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08 - HIRELINK\05 - PAIE\2025\06\STC\Cedric 16-06-2025\suivi\"/>
    </mc:Choice>
  </mc:AlternateContent>
  <bookViews>
    <workbookView xWindow="0" yWindow="0" windowWidth="25600" windowHeight="12130"/>
  </bookViews>
  <sheets>
    <sheet name="2025" sheetId="15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'2025'!$B$31</definedName>
    <definedName name="SORTIES" localSheetId="0">'2025'!$B$22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'2025'!$B$27</definedName>
    <definedName name="SORTIES_CHARGES_SOCIALES_PATRONALES">#REF!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'2025'!$B$23</definedName>
    <definedName name="SORTIES_SALAIRE_NET">#REF!</definedName>
    <definedName name="TOTAL" localSheetId="0">'2025'!$P$3</definedName>
    <definedName name="TOTAL">#REF!</definedName>
    <definedName name="TOTAL_ENTREES" localSheetId="0">'2025'!$B$20</definedName>
    <definedName name="TOTAL_ENTREES">#REF!</definedName>
    <definedName name="TOTAL_SORTIES" localSheetId="0">'2025'!$B$29</definedName>
    <definedName name="TOTAL_SORTI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H27" i="15" l="1"/>
  <c r="H17" i="15" l="1"/>
  <c r="G27" i="15" l="1"/>
  <c r="G24" i="15"/>
  <c r="G26" i="15" s="1"/>
  <c r="G25" i="15"/>
  <c r="G17" i="15"/>
  <c r="P24" i="15" l="1"/>
  <c r="P25" i="15"/>
  <c r="P26" i="15"/>
  <c r="D24" i="15"/>
  <c r="D26" i="15" s="1"/>
  <c r="E24" i="15"/>
  <c r="E26" i="15" s="1"/>
  <c r="F24" i="15"/>
  <c r="D25" i="15"/>
  <c r="E25" i="15"/>
  <c r="F25" i="15"/>
  <c r="F26" i="15"/>
  <c r="C25" i="15"/>
  <c r="C24" i="15"/>
  <c r="C26" i="15" s="1"/>
  <c r="G20" i="15" l="1"/>
  <c r="H20" i="15"/>
  <c r="I20" i="15"/>
  <c r="J20" i="15"/>
  <c r="K20" i="15"/>
  <c r="L20" i="15"/>
  <c r="M20" i="15"/>
  <c r="N20" i="15"/>
  <c r="E20" i="15"/>
  <c r="F27" i="15"/>
  <c r="E27" i="15"/>
  <c r="D27" i="15"/>
  <c r="D17" i="15"/>
  <c r="D20" i="15" s="1"/>
  <c r="E17" i="15"/>
  <c r="F17" i="15"/>
  <c r="F20" i="15" s="1"/>
  <c r="C17" i="15"/>
  <c r="C20" i="15" s="1"/>
  <c r="C27" i="15" l="1"/>
  <c r="H29" i="15" l="1"/>
  <c r="H31" i="15" s="1"/>
  <c r="G29" i="15"/>
  <c r="F29" i="15"/>
  <c r="E29" i="15"/>
  <c r="D29" i="15"/>
  <c r="C29" i="15"/>
  <c r="P28" i="15"/>
  <c r="N29" i="15"/>
  <c r="L29" i="15"/>
  <c r="K29" i="15"/>
  <c r="J29" i="15"/>
  <c r="I29" i="15"/>
  <c r="P23" i="15"/>
  <c r="G31" i="15"/>
  <c r="P18" i="15"/>
  <c r="L31" i="15"/>
  <c r="J31" i="15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F31" i="15" l="1"/>
  <c r="D31" i="15"/>
  <c r="C31" i="15"/>
  <c r="I31" i="15"/>
  <c r="P27" i="15"/>
  <c r="P8" i="15"/>
  <c r="P20" i="15"/>
  <c r="N31" i="15"/>
  <c r="K31" i="15"/>
  <c r="M31" i="15"/>
  <c r="E31" i="15"/>
  <c r="P17" i="15"/>
  <c r="M29" i="15"/>
  <c r="P29" i="15" s="1"/>
  <c r="P31" i="15" l="1"/>
  <c r="C3" i="13" s="1"/>
</calcChain>
</file>

<file path=xl/sharedStrings.xml><?xml version="1.0" encoding="utf-8"?>
<sst xmlns="http://schemas.openxmlformats.org/spreadsheetml/2006/main" count="45" uniqueCount="44">
  <si>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</si>
  <si>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</si>
  <si>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</si>
  <si>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</si>
  <si>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</si>
  <si>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</si>
  <si>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</si>
  <si>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</si>
  <si>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</si>
  <si>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</si>
  <si>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</si>
  <si>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</si>
  <si>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</si>
  <si>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</si>
  <si>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</si>
  <si>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</si>
  <si>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</si>
  <si>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</si>
  <si>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</si>
  <si>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</si>
  <si>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</si>
  <si>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</si>
  <si>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</si>
  <si>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</si>
  <si>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</si>
  <si>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</si>
  <si>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</si>
  <si>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</si>
  <si>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</si>
  <si>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</si>
  <si>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</si>
  <si>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</si>
  <si>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</si>
  <si>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</si>
  <si>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</si>
  <si>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</si>
  <si>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</si>
  <si>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</si>
  <si>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Achat HT</t>
  </si>
  <si>
    <t>TJM (Janvier 2025)</t>
  </si>
  <si>
    <t>Correction solde HIGHSKILL</t>
  </si>
  <si>
    <t>Intéressement Net</t>
  </si>
  <si>
    <t>CSG/CRDS Intéressement</t>
  </si>
  <si>
    <t>Frais PEE Amundi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</si>
</sst>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.5"/>
      <color rgb="FF000000"/>
      <name val="Calibri"/>
      <family val="2"/>
      <scheme val="minor"/>
    </font>
    <font>
      <sz val="10.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4" fontId="1" fillId="0" borderId="11" xfId="0" applyNumberFormat="1" applyFont="1" applyBorder="1" applyAlignment="1">
      <alignment horizontal="center" vertical="center"/>
    </xf>
    <xf numFmtId="0" fontId="10" fillId="0" borderId="4" xfId="0" applyFont="1" applyBorder="1" applyProtection="1">
      <protection locked="0"/>
    </xf>
    <xf numFmtId="0" fontId="9" fillId="0" borderId="4" xfId="0" applyFont="1" applyBorder="1" applyProtection="1">
      <protection locked="0"/>
    </xf>
    <xf numFmtId="0" fontId="9" fillId="0" borderId="11" xfId="0" applyFont="1" applyBorder="1" applyProtection="1">
      <protection locked="0"/>
    </xf>
    <xf numFmtId="4" fontId="11" fillId="4" borderId="4" xfId="0" applyNumberFormat="1" applyFont="1" applyFill="1" applyBorder="1"/>
    <xf numFmtId="4" fontId="12" fillId="4" borderId="4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tabSelected="1" zoomScale="85" zoomScaleNormal="85" workbookViewId="0">
      <selection activeCell="K6" sqref="K6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3" customWidth="1"/>
  </cols>
  <sheetData>
    <row r="1" spans="2:16" x14ac:dyDescent="0.35">
      <c r="B1" s="65" t="s">
        <v>9</v>
      </c>
    </row>
    <row r="2" spans="2:16" x14ac:dyDescent="0.3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49"/>
    </row>
    <row r="5" spans="2:16" x14ac:dyDescent="0.35">
      <c r="B5" s="15" t="s">
        <v>18</v>
      </c>
      <c r="C5" s="52"/>
      <c r="D5" s="52"/>
      <c r="E5" s="52"/>
      <c r="F5" s="17"/>
      <c r="G5" s="52"/>
      <c r="H5" s="17"/>
      <c r="I5" s="52"/>
      <c r="J5" s="17"/>
      <c r="K5" s="52"/>
      <c r="L5" s="17"/>
      <c r="M5" s="52"/>
      <c r="N5" s="17"/>
      <c r="O5" s="1"/>
      <c r="P5" s="44"/>
    </row>
    <row r="6" spans="2:16" x14ac:dyDescent="0.35">
      <c r="B6" s="8" t="s">
        <v>19</v>
      </c>
      <c r="C6" s="53">
        <v>19</v>
      </c>
      <c r="D6" s="53">
        <v>19</v>
      </c>
      <c r="E6" s="53">
        <v>19</v>
      </c>
      <c r="F6" s="33">
        <v>19</v>
      </c>
      <c r="G6" s="33">
        <v>19</v>
      </c>
      <c r="H6" s="33">
        <v>11</v>
      </c>
      <c r="I6" s="33"/>
      <c r="J6" s="33"/>
      <c r="K6" s="33"/>
      <c r="L6" s="33"/>
      <c r="M6" s="33"/>
      <c r="N6" s="33"/>
      <c r="O6" s="31"/>
      <c r="P6" s="50">
        <f>SUM(C6:N6)</f>
        <v>106</v>
      </c>
    </row>
    <row r="7" spans="2:16" x14ac:dyDescent="0.35">
      <c r="B7" s="8" t="s">
        <v>20</v>
      </c>
      <c r="C7" s="33">
        <v>17</v>
      </c>
      <c r="D7" s="33">
        <v>20</v>
      </c>
      <c r="E7" s="33">
        <v>18</v>
      </c>
      <c r="F7" s="33">
        <v>21</v>
      </c>
      <c r="G7" s="33">
        <v>19</v>
      </c>
      <c r="H7" s="33">
        <v>11</v>
      </c>
      <c r="I7" s="33"/>
      <c r="J7" s="33"/>
      <c r="K7" s="33"/>
      <c r="L7" s="33"/>
      <c r="M7" s="33"/>
      <c r="N7" s="33"/>
      <c r="O7" s="31"/>
      <c r="P7" s="50">
        <f>SUM(C7:N7)</f>
        <v>106</v>
      </c>
    </row>
    <row r="8" spans="2:16" x14ac:dyDescent="0.35">
      <c r="B8" s="16" t="s">
        <v>21</v>
      </c>
      <c r="C8" s="32">
        <f t="shared" ref="C8:N8" si="0">C7-C6</f>
        <v>-2</v>
      </c>
      <c r="D8" s="32">
        <f t="shared" si="0"/>
        <v>1</v>
      </c>
      <c r="E8" s="32">
        <f t="shared" si="0"/>
        <v>-1</v>
      </c>
      <c r="F8" s="32">
        <f t="shared" si="0"/>
        <v>2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0">
        <f>SUM(C8:N8)</f>
        <v>0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49"/>
    </row>
    <row r="10" spans="2:16" x14ac:dyDescent="0.35">
      <c r="B10" s="13" t="s">
        <v>17</v>
      </c>
      <c r="C10" s="54"/>
      <c r="D10" s="54"/>
      <c r="E10" s="54"/>
      <c r="F10" s="19"/>
      <c r="G10" s="54"/>
      <c r="H10" s="19"/>
      <c r="I10" s="54"/>
      <c r="J10" s="19"/>
      <c r="K10" s="54"/>
      <c r="L10" s="19"/>
      <c r="M10" s="54"/>
      <c r="N10" s="19"/>
      <c r="P10" s="45"/>
    </row>
    <row r="11" spans="2:16" x14ac:dyDescent="0.35">
      <c r="B11" s="8" t="s">
        <v>13</v>
      </c>
      <c r="C11" s="10">
        <v>17</v>
      </c>
      <c r="D11" s="10">
        <v>20</v>
      </c>
      <c r="E11" s="10">
        <v>18</v>
      </c>
      <c r="F11" s="10">
        <v>21</v>
      </c>
      <c r="G11" s="10">
        <v>18</v>
      </c>
      <c r="H11" s="10">
        <v>10</v>
      </c>
      <c r="I11" s="10"/>
      <c r="J11" s="10"/>
      <c r="K11" s="10"/>
      <c r="L11" s="10"/>
      <c r="M11" s="10"/>
      <c r="N11" s="10"/>
      <c r="P11" s="51">
        <f>SUM(C11:N11)</f>
        <v>104</v>
      </c>
    </row>
    <row r="12" spans="2:16" x14ac:dyDescent="0.3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1">
        <f>SUM(C12:N12)</f>
        <v>0</v>
      </c>
    </row>
    <row r="13" spans="2:16" x14ac:dyDescent="0.3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1">
        <f>SUM(C13:N13)</f>
        <v>0</v>
      </c>
    </row>
    <row r="14" spans="2:16" x14ac:dyDescent="0.35">
      <c r="B14" s="16" t="s">
        <v>14</v>
      </c>
      <c r="C14" s="20"/>
      <c r="D14" s="20">
        <v>7</v>
      </c>
      <c r="E14" s="20">
        <v>7</v>
      </c>
      <c r="F14" s="20"/>
      <c r="G14" s="20"/>
      <c r="H14" s="20"/>
      <c r="I14" s="20"/>
      <c r="J14" s="20"/>
      <c r="K14" s="20"/>
      <c r="L14" s="20"/>
      <c r="M14" s="20"/>
      <c r="N14" s="20"/>
      <c r="P14" s="51">
        <f>SUM(C14:N14)</f>
        <v>14</v>
      </c>
    </row>
    <row r="15" spans="2:16" x14ac:dyDescent="0.3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6"/>
    </row>
    <row r="16" spans="2:16" x14ac:dyDescent="0.35">
      <c r="B16" s="6" t="s">
        <v>0</v>
      </c>
      <c r="C16" s="55"/>
      <c r="D16" s="55"/>
      <c r="E16" s="55"/>
      <c r="F16" s="22"/>
      <c r="G16" s="55"/>
      <c r="H16" s="22"/>
      <c r="I16" s="55"/>
      <c r="J16" s="22"/>
      <c r="K16" s="55"/>
      <c r="L16" s="22"/>
      <c r="M16" s="55"/>
      <c r="N16" s="22"/>
      <c r="P16" s="47"/>
    </row>
    <row r="17" spans="2:16" x14ac:dyDescent="0.35">
      <c r="B17" s="8" t="s">
        <v>6</v>
      </c>
      <c r="C17" s="9">
        <f>C11*Params!$C$5*(1-Params!$C$3)-Params!$C$4</f>
        <v>10775.5628</v>
      </c>
      <c r="D17" s="9">
        <f>D11*Params!$C$5*(1-Params!$C$3)-Params!$C$4</f>
        <v>12690.368</v>
      </c>
      <c r="E17" s="9">
        <f>E11*Params!$C$5*(1-Params!$C$3)-Params!$C$4</f>
        <v>11413.831200000001</v>
      </c>
      <c r="F17" s="9">
        <f>F11*Params!$C$5*(1-Params!$C$3)-Params!$C$4</f>
        <v>13328.636400000001</v>
      </c>
      <c r="G17" s="9">
        <f>G11*Params!$C$5*(1-Params!$C$3)-Params!$C$4</f>
        <v>11413.831200000001</v>
      </c>
      <c r="H17" s="9">
        <f>H11*Params!$C$5*(1-Params!$C$3)-Params!$C$4</f>
        <v>6307.6840000000002</v>
      </c>
      <c r="I17" s="9"/>
      <c r="J17" s="9"/>
      <c r="K17" s="9"/>
      <c r="L17" s="9"/>
      <c r="M17" s="9"/>
      <c r="N17" s="9"/>
      <c r="O17" s="4"/>
      <c r="P17" s="37">
        <f>SUM(C17:N17)</f>
        <v>65929.9136</v>
      </c>
    </row>
    <row r="18" spans="2:16" x14ac:dyDescent="0.35">
      <c r="B18" s="8" t="s">
        <v>14</v>
      </c>
      <c r="C18" s="9"/>
      <c r="D18" s="9">
        <v>828.67</v>
      </c>
      <c r="E18" s="9">
        <v>1472.9</v>
      </c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2301.5700000000002</v>
      </c>
    </row>
    <row r="19" spans="2:16" x14ac:dyDescent="0.35">
      <c r="B19" s="57" t="s">
        <v>40</v>
      </c>
      <c r="C19" s="58">
        <v>-1286.08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4"/>
      <c r="P19" s="59"/>
    </row>
    <row r="20" spans="2:16" x14ac:dyDescent="0.35">
      <c r="B20" s="24" t="s">
        <v>2</v>
      </c>
      <c r="C20" s="25">
        <f>SUM(C17:C19)</f>
        <v>9489.4827999999998</v>
      </c>
      <c r="D20" s="25">
        <f t="shared" ref="D20:G20" si="1">SUM(D17:D19)</f>
        <v>13519.038</v>
      </c>
      <c r="E20" s="25">
        <f t="shared" si="1"/>
        <v>12886.7312</v>
      </c>
      <c r="F20" s="25">
        <f t="shared" si="1"/>
        <v>13328.636400000001</v>
      </c>
      <c r="G20" s="25">
        <f t="shared" si="1"/>
        <v>11413.831200000001</v>
      </c>
      <c r="H20" s="25">
        <f t="shared" ref="H20" si="2">SUM(H17:H19)</f>
        <v>6307.6840000000002</v>
      </c>
      <c r="I20" s="25">
        <f t="shared" ref="I20" si="3">SUM(I17:I19)</f>
        <v>0</v>
      </c>
      <c r="J20" s="25">
        <f t="shared" ref="J20:K20" si="4">SUM(J17:J19)</f>
        <v>0</v>
      </c>
      <c r="K20" s="25">
        <f t="shared" si="4"/>
        <v>0</v>
      </c>
      <c r="L20" s="25">
        <f t="shared" ref="L20" si="5">SUM(L17:L19)</f>
        <v>0</v>
      </c>
      <c r="M20" s="25">
        <f t="shared" ref="M20" si="6">SUM(M17:M19)</f>
        <v>0</v>
      </c>
      <c r="N20" s="25">
        <f t="shared" ref="N20" si="7">SUM(N17:N19)</f>
        <v>0</v>
      </c>
      <c r="O20" s="5"/>
      <c r="P20" s="38">
        <f>SUM(C20:O20)</f>
        <v>66945.403600000005</v>
      </c>
    </row>
    <row r="21" spans="2:16" x14ac:dyDescent="0.35">
      <c r="B21" s="2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"/>
    </row>
    <row r="22" spans="2:16" x14ac:dyDescent="0.35">
      <c r="B22" s="26" t="s">
        <v>1</v>
      </c>
      <c r="C22" s="56"/>
      <c r="D22" s="56"/>
      <c r="E22" s="56"/>
      <c r="F22" s="28"/>
      <c r="G22" s="56"/>
      <c r="H22" s="28"/>
      <c r="I22" s="56"/>
      <c r="J22" s="28"/>
      <c r="K22" s="56"/>
      <c r="L22" s="28"/>
      <c r="M22" s="56"/>
      <c r="N22" s="28"/>
      <c r="O22" s="4"/>
      <c r="P22" s="48"/>
    </row>
    <row r="23" spans="2:16" x14ac:dyDescent="0.35">
      <c r="B23" s="8" t="s">
        <v>7</v>
      </c>
      <c r="C23" s="9">
        <v>6291.06</v>
      </c>
      <c r="D23" s="9">
        <v>6289.8</v>
      </c>
      <c r="E23" s="9">
        <v>6289.8</v>
      </c>
      <c r="F23" s="9">
        <v>6289.8</v>
      </c>
      <c r="G23" s="9">
        <v>6289.8</v>
      </c>
      <c r="H23" s="9">
        <v>4942.3999999999996</v>
      </c>
      <c r="I23" s="9"/>
      <c r="J23" s="9"/>
      <c r="K23" s="9"/>
      <c r="L23" s="9"/>
      <c r="M23" s="9"/>
      <c r="N23" s="9"/>
      <c r="O23" s="4"/>
      <c r="P23" s="39">
        <f>SUM(C23:N23)</f>
        <v>36392.659999999996</v>
      </c>
    </row>
    <row r="24" spans="2:16" x14ac:dyDescent="0.35">
      <c r="B24" s="60" t="s">
        <v>41</v>
      </c>
      <c r="C24" s="63">
        <f>(7051.85/5)*(1-9.7%)</f>
        <v>1273.5641100000003</v>
      </c>
      <c r="D24" s="63">
        <f t="shared" ref="D24:G24" si="8">(7051.85/5)*(1-9.7%)</f>
        <v>1273.5641100000003</v>
      </c>
      <c r="E24" s="63">
        <f t="shared" si="8"/>
        <v>1273.5641100000003</v>
      </c>
      <c r="F24" s="63">
        <f t="shared" si="8"/>
        <v>1273.5641100000003</v>
      </c>
      <c r="G24" s="63">
        <f t="shared" si="8"/>
        <v>1273.5641100000003</v>
      </c>
      <c r="H24" s="9"/>
      <c r="I24" s="9"/>
      <c r="J24" s="9"/>
      <c r="K24" s="9"/>
      <c r="L24" s="9"/>
      <c r="M24" s="9"/>
      <c r="N24" s="9"/>
      <c r="O24" s="4"/>
      <c r="P24" s="39">
        <f t="shared" ref="P24:P26" si="9">SUM(C24:N24)</f>
        <v>6367.8205500000013</v>
      </c>
    </row>
    <row r="25" spans="2:16" x14ac:dyDescent="0.35">
      <c r="B25" s="61" t="s">
        <v>42</v>
      </c>
      <c r="C25" s="64">
        <f>(7051.85/5)*9.7%</f>
        <v>136.80589000000001</v>
      </c>
      <c r="D25" s="64">
        <f t="shared" ref="D25:G25" si="10">(7051.85/5)*9.7%</f>
        <v>136.80589000000001</v>
      </c>
      <c r="E25" s="64">
        <f t="shared" si="10"/>
        <v>136.80589000000001</v>
      </c>
      <c r="F25" s="64">
        <f t="shared" si="10"/>
        <v>136.80589000000001</v>
      </c>
      <c r="G25" s="64">
        <f t="shared" si="10"/>
        <v>136.80589000000001</v>
      </c>
      <c r="H25" s="9"/>
      <c r="I25" s="9"/>
      <c r="J25" s="9"/>
      <c r="K25" s="9"/>
      <c r="L25" s="9"/>
      <c r="M25" s="9"/>
      <c r="N25" s="9"/>
      <c r="O25" s="4"/>
      <c r="P25" s="39">
        <f t="shared" si="9"/>
        <v>684.02945</v>
      </c>
    </row>
    <row r="26" spans="2:16" x14ac:dyDescent="0.35">
      <c r="B26" s="62" t="s">
        <v>43</v>
      </c>
      <c r="C26" s="64">
        <f>C24*0.02</f>
        <v>25.471282200000005</v>
      </c>
      <c r="D26" s="64">
        <f t="shared" ref="D26:F26" si="11">D24*0.02</f>
        <v>25.471282200000005</v>
      </c>
      <c r="E26" s="64">
        <f t="shared" si="11"/>
        <v>25.471282200000005</v>
      </c>
      <c r="F26" s="64">
        <f t="shared" si="11"/>
        <v>25.471282200000005</v>
      </c>
      <c r="G26" s="64">
        <f t="shared" ref="G26" si="12">G24*0.02</f>
        <v>25.471282200000005</v>
      </c>
      <c r="H26" s="9"/>
      <c r="I26" s="9"/>
      <c r="J26" s="9"/>
      <c r="K26" s="9"/>
      <c r="L26" s="9"/>
      <c r="M26" s="9"/>
      <c r="N26" s="9"/>
      <c r="O26" s="4"/>
      <c r="P26" s="39">
        <f t="shared" si="9"/>
        <v>127.35641100000002</v>
      </c>
    </row>
    <row r="27" spans="2:16" x14ac:dyDescent="0.35">
      <c r="B27" s="8" t="s">
        <v>8</v>
      </c>
      <c r="C27" s="9">
        <f>1249.59+2915.04</f>
        <v>4164.63</v>
      </c>
      <c r="D27" s="9">
        <f>1250.85+2929.11</f>
        <v>4179.96</v>
      </c>
      <c r="E27" s="9">
        <f>1250.85+2915.97</f>
        <v>4166.82</v>
      </c>
      <c r="F27" s="9">
        <f>1250.85+2923.86</f>
        <v>4174.71</v>
      </c>
      <c r="G27" s="9">
        <f>1250.85+2915.97</f>
        <v>4166.82</v>
      </c>
      <c r="H27" s="9">
        <f>777.31+1630.85</f>
        <v>2408.16</v>
      </c>
      <c r="I27" s="9"/>
      <c r="J27" s="9"/>
      <c r="K27" s="9"/>
      <c r="L27" s="9"/>
      <c r="M27" s="9"/>
      <c r="N27" s="9"/>
      <c r="O27" s="4"/>
      <c r="P27" s="39">
        <f>SUM(C27:N27)</f>
        <v>23261.1</v>
      </c>
    </row>
    <row r="28" spans="2:16" x14ac:dyDescent="0.35">
      <c r="B28" s="57" t="s">
        <v>38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4"/>
      <c r="P28" s="37">
        <f>SUM(C28:N28)</f>
        <v>0</v>
      </c>
    </row>
    <row r="29" spans="2:16" x14ac:dyDescent="0.35">
      <c r="B29" s="7" t="s">
        <v>3</v>
      </c>
      <c r="C29" s="40">
        <f>SUM(C23:C27)</f>
        <v>11891.531282200001</v>
      </c>
      <c r="D29" s="40">
        <f>SUM(D23:D27)</f>
        <v>11905.601282200001</v>
      </c>
      <c r="E29" s="40">
        <f>SUM(E23:E27)</f>
        <v>11892.4612822</v>
      </c>
      <c r="F29" s="40">
        <f>SUM(F23:F27)</f>
        <v>11900.351282200001</v>
      </c>
      <c r="G29" s="40">
        <f t="shared" ref="G29:N29" si="13">SUM(G23:G28)</f>
        <v>11892.4612822</v>
      </c>
      <c r="H29" s="40">
        <f t="shared" si="13"/>
        <v>7350.5599999999995</v>
      </c>
      <c r="I29" s="40">
        <f t="shared" si="13"/>
        <v>0</v>
      </c>
      <c r="J29" s="40">
        <f t="shared" si="13"/>
        <v>0</v>
      </c>
      <c r="K29" s="40">
        <f t="shared" si="13"/>
        <v>0</v>
      </c>
      <c r="L29" s="40">
        <f t="shared" si="13"/>
        <v>0</v>
      </c>
      <c r="M29" s="40">
        <f t="shared" si="13"/>
        <v>0</v>
      </c>
      <c r="N29" s="40">
        <f t="shared" si="13"/>
        <v>0</v>
      </c>
      <c r="O29" s="4"/>
      <c r="P29" s="41">
        <f>SUM(C29:N29)</f>
        <v>66832.966411000001</v>
      </c>
    </row>
    <row r="30" spans="2:16" x14ac:dyDescent="0.35">
      <c r="B30" s="4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5"/>
    </row>
    <row r="31" spans="2:16" x14ac:dyDescent="0.35">
      <c r="B31" s="24" t="s">
        <v>25</v>
      </c>
      <c r="C31" s="25">
        <f t="shared" ref="C31:N31" si="14">C20-C29</f>
        <v>-2402.0484822000017</v>
      </c>
      <c r="D31" s="25">
        <f t="shared" si="14"/>
        <v>1613.4367177999993</v>
      </c>
      <c r="E31" s="25">
        <f t="shared" si="14"/>
        <v>994.26991780000026</v>
      </c>
      <c r="F31" s="25">
        <f t="shared" si="14"/>
        <v>1428.2851178000001</v>
      </c>
      <c r="G31" s="25">
        <f t="shared" si="14"/>
        <v>-478.63008219999938</v>
      </c>
      <c r="H31" s="25">
        <f t="shared" si="14"/>
        <v>-1042.8759999999993</v>
      </c>
      <c r="I31" s="25">
        <f t="shared" si="14"/>
        <v>0</v>
      </c>
      <c r="J31" s="25">
        <f t="shared" si="14"/>
        <v>0</v>
      </c>
      <c r="K31" s="25">
        <f t="shared" si="14"/>
        <v>0</v>
      </c>
      <c r="L31" s="25">
        <f t="shared" si="14"/>
        <v>0</v>
      </c>
      <c r="M31" s="25">
        <f t="shared" si="14"/>
        <v>0</v>
      </c>
      <c r="N31" s="25">
        <f t="shared" si="14"/>
        <v>0</v>
      </c>
      <c r="O31" s="5"/>
      <c r="P31" s="38">
        <f>SUM(C31:N31)</f>
        <v>112.43718899999931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B6" sqref="B6"/>
    </sheetView>
  </sheetViews>
  <sheetFormatPr baseColWidth="10" defaultRowHeight="14.5" x14ac:dyDescent="0.35"/>
  <cols>
    <col min="1" max="1" width="2" customWidth="1"/>
    <col min="2" max="2" width="32" customWidth="1"/>
    <col min="3" max="3" width="28.81640625" customWidth="1"/>
  </cols>
  <sheetData>
    <row r="2" spans="2:3" ht="30" customHeight="1" x14ac:dyDescent="0.35">
      <c r="B2" s="67" t="s">
        <v>22</v>
      </c>
      <c r="C2" s="68"/>
    </row>
    <row r="3" spans="2:3" ht="30" customHeight="1" x14ac:dyDescent="0.35">
      <c r="B3" s="29" t="s">
        <v>11</v>
      </c>
      <c r="C3" s="30">
        <v>0.08</v>
      </c>
    </row>
    <row r="4" spans="2:3" ht="30" customHeight="1" x14ac:dyDescent="0.35">
      <c r="B4" s="29" t="s">
        <v>12</v>
      </c>
      <c r="C4" s="29">
        <v>75</v>
      </c>
    </row>
    <row r="5" spans="2:3" ht="30" customHeight="1" x14ac:dyDescent="0.35">
      <c r="B5" s="29" t="s">
        <v>39</v>
      </c>
      <c r="C5" s="29">
        <v>693.77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>
      <selection activeCell="C3" sqref="C3"/>
    </sheetView>
  </sheetViews>
  <sheetFormatPr baseColWidth="10" defaultRowHeight="14.5" x14ac:dyDescent="0.35"/>
  <cols>
    <col min="2" max="2" width="20.36328125" customWidth="1"/>
  </cols>
  <sheetData>
    <row r="2" spans="2:3" ht="17" customHeight="1" x14ac:dyDescent="0.35">
      <c r="B2" s="69" t="s">
        <v>23</v>
      </c>
      <c r="C2" s="69"/>
    </row>
    <row r="3" spans="2:3" ht="17" customHeight="1" x14ac:dyDescent="0.35">
      <c r="B3" s="34" t="s">
        <v>24</v>
      </c>
      <c r="C3" s="35">
        <f>'2025'!P31</f>
        <v>112.43718899999931</v>
      </c>
    </row>
    <row r="4" spans="2:3" ht="17" customHeight="1" x14ac:dyDescent="0.35">
      <c r="B4" s="34" t="s">
        <v>26</v>
      </c>
      <c r="C4" s="36">
        <f>SUM('2025'!P12)</f>
        <v>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'2025'!JANVIER</vt:lpstr>
      <vt:lpstr>'2025'!JUILLET</vt:lpstr>
      <vt:lpstr>'2025'!JUIN</vt:lpstr>
      <vt:lpstr>'2025'!MAI</vt:lpstr>
      <vt:lpstr>'2025'!MARS</vt:lpstr>
      <vt:lpstr>'2025'!MOIS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2025-06-26T09:43:08Z</dcterms:modified>
</cp:coreProperties>
</file>