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1430" windowHeight="4780" tabRatio="888" firstSheet="6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Novembre!$A$1:$H$123</definedName>
    <definedName name="_xlnm._FilterDatabase" localSheetId="9" hidden="1">Octobre!$A$1:$H$39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27" l="1"/>
  <c r="N8" i="27"/>
  <c r="N15" i="27"/>
  <c r="N13" i="27"/>
  <c r="N12" i="27"/>
  <c r="N34" i="27"/>
  <c r="N33" i="27"/>
  <c r="N22" i="27"/>
  <c r="N11" i="27"/>
  <c r="D8" i="27" l="1"/>
  <c r="N7" i="27"/>
  <c r="M8" i="27"/>
  <c r="M7" i="27"/>
  <c r="L8" i="27"/>
  <c r="L7" i="27"/>
  <c r="K8" i="27"/>
  <c r="J8" i="27"/>
  <c r="J7" i="27"/>
  <c r="I8" i="27"/>
  <c r="I7" i="27"/>
  <c r="H8" i="27"/>
  <c r="H7" i="27"/>
  <c r="G8" i="27"/>
  <c r="G7" i="27"/>
  <c r="F8" i="27"/>
  <c r="F7" i="27"/>
  <c r="E8" i="27"/>
  <c r="E7" i="27"/>
  <c r="D7" i="27"/>
  <c r="C8" i="27"/>
  <c r="C7" i="27"/>
  <c r="P8" i="27" l="1"/>
  <c r="C22" i="27"/>
  <c r="I33" i="27" l="1"/>
  <c r="L11" i="27"/>
  <c r="J11" i="27" l="1"/>
  <c r="J15" i="27"/>
  <c r="J22" i="27"/>
  <c r="K34" i="27"/>
  <c r="K33" i="27"/>
  <c r="K31" i="27"/>
  <c r="K30" i="27"/>
  <c r="K25" i="27"/>
  <c r="K24" i="27"/>
  <c r="K23" i="27"/>
  <c r="K18" i="27"/>
  <c r="K17" i="27"/>
  <c r="K16" i="27"/>
  <c r="K15" i="27"/>
  <c r="K13" i="27"/>
  <c r="K10" i="27"/>
  <c r="K9" i="27"/>
  <c r="K11" i="27"/>
  <c r="K12" i="27"/>
  <c r="M12" i="27" l="1"/>
  <c r="L12" i="27"/>
  <c r="J12" i="27"/>
  <c r="I12" i="27"/>
  <c r="H12" i="27"/>
  <c r="G12" i="27"/>
  <c r="F12" i="27"/>
  <c r="E12" i="27"/>
  <c r="D12" i="27"/>
  <c r="C12" i="27"/>
  <c r="D11" i="27"/>
  <c r="P12" i="27" l="1"/>
  <c r="C33" i="27" l="1"/>
  <c r="C4" i="27" l="1"/>
  <c r="C15" i="27" l="1"/>
  <c r="C34" i="27" l="1"/>
  <c r="N30" i="27" l="1"/>
  <c r="M30" i="27"/>
  <c r="L30" i="27"/>
  <c r="J30" i="27"/>
  <c r="I30" i="27"/>
  <c r="H30" i="27"/>
  <c r="G30" i="27"/>
  <c r="F30" i="27"/>
  <c r="E30" i="27"/>
  <c r="D30" i="27"/>
  <c r="D29" i="27"/>
  <c r="E29" i="27"/>
  <c r="F29" i="27"/>
  <c r="G29" i="27"/>
  <c r="C30" i="27"/>
  <c r="C9" i="27"/>
  <c r="P30" i="27" l="1"/>
  <c r="C16" i="27"/>
  <c r="N21" i="27" l="1"/>
  <c r="M21" i="27"/>
  <c r="L21" i="27"/>
  <c r="K21" i="27"/>
  <c r="J21" i="27"/>
  <c r="I21" i="27"/>
  <c r="H21" i="27"/>
  <c r="G21" i="27"/>
  <c r="F21" i="27"/>
  <c r="E21" i="27"/>
  <c r="D21" i="27"/>
  <c r="C21" i="27"/>
  <c r="C18" i="27"/>
  <c r="P21" i="27" l="1"/>
  <c r="N16" i="27" l="1"/>
  <c r="M16" i="27"/>
  <c r="L16" i="27"/>
  <c r="J16" i="27"/>
  <c r="I16" i="27"/>
  <c r="H16" i="27"/>
  <c r="G16" i="27"/>
  <c r="F16" i="27"/>
  <c r="E16" i="27"/>
  <c r="D16" i="27"/>
  <c r="P16" i="27" l="1"/>
  <c r="N31" i="27"/>
  <c r="N29" i="27"/>
  <c r="N27" i="27"/>
  <c r="N25" i="27"/>
  <c r="N24" i="27"/>
  <c r="N23" i="27"/>
  <c r="N20" i="27"/>
  <c r="N18" i="27"/>
  <c r="N17" i="27"/>
  <c r="N10" i="27"/>
  <c r="N9" i="27"/>
  <c r="N47" i="27" l="1"/>
  <c r="M11" i="27"/>
  <c r="I11" i="27"/>
  <c r="H11" i="27"/>
  <c r="G11" i="27"/>
  <c r="F11" i="27"/>
  <c r="E11" i="27"/>
  <c r="C11" i="27"/>
  <c r="M13" i="27" l="1"/>
  <c r="L13" i="27"/>
  <c r="J13" i="27"/>
  <c r="I13" i="27"/>
  <c r="H13" i="27"/>
  <c r="G13" i="27"/>
  <c r="F13" i="27"/>
  <c r="E13" i="27"/>
  <c r="D13" i="27"/>
  <c r="C13" i="27"/>
  <c r="P13" i="27" l="1"/>
  <c r="D33" i="27"/>
  <c r="M33" i="27"/>
  <c r="L33" i="27"/>
  <c r="J33" i="27"/>
  <c r="H33" i="27"/>
  <c r="G33" i="27"/>
  <c r="F33" i="27"/>
  <c r="E33" i="27"/>
  <c r="M34" i="27" l="1"/>
  <c r="L34" i="27"/>
  <c r="J34" i="27"/>
  <c r="I34" i="27"/>
  <c r="H34" i="27"/>
  <c r="G34" i="27"/>
  <c r="F34" i="27"/>
  <c r="E34" i="27"/>
  <c r="D34" i="27"/>
  <c r="D10" i="27"/>
  <c r="P11" i="27" l="1"/>
  <c r="D4" i="27" l="1"/>
  <c r="I31" i="27" l="1"/>
  <c r="I29" i="27"/>
  <c r="I28" i="27"/>
  <c r="I27" i="27"/>
  <c r="I25" i="27"/>
  <c r="I24" i="27"/>
  <c r="I23" i="27"/>
  <c r="I22" i="27"/>
  <c r="I20" i="27"/>
  <c r="I18" i="27"/>
  <c r="I17" i="27"/>
  <c r="I10" i="27"/>
  <c r="I9" i="27"/>
  <c r="I15" i="27"/>
  <c r="I47" i="27" l="1"/>
  <c r="F25" i="27"/>
  <c r="F24" i="27"/>
  <c r="F23" i="27"/>
  <c r="F22" i="27"/>
  <c r="F20" i="27"/>
  <c r="F18" i="27"/>
  <c r="F17" i="27"/>
  <c r="F15" i="27"/>
  <c r="F10" i="27"/>
  <c r="F9" i="27"/>
  <c r="F31" i="27"/>
  <c r="F28" i="27"/>
  <c r="F27" i="27"/>
  <c r="F47" i="27" l="1"/>
  <c r="K28" i="27"/>
  <c r="J28" i="27"/>
  <c r="H28" i="27"/>
  <c r="G28" i="27"/>
  <c r="E28" i="27"/>
  <c r="D28" i="27"/>
  <c r="C28" i="27"/>
  <c r="N28" i="27"/>
  <c r="M28" i="27"/>
  <c r="L28" i="27"/>
  <c r="K29" i="27" l="1"/>
  <c r="L24" i="27"/>
  <c r="K20" i="27"/>
  <c r="J31" i="27"/>
  <c r="J29" i="27"/>
  <c r="J27" i="27"/>
  <c r="J24" i="27"/>
  <c r="J17" i="27"/>
  <c r="J20" i="27"/>
  <c r="J23" i="27"/>
  <c r="L31" i="27" l="1"/>
  <c r="L29" i="27"/>
  <c r="L27" i="27"/>
  <c r="L25" i="27"/>
  <c r="L23" i="27"/>
  <c r="L22" i="27"/>
  <c r="L20" i="27"/>
  <c r="L18" i="27"/>
  <c r="L17" i="27"/>
  <c r="L15" i="27"/>
  <c r="L10" i="27"/>
  <c r="L9" i="27"/>
  <c r="K27" i="27"/>
  <c r="K22" i="27"/>
  <c r="K47" i="27" s="1"/>
  <c r="J10" i="27"/>
  <c r="J9" i="27"/>
  <c r="G17" i="27"/>
  <c r="G25" i="27"/>
  <c r="G31" i="27"/>
  <c r="G20" i="27"/>
  <c r="G15" i="27"/>
  <c r="G23" i="27"/>
  <c r="G27" i="27"/>
  <c r="G24" i="27"/>
  <c r="G22" i="27"/>
  <c r="G18" i="27"/>
  <c r="G10" i="27"/>
  <c r="G9" i="27"/>
  <c r="L47" i="27" l="1"/>
  <c r="G47" i="27"/>
  <c r="E23" i="27"/>
  <c r="E27" i="27"/>
  <c r="D31" i="27"/>
  <c r="D15" i="27"/>
  <c r="D23" i="27"/>
  <c r="E4" i="27"/>
  <c r="F4" i="27" l="1"/>
  <c r="G4" i="27" s="1"/>
  <c r="H4" i="27" s="1"/>
  <c r="I4" i="27" s="1"/>
  <c r="J4" i="27" s="1"/>
  <c r="K4" i="27" s="1"/>
  <c r="L4" i="27" s="1"/>
  <c r="C29" i="27"/>
  <c r="C23" i="27"/>
  <c r="C24" i="27"/>
  <c r="C31" i="27"/>
  <c r="C20" i="27"/>
  <c r="P44" i="27" l="1"/>
  <c r="M4" i="27" l="1"/>
  <c r="N4" i="27" s="1"/>
  <c r="H31" i="27"/>
  <c r="D22" i="27" l="1"/>
  <c r="M15" i="27" l="1"/>
  <c r="M29" i="27" l="1"/>
  <c r="M27" i="27"/>
  <c r="M31" i="27" l="1"/>
  <c r="E31" i="27"/>
  <c r="H29" i="27"/>
  <c r="M10" i="27" l="1"/>
  <c r="H10" i="27"/>
  <c r="E10" i="27"/>
  <c r="C10" i="27"/>
  <c r="H27" i="27"/>
  <c r="D27" i="27"/>
  <c r="C27" i="27"/>
  <c r="M18" i="27"/>
  <c r="J18" i="27"/>
  <c r="H18" i="27"/>
  <c r="E18" i="27"/>
  <c r="D18" i="27"/>
  <c r="P27" i="27" l="1"/>
  <c r="P18" i="27"/>
  <c r="P10" i="27"/>
  <c r="P4" i="27"/>
  <c r="M9" i="27" l="1"/>
  <c r="H9" i="27"/>
  <c r="E9" i="27"/>
  <c r="D9" i="27"/>
  <c r="P9" i="27" l="1"/>
  <c r="M25" i="27"/>
  <c r="M24" i="27"/>
  <c r="M23" i="27"/>
  <c r="M22" i="27"/>
  <c r="M20" i="27"/>
  <c r="M17" i="27"/>
  <c r="M47" i="27" l="1"/>
  <c r="H22" i="27"/>
  <c r="E22" i="27"/>
  <c r="H17" i="27"/>
  <c r="E17" i="27"/>
  <c r="D17" i="27"/>
  <c r="C17" i="27"/>
  <c r="H15" i="27"/>
  <c r="E15" i="27"/>
  <c r="P7" i="27" l="1"/>
  <c r="P22" i="27"/>
  <c r="P17" i="27"/>
  <c r="P15" i="27"/>
  <c r="J25" i="27"/>
  <c r="J47" i="27" s="1"/>
  <c r="H25" i="27"/>
  <c r="E25" i="27"/>
  <c r="D25" i="27"/>
  <c r="C25" i="27"/>
  <c r="C47" i="27" s="1"/>
  <c r="H24" i="27"/>
  <c r="E24" i="27"/>
  <c r="D24" i="27"/>
  <c r="P5" i="27"/>
  <c r="C48" i="27" l="1"/>
  <c r="P25" i="27"/>
  <c r="P24" i="27"/>
  <c r="H23" i="27" l="1"/>
  <c r="H20" i="27"/>
  <c r="E20" i="27"/>
  <c r="E47" i="27" s="1"/>
  <c r="D20" i="27"/>
  <c r="D47" i="27" s="1"/>
  <c r="H47" i="27" l="1"/>
  <c r="P47" i="27" s="1"/>
  <c r="D48" i="27"/>
  <c r="P34" i="27"/>
  <c r="P33" i="27"/>
  <c r="P31" i="27"/>
  <c r="P23" i="27"/>
  <c r="P20" i="27"/>
  <c r="P29" i="27"/>
</calcChain>
</file>

<file path=xl/sharedStrings.xml><?xml version="1.0" encoding="utf-8"?>
<sst xmlns="http://schemas.openxmlformats.org/spreadsheetml/2006/main" count="669" uniqueCount="152">
  <si>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</si>
  <si>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</si>
  <si>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</si>
  <si>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</si>
  <si>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</si>
  <si>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</si>
  <si>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</si>
  <si>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</si>
  <si>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</si>
  <si>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</si>
  <si>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</si>
  <si>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</si>
  <si>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</si>
  <si>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</si>
  <si>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</si>
  <si>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</si>
  <si>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</si>
  <si>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</si>
  <si>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</si>
  <si>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</si>
  <si>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</si>
  <si>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</si>
  <si>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</si>
  <si>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</si>
  <si>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</si>
  <si>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</si>
  <si>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</si>
  <si>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</si>
  <si>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</si>
  <si>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</si>
  <si>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</si>
  <si>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</si>
  <si>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</si>
  <si>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</si>
  <si>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</si>
  <si>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 xml:space="preserve">Declaré </t>
  </si>
  <si>
    <t>Payé</t>
  </si>
  <si>
    <t>Acompte</t>
  </si>
  <si>
    <t>Frais Km</t>
  </si>
  <si>
    <t>CNSS</t>
  </si>
  <si>
    <t>Declaration</t>
  </si>
  <si>
    <t>TVA récupérer</t>
  </si>
  <si>
    <t>Achat Devise</t>
  </si>
  <si>
    <t>Facture SAROUTY</t>
  </si>
  <si>
    <t>Dépences TND</t>
  </si>
  <si>
    <t>Dépences EUR</t>
  </si>
  <si>
    <t>TFP</t>
  </si>
  <si>
    <t>FOPROLOS</t>
  </si>
  <si>
    <t>IRPP</t>
  </si>
  <si>
    <t>CSS</t>
  </si>
  <si>
    <t>Com TVA Virement</t>
  </si>
  <si>
    <t>Virement tunisie autre banque</t>
  </si>
  <si>
    <t>Frais de Tenue de Compte</t>
  </si>
  <si>
    <t>TVA sur Com</t>
  </si>
  <si>
    <t>Charge Commune</t>
  </si>
  <si>
    <t>Virement tunisie meme banque</t>
  </si>
  <si>
    <t>Versement</t>
  </si>
  <si>
    <t>Virement Tunisie Multiple</t>
  </si>
  <si>
    <t>COM TVA</t>
  </si>
  <si>
    <t>Commission vir etr</t>
  </si>
  <si>
    <t>Salaire Avril Ons</t>
  </si>
  <si>
    <t>Salaire Mars et Avril Yosra</t>
  </si>
  <si>
    <t>Salaire Mars Ons</t>
  </si>
  <si>
    <t>SODEXO</t>
  </si>
  <si>
    <t>BIAT</t>
  </si>
  <si>
    <t xml:space="preserve">Reglement cheque N° 0000002 </t>
  </si>
  <si>
    <t>TRESORERIE GENERALE DE \TUNIS</t>
  </si>
  <si>
    <t>DM Mars</t>
  </si>
  <si>
    <t xml:space="preserve"> Vente negocie sur marche</t>
  </si>
  <si>
    <t>Com TVA</t>
  </si>
  <si>
    <t>Paiement Prelevement</t>
  </si>
  <si>
    <t>DM Avril</t>
  </si>
  <si>
    <t>Reglement facture Ahmed RIHANI</t>
  </si>
  <si>
    <t>Vente negocie sur marche</t>
  </si>
  <si>
    <t>DORCYWAY</t>
  </si>
  <si>
    <t>Reglement cheque N° 0000001</t>
  </si>
  <si>
    <t>DM Février</t>
  </si>
  <si>
    <t>Reglement facture Oussema BEN DERMECH</t>
  </si>
  <si>
    <t>commande PLUXEE Avril</t>
  </si>
  <si>
    <t>commande PLUXEE Mai</t>
  </si>
  <si>
    <t>STE DATUM TECH</t>
  </si>
  <si>
    <t>SOCIETE CODE GATE</t>
  </si>
  <si>
    <t>Salaire Mai Ons</t>
  </si>
  <si>
    <t>Salaire Mai Yosra</t>
  </si>
  <si>
    <t xml:space="preserve">creation d'entrprise </t>
  </si>
  <si>
    <t>comptable</t>
  </si>
  <si>
    <t>SOCITE LTW</t>
  </si>
  <si>
    <t>Reglement facture Aslam</t>
  </si>
  <si>
    <t>Reglement facture Mars Marwen KHWEJA</t>
  </si>
  <si>
    <t>Reglement facture Féevrier Marwen KHWEJA</t>
  </si>
  <si>
    <t>DM Mai</t>
  </si>
  <si>
    <t>Salaire Juin Yosra et Ons +prime Aïd</t>
  </si>
  <si>
    <t>commande PLUXEE Juin</t>
  </si>
  <si>
    <t>Déclaration cnss trimestre  2-2024</t>
  </si>
  <si>
    <t>STE DATUM TECH et DORCYWAY</t>
  </si>
  <si>
    <t>Reglement facture Mars Marwen KHWEJA et Ahmed RIHANI</t>
  </si>
  <si>
    <t xml:space="preserve"> Com TVA</t>
  </si>
  <si>
    <t>Paiement Prelevement MIN</t>
  </si>
  <si>
    <t>DM Juin</t>
  </si>
  <si>
    <t>Reglement facture  Marwen KHWEJA et Ahmed RIHANI , astreinte et Oussema BEN DERMECH</t>
  </si>
  <si>
    <t>Reglement facture  Youssef GHALEB</t>
  </si>
  <si>
    <t>STE DATUM TECH et DORCYWAY et SOCIETE CODE GATE</t>
  </si>
  <si>
    <t>DM Juillet</t>
  </si>
  <si>
    <t xml:space="preserve">Salaire Août Ons </t>
  </si>
  <si>
    <t>Salaire Juillet Yosra et Ons +Sodexo</t>
  </si>
  <si>
    <t xml:space="preserve"> SOCIETE CODE GATE</t>
  </si>
  <si>
    <t>Reglement cheque no 0000003</t>
  </si>
  <si>
    <t>Prime et congé MABROUKI YOSRA</t>
  </si>
  <si>
    <t>Credit Divers Chq  : 2532925</t>
  </si>
  <si>
    <t>Debit Divers Commission CHQ</t>
  </si>
  <si>
    <t>sokamar</t>
  </si>
  <si>
    <t>Virement SFAX NORD</t>
  </si>
  <si>
    <t>Avantages Karama</t>
  </si>
  <si>
    <t>Karama</t>
  </si>
  <si>
    <t>Com TVA Prelevement</t>
  </si>
  <si>
    <t>DM Août</t>
  </si>
  <si>
    <t>BUREAU D'EMPLOI SFAX NORD</t>
  </si>
  <si>
    <t xml:space="preserve"> Virement tunisie autre banque</t>
  </si>
  <si>
    <t xml:space="preserve"> Com TVA Virement</t>
  </si>
  <si>
    <t xml:space="preserve">Salaire Septembre Ons </t>
  </si>
  <si>
    <t>Comm Pereq Change et Garantie</t>
  </si>
  <si>
    <t>Interets Debiteurs</t>
  </si>
  <si>
    <t>Reglement facture  Marwen KHWEJA</t>
  </si>
  <si>
    <t>Reglement facture  Marwen KHWEJA et 2 Ahmed RIHANI , 3 astreinte , Oussema BEN DERMECH et  Youssef GHALEB</t>
  </si>
  <si>
    <t>Reglement cheque no 0000004</t>
  </si>
  <si>
    <t>cnss Fatma ELLOUZE 3 TERMISTRE 2024</t>
  </si>
  <si>
    <t>Paiement Prelevement CNSS</t>
  </si>
  <si>
    <t>Cotisation CNSS - T3/2024 Yosra MABROUKI</t>
  </si>
  <si>
    <t>Cotisation CNSS - T3/2024 Ons LOUHICHI</t>
  </si>
  <si>
    <t xml:space="preserve"> Virement tunisie meme banque</t>
  </si>
  <si>
    <t>DM Septembre</t>
  </si>
  <si>
    <t xml:space="preserve">Salaire Octobre Ons </t>
  </si>
  <si>
    <t>ABONNEMENT MYBIAT</t>
  </si>
  <si>
    <t>Reglement facture  Marwen KHWEJA et  , 2 astreinte de Ahmed RIHANI , Oussema BEN DERMECH et  Youssef GHALEB</t>
  </si>
  <si>
    <t xml:space="preserve">Reglement facture TEKABDEV et DORCYWAY </t>
  </si>
  <si>
    <t>DM Octobre</t>
  </si>
  <si>
    <t xml:space="preserve"> TVA sur Com</t>
  </si>
  <si>
    <t xml:space="preserve">Salaire Novembre Ons </t>
  </si>
  <si>
    <t xml:space="preserve"> COM TVA</t>
  </si>
  <si>
    <t xml:space="preserve"> Virement Tunisie Multiple</t>
  </si>
  <si>
    <t>Reglement facture  STE DATUM TECH N 25, DORCYWAY 28  , DORCYWAY N 29 , SOCIETE CODE 
GATE N 8 , Youssef GHALEB N 4, IODEV N 47 et STARK 66</t>
  </si>
  <si>
    <t>Folies sucrees</t>
  </si>
  <si>
    <t>Facture ITDEVTEAM</t>
  </si>
  <si>
    <t>Prestation Février</t>
  </si>
  <si>
    <t>ITDEVTEAM</t>
  </si>
  <si>
    <t>Prestation Novembre de Karim LOUATI</t>
  </si>
  <si>
    <t>INFOBIA</t>
  </si>
  <si>
    <t>DM Novembre</t>
  </si>
  <si>
    <t xml:space="preserve">Salaire Décembre Ons + prime </t>
  </si>
  <si>
    <t>Cleverset</t>
  </si>
  <si>
    <t>facture 51,52 53  56 57 58 59  61 62 63 et  64</t>
  </si>
  <si>
    <t xml:space="preserve"> ABONNEMENT MYBIAT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</si>
</sst>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3" formatCode="_-* #,##0.00\ _€_-;\-* #,##0.00\ _€_-;_-* &quot;-&quot;??\ _€_-;_-@_-"/>
    <numFmt numFmtId="164" formatCode="_-* #,##0.000\ _€_-;\-* #,##0.000\ _€_-;_-* &quot;-&quot;??\ _€_-;_-@_-"/>
    <numFmt numFmtId="165" formatCode="#,##0.000\ [$TND];[Red]\-#,##0.000\ [$TND]"/>
    <numFmt numFmtId="166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7" applyNumberFormat="0" applyAlignment="0" applyProtection="0"/>
    <xf numFmtId="0" fontId="15" fillId="16" borderId="8" applyNumberFormat="0" applyAlignment="0" applyProtection="0"/>
    <xf numFmtId="0" fontId="16" fillId="16" borderId="7" applyNumberFormat="0" applyAlignment="0" applyProtection="0"/>
    <xf numFmtId="0" fontId="17" fillId="0" borderId="9" applyNumberFormat="0" applyFill="0" applyAlignment="0" applyProtection="0"/>
    <xf numFmtId="0" fontId="18" fillId="17" borderId="10" applyNumberFormat="0" applyAlignment="0" applyProtection="0"/>
    <xf numFmtId="0" fontId="3" fillId="0" borderId="0" applyNumberFormat="0" applyFill="0" applyBorder="0" applyAlignment="0" applyProtection="0"/>
    <xf numFmtId="0" fontId="6" fillId="18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43" fontId="6" fillId="0" borderId="0" applyFont="0" applyFill="0" applyBorder="0" applyAlignment="0" applyProtection="0"/>
  </cellStyleXfs>
  <cellXfs count="16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14" fontId="0" fillId="11" borderId="13" xfId="0" applyNumberFormat="1" applyFill="1" applyBorder="1" applyAlignment="1">
      <alignment horizontal="center"/>
    </xf>
    <xf numFmtId="0" fontId="2" fillId="11" borderId="13" xfId="0" applyFont="1" applyFill="1" applyBorder="1" applyAlignment="1">
      <alignment vertical="center" wrapText="1"/>
    </xf>
    <xf numFmtId="0" fontId="0" fillId="0" borderId="13" xfId="0" applyBorder="1"/>
    <xf numFmtId="0" fontId="0" fillId="11" borderId="13" xfId="0" applyFill="1" applyBorder="1" applyAlignment="1">
      <alignment vertical="center" wrapText="1"/>
    </xf>
    <xf numFmtId="14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right" vertical="center"/>
    </xf>
    <xf numFmtId="4" fontId="0" fillId="11" borderId="13" xfId="0" applyNumberFormat="1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 wrapText="1"/>
    </xf>
    <xf numFmtId="0" fontId="0" fillId="11" borderId="13" xfId="0" applyFill="1" applyBorder="1" applyAlignment="1">
      <alignment wrapText="1"/>
    </xf>
    <xf numFmtId="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/>
    <xf numFmtId="0" fontId="0" fillId="11" borderId="13" xfId="0" applyFill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2" fillId="43" borderId="19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2" fillId="11" borderId="13" xfId="0" applyNumberFormat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64" fontId="1" fillId="8" borderId="1" xfId="42" applyNumberFormat="1" applyFont="1" applyFill="1" applyBorder="1"/>
    <xf numFmtId="164" fontId="1" fillId="3" borderId="1" xfId="42" applyNumberFormat="1" applyFont="1" applyFill="1" applyBorder="1"/>
    <xf numFmtId="164" fontId="1" fillId="4" borderId="1" xfId="42" applyNumberFormat="1" applyFont="1" applyFill="1" applyBorder="1"/>
    <xf numFmtId="164" fontId="1" fillId="6" borderId="1" xfId="42" applyNumberFormat="1" applyFont="1" applyFill="1" applyBorder="1"/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44" borderId="1" xfId="0" applyFont="1" applyFill="1" applyBorder="1"/>
    <xf numFmtId="4" fontId="23" fillId="0" borderId="0" xfId="0" applyNumberFormat="1" applyFont="1"/>
    <xf numFmtId="0" fontId="0" fillId="11" borderId="0" xfId="0" applyFill="1"/>
    <xf numFmtId="0" fontId="1" fillId="45" borderId="0" xfId="0" applyFont="1" applyFill="1"/>
    <xf numFmtId="165" fontId="1" fillId="45" borderId="0" xfId="0" applyNumberFormat="1" applyFont="1" applyFill="1"/>
    <xf numFmtId="7" fontId="0" fillId="45" borderId="0" xfId="0" applyNumberFormat="1" applyFill="1"/>
    <xf numFmtId="7" fontId="1" fillId="45" borderId="0" xfId="0" applyNumberFormat="1" applyFont="1" applyFill="1"/>
    <xf numFmtId="166" fontId="1" fillId="3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14" fontId="0" fillId="0" borderId="0" xfId="0" applyNumberFormat="1" applyAlignment="1">
      <alignment horizontal="center"/>
    </xf>
    <xf numFmtId="166" fontId="1" fillId="6" borderId="1" xfId="0" applyNumberFormat="1" applyFont="1" applyFill="1" applyBorder="1" applyAlignment="1"/>
    <xf numFmtId="14" fontId="1" fillId="6" borderId="1" xfId="0" applyNumberFormat="1" applyFont="1" applyFill="1" applyBorder="1" applyAlignment="1"/>
    <xf numFmtId="166" fontId="1" fillId="5" borderId="1" xfId="0" applyNumberFormat="1" applyFont="1" applyFill="1" applyBorder="1" applyAlignment="1"/>
    <xf numFmtId="14" fontId="1" fillId="5" borderId="1" xfId="0" applyNumberFormat="1" applyFont="1" applyFill="1" applyBorder="1" applyAlignment="1"/>
    <xf numFmtId="164" fontId="1" fillId="5" borderId="1" xfId="42" applyNumberFormat="1" applyFont="1" applyFill="1" applyBorder="1"/>
    <xf numFmtId="166" fontId="1" fillId="4" borderId="1" xfId="0" applyNumberFormat="1" applyFont="1" applyFill="1" applyBorder="1" applyAlignment="1"/>
    <xf numFmtId="14" fontId="1" fillId="4" borderId="1" xfId="0" applyNumberFormat="1" applyFont="1" applyFill="1" applyBorder="1" applyAlignment="1"/>
    <xf numFmtId="14" fontId="1" fillId="8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164" fontId="1" fillId="4" borderId="1" xfId="42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4" fontId="1" fillId="4" borderId="1" xfId="4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24" fillId="46" borderId="1" xfId="0" applyFont="1" applyFill="1" applyBorder="1"/>
    <xf numFmtId="0" fontId="24" fillId="46" borderId="20" xfId="0" applyFont="1" applyFill="1" applyBorder="1"/>
    <xf numFmtId="0" fontId="21" fillId="0" borderId="16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/>
    </xf>
    <xf numFmtId="0" fontId="21" fillId="0" borderId="17" xfId="0" applyFont="1" applyBorder="1" applyAlignment="1">
      <alignment horizontal="center" vertical="center" textRotation="90"/>
    </xf>
    <xf numFmtId="0" fontId="21" fillId="0" borderId="18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115" zoomScaleNormal="115" workbookViewId="0">
      <pane ySplit="1" topLeftCell="A2" activePane="bottomLeft" state="frozen"/>
      <selection pane="bottomLeft" activeCell="C7" sqref="C7"/>
    </sheetView>
  </sheetViews>
  <sheetFormatPr baseColWidth="10" defaultColWidth="9.08984375" defaultRowHeight="14.5" x14ac:dyDescent="0.35"/>
  <cols>
    <col min="1" max="1" width="11.90625" style="106" bestFit="1" customWidth="1"/>
    <col min="2" max="2" width="31.54296875" style="53" bestFit="1" customWidth="1"/>
    <col min="3" max="3" width="13.08984375" style="106" bestFit="1" customWidth="1"/>
    <col min="4" max="4" width="14.90625" style="60" bestFit="1" customWidth="1"/>
    <col min="5" max="5" width="13.81640625" style="61" bestFit="1" customWidth="1"/>
    <col min="6" max="6" width="32.81640625" style="62" bestFit="1" customWidth="1"/>
    <col min="7" max="7" width="16" style="62" bestFit="1" customWidth="1"/>
    <col min="8" max="8" width="10.54296875" style="47" bestFit="1" customWidth="1"/>
    <col min="9" max="9" width="9.36328125" style="47" bestFit="1" customWidth="1"/>
    <col min="10" max="16384" width="9.08984375" style="47"/>
  </cols>
  <sheetData>
    <row r="1" spans="1:8" x14ac:dyDescent="0.35">
      <c r="A1" s="105" t="s">
        <v>0</v>
      </c>
      <c r="B1" s="100" t="s">
        <v>1</v>
      </c>
      <c r="C1" s="105" t="s">
        <v>2</v>
      </c>
      <c r="D1" s="101" t="s">
        <v>3</v>
      </c>
      <c r="E1" s="100" t="s">
        <v>4</v>
      </c>
      <c r="F1" s="102" t="s">
        <v>5</v>
      </c>
      <c r="G1" s="102" t="s">
        <v>6</v>
      </c>
      <c r="H1" s="102" t="s">
        <v>7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15" zoomScaleNormal="115" workbookViewId="0">
      <pane ySplit="1" topLeftCell="A2" activePane="bottomLeft" state="frozen"/>
      <selection pane="bottomLeft" activeCell="C20" sqref="C20"/>
    </sheetView>
  </sheetViews>
  <sheetFormatPr baseColWidth="10" defaultColWidth="11.36328125" defaultRowHeight="14.5" x14ac:dyDescent="0.35"/>
  <cols>
    <col min="1" max="1" width="17.08984375" style="63" customWidth="1"/>
    <col min="2" max="2" width="10.81640625" style="44" bestFit="1" customWidth="1"/>
    <col min="3" max="3" width="15.36328125" style="43" customWidth="1"/>
    <col min="4" max="4" width="12" style="44" bestFit="1" customWidth="1"/>
    <col min="5" max="5" width="13.08984375" style="50" bestFit="1" customWidth="1"/>
    <col min="6" max="6" width="15.453125" style="54" bestFit="1" customWidth="1"/>
    <col min="7" max="7" width="14.90625" style="44" bestFit="1" customWidth="1"/>
    <col min="8" max="8" width="9.36328125" style="44" bestFit="1" customWidth="1"/>
    <col min="9" max="9" width="38" style="44" bestFit="1" customWidth="1"/>
    <col min="10" max="16384" width="11.36328125" style="44"/>
  </cols>
  <sheetData>
    <row r="1" spans="1:8" customFormat="1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08">
        <v>45350</v>
      </c>
      <c r="B2" s="108" t="s">
        <v>56</v>
      </c>
      <c r="C2" s="108">
        <v>45351</v>
      </c>
      <c r="D2" s="112"/>
      <c r="E2" s="112">
        <v>20000</v>
      </c>
      <c r="F2" s="14"/>
      <c r="G2" s="14" t="s">
        <v>33</v>
      </c>
      <c r="H2" s="14"/>
    </row>
    <row r="3" spans="1:8" x14ac:dyDescent="0.35">
      <c r="A3" s="49"/>
      <c r="C3" s="45"/>
      <c r="E3" s="44"/>
      <c r="F3" s="44"/>
    </row>
    <row r="4" spans="1:8" x14ac:dyDescent="0.35">
      <c r="A4" s="49"/>
      <c r="C4" s="107"/>
      <c r="D4" s="58"/>
      <c r="G4" s="55"/>
    </row>
    <row r="5" spans="1:8" s="52" customFormat="1" x14ac:dyDescent="0.35">
      <c r="A5" s="49"/>
      <c r="B5" s="48"/>
      <c r="C5" s="49"/>
      <c r="E5" s="51"/>
      <c r="F5" s="59"/>
      <c r="H5" s="48"/>
    </row>
    <row r="6" spans="1:8" ht="16.25" customHeight="1" x14ac:dyDescent="0.35">
      <c r="A6" s="49"/>
      <c r="B6" s="48"/>
      <c r="C6" s="49"/>
      <c r="D6" s="52"/>
      <c r="E6" s="51"/>
      <c r="G6" s="52"/>
      <c r="H6" s="52"/>
    </row>
    <row r="7" spans="1:8" x14ac:dyDescent="0.35">
      <c r="A7" s="49"/>
      <c r="B7" s="48"/>
      <c r="C7" s="49"/>
      <c r="D7" s="52"/>
      <c r="E7" s="57"/>
      <c r="G7" s="52"/>
      <c r="H7" s="52"/>
    </row>
    <row r="8" spans="1:8" x14ac:dyDescent="0.35">
      <c r="A8" s="49"/>
      <c r="B8" s="48"/>
      <c r="C8" s="49"/>
      <c r="D8" s="52"/>
      <c r="E8" s="51"/>
      <c r="G8" s="52"/>
      <c r="H8" s="52"/>
    </row>
    <row r="9" spans="1:8" x14ac:dyDescent="0.35">
      <c r="A9" s="49"/>
      <c r="B9" s="48"/>
      <c r="C9" s="49"/>
      <c r="D9" s="52"/>
      <c r="E9" s="51"/>
      <c r="G9" s="52"/>
      <c r="H9" s="52"/>
    </row>
    <row r="10" spans="1:8" x14ac:dyDescent="0.35">
      <c r="A10" s="49"/>
      <c r="B10" s="48"/>
      <c r="C10" s="49"/>
      <c r="D10" s="52"/>
      <c r="E10" s="51"/>
      <c r="G10" s="52"/>
      <c r="H10" s="52"/>
    </row>
    <row r="11" spans="1:8" x14ac:dyDescent="0.35">
      <c r="A11" s="49"/>
      <c r="B11" s="48"/>
      <c r="C11" s="49"/>
      <c r="D11" s="52"/>
      <c r="E11" s="51"/>
      <c r="G11" s="52"/>
      <c r="H11" s="52"/>
    </row>
    <row r="12" spans="1:8" x14ac:dyDescent="0.35">
      <c r="A12" s="49"/>
      <c r="B12" s="56"/>
      <c r="C12" s="45"/>
      <c r="F12" s="46"/>
      <c r="G12" s="46"/>
    </row>
    <row r="13" spans="1:8" s="52" customFormat="1" x14ac:dyDescent="0.35">
      <c r="A13" s="49"/>
      <c r="B13" s="48"/>
      <c r="C13" s="63"/>
      <c r="D13" s="57"/>
      <c r="E13" s="50"/>
      <c r="F13" s="54"/>
    </row>
    <row r="14" spans="1:8" s="52" customFormat="1" x14ac:dyDescent="0.35">
      <c r="A14" s="49"/>
      <c r="B14" s="48"/>
      <c r="C14" s="63"/>
      <c r="D14" s="57"/>
      <c r="E14" s="50"/>
      <c r="F14" s="54"/>
    </row>
    <row r="15" spans="1:8" s="52" customFormat="1" x14ac:dyDescent="0.35">
      <c r="A15" s="49"/>
      <c r="B15" s="44"/>
      <c r="C15" s="43"/>
      <c r="D15" s="58"/>
      <c r="E15" s="50"/>
      <c r="F15" s="54"/>
      <c r="H15" s="44"/>
    </row>
    <row r="16" spans="1:8" s="52" customFormat="1" x14ac:dyDescent="0.35">
      <c r="A16" s="63"/>
      <c r="B16" s="44"/>
      <c r="C16" s="43"/>
      <c r="D16" s="44"/>
      <c r="E16" s="50"/>
      <c r="F16" s="54"/>
      <c r="G16" s="44"/>
      <c r="H16" s="44"/>
    </row>
    <row r="17" spans="1:8" s="52" customFormat="1" x14ac:dyDescent="0.35">
      <c r="A17" s="63"/>
      <c r="B17" s="44"/>
      <c r="C17" s="43"/>
      <c r="D17" s="44"/>
      <c r="E17" s="50"/>
      <c r="F17" s="54"/>
      <c r="G17" s="44"/>
      <c r="H17" s="44"/>
    </row>
    <row r="18" spans="1:8" s="52" customFormat="1" x14ac:dyDescent="0.35">
      <c r="A18" s="63"/>
      <c r="B18" s="44"/>
      <c r="C18" s="43"/>
      <c r="D18" s="44"/>
      <c r="E18" s="50"/>
      <c r="F18" s="54"/>
      <c r="G18" s="44"/>
      <c r="H18" s="44"/>
    </row>
    <row r="19" spans="1:8" s="52" customFormat="1" x14ac:dyDescent="0.35">
      <c r="A19" s="63"/>
      <c r="B19" s="44"/>
      <c r="C19" s="43"/>
      <c r="D19" s="44"/>
      <c r="E19" s="50"/>
      <c r="F19" s="54"/>
      <c r="G19" s="44"/>
      <c r="H19" s="44"/>
    </row>
    <row r="21" spans="1:8" s="52" customFormat="1" x14ac:dyDescent="0.35">
      <c r="A21" s="63"/>
      <c r="B21" s="44"/>
      <c r="C21" s="43"/>
      <c r="D21" s="44"/>
      <c r="E21" s="50"/>
      <c r="F21" s="54"/>
      <c r="G21" s="44"/>
      <c r="H21" s="44"/>
    </row>
    <row r="22" spans="1:8" s="52" customFormat="1" x14ac:dyDescent="0.35">
      <c r="A22" s="63"/>
      <c r="B22" s="44"/>
      <c r="C22" s="43"/>
      <c r="D22" s="44"/>
      <c r="E22" s="50"/>
      <c r="F22" s="54"/>
      <c r="G22" s="44"/>
      <c r="H22" s="44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"/>
  <sheetViews>
    <sheetView zoomScale="95" zoomScaleNormal="95" workbookViewId="0">
      <pane ySplit="1" topLeftCell="A2" activePane="bottomLeft" state="frozen"/>
      <selection pane="bottomLeft" activeCell="F26" sqref="F26"/>
    </sheetView>
  </sheetViews>
  <sheetFormatPr baseColWidth="10" defaultColWidth="11.36328125" defaultRowHeight="14.5" x14ac:dyDescent="0.35"/>
  <cols>
    <col min="1" max="1" width="11.08984375" style="4" bestFit="1" customWidth="1"/>
    <col min="2" max="2" width="22.90625" bestFit="1" customWidth="1"/>
    <col min="3" max="3" width="11.08984375" style="19" bestFit="1" customWidth="1"/>
    <col min="4" max="4" width="13.08984375" style="19" bestFit="1" customWidth="1"/>
    <col min="5" max="5" width="10.6328125" bestFit="1" customWidth="1"/>
    <col min="6" max="6" width="25" customWidth="1"/>
    <col min="7" max="7" width="11.36328125" bestFit="1" customWidth="1"/>
    <col min="8" max="8" width="9.54296875" bestFit="1" customWidth="1"/>
    <col min="9" max="9" width="11.54296875" customWidth="1"/>
  </cols>
  <sheetData>
    <row r="1" spans="1:8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11">
        <v>45380</v>
      </c>
      <c r="B2" s="10" t="s">
        <v>57</v>
      </c>
      <c r="C2" s="111">
        <v>45379</v>
      </c>
      <c r="D2" s="140">
        <v>485</v>
      </c>
      <c r="E2" s="141"/>
      <c r="F2" s="115" t="s">
        <v>62</v>
      </c>
      <c r="G2" s="141" t="s">
        <v>12</v>
      </c>
      <c r="H2" s="10"/>
    </row>
    <row r="3" spans="1:8" x14ac:dyDescent="0.35">
      <c r="A3" s="109">
        <v>45380</v>
      </c>
      <c r="B3" s="12" t="s">
        <v>58</v>
      </c>
      <c r="C3" s="109">
        <v>45379</v>
      </c>
      <c r="D3" s="137">
        <v>2.38</v>
      </c>
      <c r="E3" s="138"/>
      <c r="F3" s="113"/>
      <c r="G3" s="138" t="s">
        <v>8</v>
      </c>
      <c r="H3" s="12" t="s">
        <v>64</v>
      </c>
    </row>
    <row r="4" spans="1:8" x14ac:dyDescent="0.35">
      <c r="A4" s="109">
        <v>45380</v>
      </c>
      <c r="B4" s="12" t="s">
        <v>53</v>
      </c>
      <c r="C4" s="109">
        <v>45380</v>
      </c>
      <c r="D4" s="137">
        <v>0.95</v>
      </c>
      <c r="E4" s="138"/>
      <c r="F4" s="113"/>
      <c r="G4" s="138" t="s">
        <v>8</v>
      </c>
      <c r="H4" s="12" t="s">
        <v>64</v>
      </c>
    </row>
    <row r="5" spans="1:8" x14ac:dyDescent="0.35">
      <c r="A5" s="109">
        <v>45380</v>
      </c>
      <c r="B5" s="12" t="s">
        <v>52</v>
      </c>
      <c r="C5" s="109">
        <v>45380</v>
      </c>
      <c r="D5" s="137">
        <v>5</v>
      </c>
      <c r="E5" s="138"/>
      <c r="F5" s="113"/>
      <c r="G5" s="138" t="s">
        <v>8</v>
      </c>
      <c r="H5" s="12" t="s">
        <v>64</v>
      </c>
    </row>
    <row r="6" spans="1:8" x14ac:dyDescent="0.35">
      <c r="A6" s="109">
        <v>45380</v>
      </c>
      <c r="B6" s="12" t="s">
        <v>53</v>
      </c>
      <c r="C6" s="109">
        <v>45383</v>
      </c>
      <c r="D6" s="137">
        <v>5.51</v>
      </c>
      <c r="E6" s="138"/>
      <c r="F6" s="113"/>
      <c r="G6" s="138" t="s">
        <v>8</v>
      </c>
      <c r="H6" s="12" t="s">
        <v>64</v>
      </c>
    </row>
    <row r="7" spans="1:8" x14ac:dyDescent="0.35">
      <c r="A7" s="109">
        <v>45380</v>
      </c>
      <c r="B7" s="12" t="s">
        <v>52</v>
      </c>
      <c r="C7" s="109">
        <v>45383</v>
      </c>
      <c r="D7" s="137">
        <v>29</v>
      </c>
      <c r="E7" s="138"/>
      <c r="F7" s="113"/>
      <c r="G7" s="138" t="s">
        <v>8</v>
      </c>
      <c r="H7" s="12" t="s">
        <v>64</v>
      </c>
    </row>
    <row r="8" spans="1:8" x14ac:dyDescent="0.35">
      <c r="A8" s="139"/>
    </row>
    <row r="9" spans="1:8" x14ac:dyDescent="0.35">
      <c r="A9" s="139"/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="96" zoomScaleNormal="96" workbookViewId="0">
      <pane ySplit="1" topLeftCell="A2" activePane="bottomLeft" state="frozen"/>
      <selection pane="bottomLeft" activeCell="D25" sqref="D25"/>
    </sheetView>
  </sheetViews>
  <sheetFormatPr baseColWidth="10" defaultColWidth="11.36328125" defaultRowHeight="14.5" x14ac:dyDescent="0.35"/>
  <cols>
    <col min="1" max="1" width="11.1796875" style="32" bestFit="1" customWidth="1"/>
    <col min="2" max="2" width="28.90625" style="25" bestFit="1" customWidth="1"/>
    <col min="3" max="3" width="16" style="30" bestFit="1" customWidth="1"/>
    <col min="4" max="4" width="10.36328125" style="25" bestFit="1" customWidth="1"/>
    <col min="5" max="5" width="15.36328125" style="34" customWidth="1"/>
    <col min="6" max="6" width="25.08984375" style="25" bestFit="1" customWidth="1"/>
    <col min="7" max="7" width="11.6328125" style="25" bestFit="1" customWidth="1"/>
    <col min="8" max="8" width="9.6328125" style="25" bestFit="1" customWidth="1"/>
    <col min="9" max="9" width="21" style="25" customWidth="1"/>
    <col min="10" max="16384" width="11.36328125" style="25"/>
  </cols>
  <sheetData>
    <row r="1" spans="1:8" x14ac:dyDescent="0.35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09">
        <v>45387</v>
      </c>
      <c r="B2" s="12" t="s">
        <v>59</v>
      </c>
      <c r="C2" s="109">
        <v>45387</v>
      </c>
      <c r="D2" s="137">
        <v>73.423000000000002</v>
      </c>
      <c r="E2" s="138"/>
      <c r="F2" s="113"/>
      <c r="G2" s="138" t="s">
        <v>8</v>
      </c>
      <c r="H2" s="12" t="s">
        <v>64</v>
      </c>
    </row>
    <row r="3" spans="1:8" x14ac:dyDescent="0.35">
      <c r="A3" s="109">
        <v>45387</v>
      </c>
      <c r="B3" s="12" t="s">
        <v>59</v>
      </c>
      <c r="C3" s="109">
        <v>45387</v>
      </c>
      <c r="D3" s="137">
        <v>73.423000000000002</v>
      </c>
      <c r="E3" s="138"/>
      <c r="F3" s="113"/>
      <c r="G3" s="138" t="s">
        <v>8</v>
      </c>
      <c r="H3" s="12" t="s">
        <v>64</v>
      </c>
    </row>
    <row r="4" spans="1:8" x14ac:dyDescent="0.35">
      <c r="A4" s="111">
        <v>45412</v>
      </c>
      <c r="B4" s="10" t="s">
        <v>55</v>
      </c>
      <c r="C4" s="111">
        <v>45412</v>
      </c>
      <c r="D4" s="140">
        <v>4216</v>
      </c>
      <c r="E4" s="141"/>
      <c r="F4" s="115" t="s">
        <v>61</v>
      </c>
      <c r="G4" s="141" t="s">
        <v>12</v>
      </c>
      <c r="H4" s="10"/>
    </row>
    <row r="5" spans="1:8" x14ac:dyDescent="0.35">
      <c r="A5" s="109">
        <v>45412</v>
      </c>
      <c r="B5" s="12" t="s">
        <v>50</v>
      </c>
      <c r="C5" s="109">
        <v>45412</v>
      </c>
      <c r="D5" s="137">
        <v>1.19</v>
      </c>
      <c r="E5" s="138"/>
      <c r="F5" s="113"/>
      <c r="G5" s="138" t="s">
        <v>8</v>
      </c>
      <c r="H5" s="12" t="s">
        <v>64</v>
      </c>
    </row>
    <row r="6" spans="1:8" x14ac:dyDescent="0.35">
      <c r="A6" s="111">
        <v>45412</v>
      </c>
      <c r="B6" s="10" t="s">
        <v>51</v>
      </c>
      <c r="C6" s="111">
        <v>45411</v>
      </c>
      <c r="D6" s="140">
        <v>700</v>
      </c>
      <c r="E6" s="141"/>
      <c r="F6" s="115" t="s">
        <v>60</v>
      </c>
      <c r="G6" s="141" t="s">
        <v>12</v>
      </c>
      <c r="H6" s="10"/>
    </row>
    <row r="7" spans="1:8" x14ac:dyDescent="0.35">
      <c r="A7" s="109">
        <v>45412</v>
      </c>
      <c r="B7" s="12" t="s">
        <v>50</v>
      </c>
      <c r="C7" s="109">
        <v>45411</v>
      </c>
      <c r="D7" s="137">
        <v>1.7849999999999999</v>
      </c>
      <c r="E7" s="138"/>
      <c r="F7" s="113"/>
      <c r="G7" s="138" t="s">
        <v>8</v>
      </c>
      <c r="H7" s="12" t="s">
        <v>64</v>
      </c>
    </row>
    <row r="8" spans="1:8" x14ac:dyDescent="0.35">
      <c r="A8" s="109">
        <v>45412</v>
      </c>
      <c r="B8" s="12" t="s">
        <v>50</v>
      </c>
      <c r="C8" s="109">
        <v>45411</v>
      </c>
      <c r="D8" s="137">
        <v>1.7849999999999999</v>
      </c>
      <c r="E8" s="138"/>
      <c r="F8" s="113"/>
      <c r="G8" s="138" t="s">
        <v>8</v>
      </c>
      <c r="H8" s="12" t="s">
        <v>64</v>
      </c>
    </row>
    <row r="9" spans="1:8" x14ac:dyDescent="0.35">
      <c r="A9" s="111">
        <v>45412</v>
      </c>
      <c r="B9" s="10" t="s">
        <v>51</v>
      </c>
      <c r="C9" s="111">
        <v>45411</v>
      </c>
      <c r="D9" s="140">
        <v>180.75</v>
      </c>
      <c r="E9" s="141"/>
      <c r="F9" s="115" t="s">
        <v>78</v>
      </c>
      <c r="G9" s="141" t="s">
        <v>63</v>
      </c>
      <c r="H9" s="10" t="s">
        <v>63</v>
      </c>
    </row>
    <row r="10" spans="1:8" x14ac:dyDescent="0.35">
      <c r="A10" s="109">
        <v>45412</v>
      </c>
      <c r="B10" s="12" t="s">
        <v>53</v>
      </c>
      <c r="C10" s="109">
        <v>45412</v>
      </c>
      <c r="D10" s="137">
        <v>0.95</v>
      </c>
      <c r="E10" s="138"/>
      <c r="F10" s="113"/>
      <c r="G10" s="138" t="s">
        <v>8</v>
      </c>
      <c r="H10" s="12" t="s">
        <v>64</v>
      </c>
    </row>
    <row r="11" spans="1:8" x14ac:dyDescent="0.35">
      <c r="A11" s="109">
        <v>45412</v>
      </c>
      <c r="B11" s="12" t="s">
        <v>52</v>
      </c>
      <c r="C11" s="109">
        <v>45412</v>
      </c>
      <c r="D11" s="137">
        <v>5</v>
      </c>
      <c r="E11" s="138"/>
      <c r="F11" s="113"/>
      <c r="G11" s="138" t="s">
        <v>8</v>
      </c>
      <c r="H11" s="12" t="s">
        <v>64</v>
      </c>
    </row>
    <row r="21" spans="4:4" x14ac:dyDescent="0.35">
      <c r="D21" s="33"/>
    </row>
    <row r="22" spans="4:4" x14ac:dyDescent="0.35">
      <c r="D22" s="33"/>
    </row>
    <row r="23" spans="4:4" x14ac:dyDescent="0.35">
      <c r="D23" s="33"/>
    </row>
    <row r="24" spans="4:4" x14ac:dyDescent="0.35">
      <c r="D24" s="33"/>
    </row>
    <row r="25" spans="4:4" x14ac:dyDescent="0.35">
      <c r="D25" s="33"/>
    </row>
    <row r="26" spans="4:4" x14ac:dyDescent="0.35">
      <c r="D26" s="33"/>
    </row>
    <row r="27" spans="4:4" x14ac:dyDescent="0.35">
      <c r="D27" s="33"/>
    </row>
    <row r="28" spans="4:4" x14ac:dyDescent="0.35">
      <c r="D28" s="33"/>
    </row>
    <row r="29" spans="4:4" x14ac:dyDescent="0.35">
      <c r="D29" s="33"/>
    </row>
    <row r="30" spans="4:4" x14ac:dyDescent="0.35">
      <c r="D30" s="33"/>
    </row>
    <row r="31" spans="4:4" x14ac:dyDescent="0.35">
      <c r="D31" s="33"/>
    </row>
    <row r="32" spans="4:4" x14ac:dyDescent="0.35">
      <c r="D32" s="33"/>
    </row>
    <row r="33" spans="4:4" x14ac:dyDescent="0.35">
      <c r="D33" s="33"/>
    </row>
    <row r="34" spans="4:4" x14ac:dyDescent="0.35">
      <c r="D34" s="33"/>
    </row>
    <row r="35" spans="4:4" x14ac:dyDescent="0.35">
      <c r="D35" s="33"/>
    </row>
    <row r="36" spans="4:4" x14ac:dyDescent="0.35">
      <c r="D36" s="33"/>
    </row>
    <row r="37" spans="4:4" x14ac:dyDescent="0.35">
      <c r="D37" s="33"/>
    </row>
    <row r="38" spans="4:4" x14ac:dyDescent="0.35">
      <c r="D38" s="33"/>
    </row>
    <row r="39" spans="4:4" x14ac:dyDescent="0.35">
      <c r="D39" s="33"/>
    </row>
    <row r="40" spans="4:4" x14ac:dyDescent="0.35">
      <c r="D40" s="33"/>
    </row>
    <row r="41" spans="4:4" x14ac:dyDescent="0.35">
      <c r="D41" s="33"/>
    </row>
    <row r="42" spans="4:4" x14ac:dyDescent="0.35">
      <c r="D42" s="33"/>
    </row>
    <row r="43" spans="4:4" x14ac:dyDescent="0.35">
      <c r="D43" s="33"/>
    </row>
    <row r="44" spans="4:4" x14ac:dyDescent="0.35">
      <c r="D44" s="33"/>
    </row>
    <row r="45" spans="4:4" x14ac:dyDescent="0.35">
      <c r="D45" s="33"/>
    </row>
    <row r="46" spans="4:4" x14ac:dyDescent="0.35">
      <c r="D46" s="33"/>
    </row>
    <row r="47" spans="4:4" x14ac:dyDescent="0.35">
      <c r="D47" s="33"/>
    </row>
    <row r="48" spans="4:4" x14ac:dyDescent="0.35">
      <c r="D48" s="33"/>
    </row>
    <row r="49" spans="4:4" x14ac:dyDescent="0.35">
      <c r="D49" s="33"/>
    </row>
    <row r="50" spans="4:4" x14ac:dyDescent="0.35">
      <c r="D50" s="33"/>
    </row>
    <row r="51" spans="4:4" x14ac:dyDescent="0.35">
      <c r="D51" s="33"/>
    </row>
    <row r="52" spans="4:4" x14ac:dyDescent="0.35">
      <c r="D52" s="33"/>
    </row>
    <row r="53" spans="4:4" x14ac:dyDescent="0.35">
      <c r="D53" s="33"/>
    </row>
    <row r="54" spans="4:4" x14ac:dyDescent="0.35">
      <c r="D54" s="33"/>
    </row>
    <row r="55" spans="4:4" x14ac:dyDescent="0.35">
      <c r="D55" s="33"/>
    </row>
    <row r="56" spans="4:4" x14ac:dyDescent="0.35">
      <c r="D56" s="33"/>
    </row>
    <row r="57" spans="4:4" x14ac:dyDescent="0.35">
      <c r="D57" s="33"/>
    </row>
    <row r="58" spans="4:4" x14ac:dyDescent="0.35">
      <c r="D58" s="33"/>
    </row>
    <row r="59" spans="4:4" x14ac:dyDescent="0.35">
      <c r="D59" s="33"/>
    </row>
    <row r="60" spans="4:4" x14ac:dyDescent="0.35">
      <c r="D60" s="33"/>
    </row>
    <row r="61" spans="4:4" x14ac:dyDescent="0.35">
      <c r="D61" s="33"/>
    </row>
    <row r="62" spans="4:4" x14ac:dyDescent="0.35">
      <c r="D62" s="33"/>
    </row>
    <row r="63" spans="4:4" x14ac:dyDescent="0.35">
      <c r="D63" s="33"/>
    </row>
    <row r="64" spans="4:4" x14ac:dyDescent="0.35">
      <c r="D64" s="33"/>
    </row>
    <row r="65" spans="4:4" x14ac:dyDescent="0.35">
      <c r="D65" s="33"/>
    </row>
    <row r="66" spans="4:4" x14ac:dyDescent="0.35">
      <c r="D66" s="33"/>
    </row>
    <row r="67" spans="4:4" x14ac:dyDescent="0.35">
      <c r="D67" s="33"/>
    </row>
    <row r="68" spans="4:4" x14ac:dyDescent="0.35">
      <c r="D68" s="33"/>
    </row>
    <row r="69" spans="4:4" x14ac:dyDescent="0.35">
      <c r="D69" s="33"/>
    </row>
    <row r="70" spans="4:4" x14ac:dyDescent="0.35">
      <c r="D70" s="33"/>
    </row>
    <row r="71" spans="4:4" x14ac:dyDescent="0.35">
      <c r="D71" s="33"/>
    </row>
    <row r="72" spans="4:4" x14ac:dyDescent="0.35">
      <c r="D72" s="33"/>
    </row>
    <row r="73" spans="4:4" x14ac:dyDescent="0.35">
      <c r="D73" s="33"/>
    </row>
    <row r="74" spans="4:4" x14ac:dyDescent="0.35">
      <c r="D74" s="33"/>
    </row>
    <row r="75" spans="4:4" x14ac:dyDescent="0.35">
      <c r="D75" s="33"/>
    </row>
    <row r="76" spans="4:4" x14ac:dyDescent="0.35">
      <c r="D76" s="33"/>
    </row>
    <row r="77" spans="4:4" x14ac:dyDescent="0.35">
      <c r="D77" s="33"/>
    </row>
    <row r="78" spans="4:4" x14ac:dyDescent="0.35">
      <c r="D78" s="33"/>
    </row>
    <row r="79" spans="4:4" x14ac:dyDescent="0.35">
      <c r="D79" s="33"/>
    </row>
    <row r="80" spans="4:4" x14ac:dyDescent="0.35">
      <c r="D80" s="33"/>
    </row>
    <row r="81" spans="4:4" x14ac:dyDescent="0.35">
      <c r="D81" s="33"/>
    </row>
    <row r="82" spans="4:4" x14ac:dyDescent="0.35">
      <c r="D82" s="33"/>
    </row>
    <row r="83" spans="4:4" x14ac:dyDescent="0.35">
      <c r="D83" s="33"/>
    </row>
    <row r="84" spans="4:4" x14ac:dyDescent="0.35">
      <c r="D84" s="33"/>
    </row>
    <row r="85" spans="4:4" x14ac:dyDescent="0.35">
      <c r="D85" s="33"/>
    </row>
    <row r="86" spans="4:4" x14ac:dyDescent="0.35">
      <c r="D86" s="33"/>
    </row>
    <row r="87" spans="4:4" x14ac:dyDescent="0.35">
      <c r="D87" s="33"/>
    </row>
    <row r="88" spans="4:4" x14ac:dyDescent="0.35">
      <c r="D88" s="33"/>
    </row>
    <row r="89" spans="4:4" x14ac:dyDescent="0.35">
      <c r="D89" s="3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C1" zoomScale="107" zoomScaleNormal="107" workbookViewId="0">
      <selection activeCell="D9" sqref="D9"/>
    </sheetView>
  </sheetViews>
  <sheetFormatPr baseColWidth="10" defaultColWidth="11.54296875" defaultRowHeight="14.5" x14ac:dyDescent="0.35"/>
  <cols>
    <col min="1" max="1" width="11.08984375" bestFit="1" customWidth="1"/>
    <col min="2" max="2" width="29.453125" bestFit="1" customWidth="1"/>
    <col min="3" max="3" width="11.08984375" bestFit="1" customWidth="1"/>
    <col min="4" max="4" width="9.90625" bestFit="1" customWidth="1"/>
    <col min="5" max="5" width="13.08984375" bestFit="1" customWidth="1"/>
    <col min="6" max="6" width="40.54296875" bestFit="1" customWidth="1"/>
    <col min="7" max="7" width="18.1796875" bestFit="1" customWidth="1"/>
    <col min="8" max="8" width="18.54296875" bestFit="1" customWidth="1"/>
  </cols>
  <sheetData>
    <row r="1" spans="1:8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09">
        <v>45414</v>
      </c>
      <c r="B2" s="12" t="s">
        <v>59</v>
      </c>
      <c r="C2" s="109">
        <v>45414</v>
      </c>
      <c r="D2" s="137">
        <v>73.423000000000002</v>
      </c>
      <c r="E2" s="138"/>
      <c r="F2" s="113"/>
      <c r="G2" s="138" t="s">
        <v>8</v>
      </c>
      <c r="H2" s="12" t="s">
        <v>64</v>
      </c>
    </row>
    <row r="3" spans="1:8" x14ac:dyDescent="0.35">
      <c r="A3" s="109">
        <v>45420</v>
      </c>
      <c r="B3" s="12" t="s">
        <v>59</v>
      </c>
      <c r="C3" s="109">
        <v>45421</v>
      </c>
      <c r="D3" s="137">
        <v>73.423000000000002</v>
      </c>
      <c r="E3" s="138"/>
      <c r="F3" s="113"/>
      <c r="G3" s="138" t="s">
        <v>8</v>
      </c>
      <c r="H3" s="12" t="s">
        <v>64</v>
      </c>
    </row>
    <row r="4" spans="1:8" x14ac:dyDescent="0.35">
      <c r="A4" s="128">
        <v>45429</v>
      </c>
      <c r="B4" s="11" t="s">
        <v>65</v>
      </c>
      <c r="C4" s="128">
        <v>45428</v>
      </c>
      <c r="D4" s="142">
        <v>2073.569</v>
      </c>
      <c r="E4" s="143"/>
      <c r="F4" s="144" t="s">
        <v>66</v>
      </c>
      <c r="G4" s="143" t="s">
        <v>40</v>
      </c>
      <c r="H4" s="11" t="s">
        <v>67</v>
      </c>
    </row>
    <row r="5" spans="1:8" x14ac:dyDescent="0.35">
      <c r="A5" s="110">
        <v>45432</v>
      </c>
      <c r="B5" s="15" t="s">
        <v>55</v>
      </c>
      <c r="C5" s="110">
        <v>45432</v>
      </c>
      <c r="D5" s="145">
        <v>8444.6749999999993</v>
      </c>
      <c r="E5" s="146"/>
      <c r="F5" s="114" t="s">
        <v>72</v>
      </c>
      <c r="G5" s="146" t="s">
        <v>10</v>
      </c>
      <c r="H5" s="15" t="s">
        <v>74</v>
      </c>
    </row>
    <row r="6" spans="1:8" x14ac:dyDescent="0.35">
      <c r="A6" s="109">
        <v>45432</v>
      </c>
      <c r="B6" s="12" t="s">
        <v>50</v>
      </c>
      <c r="C6" s="109">
        <v>45432</v>
      </c>
      <c r="D6" s="137">
        <v>1.19</v>
      </c>
      <c r="E6" s="138"/>
      <c r="F6" s="113"/>
      <c r="G6" s="138" t="s">
        <v>8</v>
      </c>
      <c r="H6" s="12" t="s">
        <v>64</v>
      </c>
    </row>
    <row r="7" spans="1:8" x14ac:dyDescent="0.35">
      <c r="A7" s="108">
        <v>45432</v>
      </c>
      <c r="B7" s="147" t="s">
        <v>68</v>
      </c>
      <c r="C7" s="108">
        <v>45432</v>
      </c>
      <c r="D7" s="112"/>
      <c r="E7" s="112">
        <v>67476</v>
      </c>
      <c r="F7" s="14" t="s">
        <v>73</v>
      </c>
      <c r="G7" s="14" t="s">
        <v>42</v>
      </c>
      <c r="H7" s="14"/>
    </row>
    <row r="8" spans="1:8" x14ac:dyDescent="0.35">
      <c r="A8" s="109">
        <v>45433</v>
      </c>
      <c r="B8" s="12" t="s">
        <v>69</v>
      </c>
      <c r="C8" s="109">
        <v>45432</v>
      </c>
      <c r="D8" s="137">
        <v>2.9750000000000001</v>
      </c>
      <c r="E8" s="138"/>
      <c r="F8" s="113"/>
      <c r="G8" s="138" t="s">
        <v>8</v>
      </c>
      <c r="H8" s="12" t="s">
        <v>64</v>
      </c>
    </row>
    <row r="9" spans="1:8" x14ac:dyDescent="0.35">
      <c r="A9" s="128">
        <v>45433</v>
      </c>
      <c r="B9" s="11" t="s">
        <v>70</v>
      </c>
      <c r="C9" s="128">
        <v>45432</v>
      </c>
      <c r="D9" s="142">
        <v>3866.3270000000002</v>
      </c>
      <c r="E9" s="143"/>
      <c r="F9" s="144" t="s">
        <v>66</v>
      </c>
      <c r="G9" s="143" t="s">
        <v>40</v>
      </c>
      <c r="H9" s="11" t="s">
        <v>71</v>
      </c>
    </row>
    <row r="10" spans="1:8" x14ac:dyDescent="0.35">
      <c r="A10" s="128">
        <v>45435</v>
      </c>
      <c r="B10" s="11" t="s">
        <v>75</v>
      </c>
      <c r="C10" s="128">
        <v>45434</v>
      </c>
      <c r="D10" s="142">
        <v>2061.6350000000002</v>
      </c>
      <c r="E10" s="143"/>
      <c r="F10" s="144" t="s">
        <v>66</v>
      </c>
      <c r="G10" s="143" t="s">
        <v>40</v>
      </c>
      <c r="H10" s="11" t="s">
        <v>76</v>
      </c>
    </row>
    <row r="11" spans="1:8" x14ac:dyDescent="0.35">
      <c r="A11" s="110">
        <v>45435</v>
      </c>
      <c r="B11" s="15" t="s">
        <v>51</v>
      </c>
      <c r="C11" s="110">
        <v>45434</v>
      </c>
      <c r="D11" s="145">
        <v>16527.377</v>
      </c>
      <c r="E11" s="146"/>
      <c r="F11" s="114" t="s">
        <v>77</v>
      </c>
      <c r="G11" s="146" t="s">
        <v>10</v>
      </c>
      <c r="H11" s="15" t="s">
        <v>81</v>
      </c>
    </row>
    <row r="12" spans="1:8" x14ac:dyDescent="0.35">
      <c r="A12" s="109">
        <v>45435</v>
      </c>
      <c r="B12" s="12" t="s">
        <v>50</v>
      </c>
      <c r="C12" s="109">
        <v>45434</v>
      </c>
      <c r="D12" s="137">
        <v>1.7849999999999999</v>
      </c>
      <c r="E12" s="138"/>
      <c r="F12" s="113"/>
      <c r="G12" s="138" t="s">
        <v>8</v>
      </c>
      <c r="H12" s="12" t="s">
        <v>64</v>
      </c>
    </row>
    <row r="13" spans="1:8" x14ac:dyDescent="0.35">
      <c r="A13" s="110">
        <v>45435</v>
      </c>
      <c r="B13" s="15" t="s">
        <v>51</v>
      </c>
      <c r="C13" s="110">
        <v>45434</v>
      </c>
      <c r="D13" s="145">
        <v>832.66700000000003</v>
      </c>
      <c r="E13" s="146"/>
      <c r="F13" s="114" t="s">
        <v>89</v>
      </c>
      <c r="G13" s="146" t="s">
        <v>10</v>
      </c>
      <c r="H13" s="15" t="s">
        <v>80</v>
      </c>
    </row>
    <row r="14" spans="1:8" x14ac:dyDescent="0.35">
      <c r="A14" s="109">
        <v>45435</v>
      </c>
      <c r="B14" s="12" t="s">
        <v>50</v>
      </c>
      <c r="C14" s="109">
        <v>45434</v>
      </c>
      <c r="D14" s="137">
        <v>1.7849999999999999</v>
      </c>
      <c r="E14" s="138"/>
      <c r="F14" s="113"/>
      <c r="G14" s="138" t="s">
        <v>8</v>
      </c>
      <c r="H14" s="12" t="s">
        <v>64</v>
      </c>
    </row>
    <row r="15" spans="1:8" x14ac:dyDescent="0.35">
      <c r="A15" s="111">
        <v>45435</v>
      </c>
      <c r="B15" s="10" t="s">
        <v>51</v>
      </c>
      <c r="C15" s="111">
        <v>45434</v>
      </c>
      <c r="D15" s="140">
        <v>156.97300000000001</v>
      </c>
      <c r="E15" s="141"/>
      <c r="F15" s="115" t="s">
        <v>79</v>
      </c>
      <c r="G15" s="141" t="s">
        <v>63</v>
      </c>
      <c r="H15" s="10" t="s">
        <v>63</v>
      </c>
    </row>
    <row r="16" spans="1:8" x14ac:dyDescent="0.35">
      <c r="A16" s="109">
        <v>45435</v>
      </c>
      <c r="B16" s="12" t="s">
        <v>50</v>
      </c>
      <c r="C16" s="109">
        <v>45434</v>
      </c>
      <c r="D16" s="137">
        <v>1.7849999999999999</v>
      </c>
      <c r="E16" s="138"/>
      <c r="F16" s="113"/>
      <c r="G16" s="138" t="s">
        <v>8</v>
      </c>
      <c r="H16" s="12" t="s">
        <v>64</v>
      </c>
    </row>
    <row r="17" spans="1:8" x14ac:dyDescent="0.35">
      <c r="A17" s="111">
        <v>45441</v>
      </c>
      <c r="B17" s="10" t="s">
        <v>51</v>
      </c>
      <c r="C17" s="111">
        <v>45440</v>
      </c>
      <c r="D17" s="140">
        <v>700</v>
      </c>
      <c r="E17" s="141"/>
      <c r="F17" s="115" t="s">
        <v>82</v>
      </c>
      <c r="G17" s="141" t="s">
        <v>12</v>
      </c>
      <c r="H17" s="10"/>
    </row>
    <row r="18" spans="1:8" x14ac:dyDescent="0.35">
      <c r="A18" s="109">
        <v>45441</v>
      </c>
      <c r="B18" s="12" t="s">
        <v>50</v>
      </c>
      <c r="C18" s="109">
        <v>45440</v>
      </c>
      <c r="D18" s="137">
        <v>1.7849999999999999</v>
      </c>
      <c r="E18" s="138"/>
      <c r="F18" s="113"/>
      <c r="G18" s="138" t="s">
        <v>8</v>
      </c>
      <c r="H18" s="12" t="s">
        <v>64</v>
      </c>
    </row>
    <row r="19" spans="1:8" x14ac:dyDescent="0.35">
      <c r="A19" s="109">
        <v>45441</v>
      </c>
      <c r="B19" s="12" t="s">
        <v>50</v>
      </c>
      <c r="C19" s="109">
        <v>45441</v>
      </c>
      <c r="D19" s="137">
        <v>1.19</v>
      </c>
      <c r="E19" s="138"/>
      <c r="F19" s="113"/>
      <c r="G19" s="138" t="s">
        <v>8</v>
      </c>
      <c r="H19" s="12" t="s">
        <v>64</v>
      </c>
    </row>
    <row r="20" spans="1:8" x14ac:dyDescent="0.35">
      <c r="A20" s="111">
        <v>45441</v>
      </c>
      <c r="B20" s="10" t="s">
        <v>55</v>
      </c>
      <c r="C20" s="111">
        <v>45441</v>
      </c>
      <c r="D20" s="140">
        <v>3500</v>
      </c>
      <c r="E20" s="141"/>
      <c r="F20" s="115" t="s">
        <v>83</v>
      </c>
      <c r="G20" s="141" t="s">
        <v>12</v>
      </c>
      <c r="H20" s="10"/>
    </row>
    <row r="21" spans="1:8" x14ac:dyDescent="0.35">
      <c r="A21" s="109">
        <v>45442</v>
      </c>
      <c r="B21" s="12" t="s">
        <v>59</v>
      </c>
      <c r="C21" s="109">
        <v>45441</v>
      </c>
      <c r="D21" s="137">
        <v>73.423000000000002</v>
      </c>
      <c r="E21" s="138"/>
      <c r="F21" s="113"/>
      <c r="G21" s="138" t="s">
        <v>8</v>
      </c>
      <c r="H21" s="12" t="s">
        <v>64</v>
      </c>
    </row>
    <row r="22" spans="1:8" x14ac:dyDescent="0.35">
      <c r="A22" s="109">
        <v>45443</v>
      </c>
      <c r="B22" s="12" t="s">
        <v>52</v>
      </c>
      <c r="C22" s="109">
        <v>45443</v>
      </c>
      <c r="D22" s="137">
        <v>5</v>
      </c>
      <c r="E22" s="138"/>
      <c r="F22" s="113"/>
      <c r="G22" s="138" t="s">
        <v>8</v>
      </c>
      <c r="H22" s="12" t="s">
        <v>64</v>
      </c>
    </row>
    <row r="23" spans="1:8" x14ac:dyDescent="0.35">
      <c r="A23" s="109">
        <v>45443</v>
      </c>
      <c r="B23" s="12" t="s">
        <v>53</v>
      </c>
      <c r="C23" s="109">
        <v>45443</v>
      </c>
      <c r="D23" s="137">
        <v>0.95</v>
      </c>
      <c r="E23" s="138"/>
      <c r="F23" s="113"/>
      <c r="G23" s="138" t="s">
        <v>8</v>
      </c>
      <c r="H23" s="12" t="s">
        <v>64</v>
      </c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8"/>
  <sheetViews>
    <sheetView topLeftCell="D1" workbookViewId="0">
      <pane ySplit="1" topLeftCell="A2" activePane="bottomLeft" state="frozen"/>
      <selection activeCell="D146" sqref="D146:D172"/>
      <selection pane="bottomLeft" activeCell="D13" sqref="D13"/>
    </sheetView>
  </sheetViews>
  <sheetFormatPr baseColWidth="10" defaultColWidth="11.36328125" defaultRowHeight="14.5" x14ac:dyDescent="0.35"/>
  <cols>
    <col min="1" max="1" width="12.36328125" customWidth="1"/>
    <col min="2" max="2" width="26.54296875" bestFit="1" customWidth="1"/>
    <col min="3" max="3" width="14.6328125" customWidth="1"/>
    <col min="4" max="4" width="11.54296875" customWidth="1"/>
    <col min="5" max="5" width="12.81640625" bestFit="1" customWidth="1"/>
    <col min="6" max="6" width="39.1796875" bestFit="1" customWidth="1"/>
    <col min="7" max="7" width="17.453125" bestFit="1" customWidth="1"/>
    <col min="8" max="8" width="18.08984375" bestFit="1" customWidth="1"/>
    <col min="9" max="9" width="60.54296875" bestFit="1" customWidth="1"/>
  </cols>
  <sheetData>
    <row r="1" spans="1:8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s="3" customFormat="1" x14ac:dyDescent="0.35">
      <c r="A2" s="109">
        <v>45446</v>
      </c>
      <c r="B2" s="12" t="s">
        <v>55</v>
      </c>
      <c r="C2" s="109">
        <v>45446</v>
      </c>
      <c r="D2" s="137">
        <v>800</v>
      </c>
      <c r="E2" s="138"/>
      <c r="F2" s="113" t="s">
        <v>84</v>
      </c>
      <c r="G2" s="138" t="s">
        <v>17</v>
      </c>
      <c r="H2" s="12" t="s">
        <v>85</v>
      </c>
    </row>
    <row r="3" spans="1:8" s="3" customFormat="1" x14ac:dyDescent="0.35">
      <c r="A3" s="109">
        <v>45446</v>
      </c>
      <c r="B3" s="12" t="s">
        <v>50</v>
      </c>
      <c r="C3" s="109">
        <v>45446</v>
      </c>
      <c r="D3" s="137">
        <v>1.19</v>
      </c>
      <c r="E3" s="138"/>
      <c r="F3" s="113"/>
      <c r="G3" s="138" t="s">
        <v>8</v>
      </c>
      <c r="H3" s="12" t="s">
        <v>64</v>
      </c>
    </row>
    <row r="4" spans="1:8" s="3" customFormat="1" x14ac:dyDescent="0.35">
      <c r="A4" s="110">
        <v>45447</v>
      </c>
      <c r="B4" s="15" t="s">
        <v>51</v>
      </c>
      <c r="C4" s="110">
        <v>45446</v>
      </c>
      <c r="D4" s="145">
        <v>15740.406000000001</v>
      </c>
      <c r="E4" s="146"/>
      <c r="F4" s="114" t="s">
        <v>77</v>
      </c>
      <c r="G4" s="146" t="s">
        <v>10</v>
      </c>
      <c r="H4" s="15" t="s">
        <v>81</v>
      </c>
    </row>
    <row r="5" spans="1:8" s="3" customFormat="1" x14ac:dyDescent="0.35">
      <c r="A5" s="109">
        <v>45447</v>
      </c>
      <c r="B5" s="12" t="s">
        <v>50</v>
      </c>
      <c r="C5" s="109">
        <v>45446</v>
      </c>
      <c r="D5" s="137">
        <v>1.7849999999999999</v>
      </c>
      <c r="E5" s="138"/>
      <c r="F5" s="113"/>
      <c r="G5" s="138" t="s">
        <v>8</v>
      </c>
      <c r="H5" s="12" t="s">
        <v>64</v>
      </c>
    </row>
    <row r="6" spans="1:8" s="3" customFormat="1" x14ac:dyDescent="0.35">
      <c r="A6" s="109">
        <v>45450</v>
      </c>
      <c r="B6" s="12" t="s">
        <v>50</v>
      </c>
      <c r="C6" s="109">
        <v>45449</v>
      </c>
      <c r="D6" s="137">
        <v>1.7849999999999999</v>
      </c>
      <c r="E6" s="138"/>
      <c r="F6" s="113"/>
      <c r="G6" s="138" t="s">
        <v>8</v>
      </c>
      <c r="H6" s="12" t="s">
        <v>64</v>
      </c>
    </row>
    <row r="7" spans="1:8" s="3" customFormat="1" x14ac:dyDescent="0.35">
      <c r="A7" s="110">
        <v>45450</v>
      </c>
      <c r="B7" s="15" t="s">
        <v>51</v>
      </c>
      <c r="C7" s="110">
        <v>45449</v>
      </c>
      <c r="D7" s="145">
        <v>5837.7330000000002</v>
      </c>
      <c r="E7" s="146"/>
      <c r="F7" s="114" t="s">
        <v>87</v>
      </c>
      <c r="G7" s="146" t="s">
        <v>10</v>
      </c>
      <c r="H7" s="15" t="s">
        <v>86</v>
      </c>
    </row>
    <row r="8" spans="1:8" s="3" customFormat="1" x14ac:dyDescent="0.35">
      <c r="A8" s="109">
        <v>45455</v>
      </c>
      <c r="B8" s="12" t="s">
        <v>50</v>
      </c>
      <c r="C8" s="109">
        <v>45454</v>
      </c>
      <c r="D8" s="137">
        <v>1.7849999999999999</v>
      </c>
      <c r="E8" s="138"/>
      <c r="F8" s="113"/>
      <c r="G8" s="138" t="s">
        <v>8</v>
      </c>
      <c r="H8" s="12" t="s">
        <v>64</v>
      </c>
    </row>
    <row r="9" spans="1:8" s="3" customFormat="1" x14ac:dyDescent="0.35">
      <c r="A9" s="110">
        <v>45455</v>
      </c>
      <c r="B9" s="15" t="s">
        <v>51</v>
      </c>
      <c r="C9" s="110">
        <v>45454</v>
      </c>
      <c r="D9" s="145">
        <v>792.35</v>
      </c>
      <c r="E9" s="146"/>
      <c r="F9" s="114" t="s">
        <v>88</v>
      </c>
      <c r="G9" s="146" t="s">
        <v>10</v>
      </c>
      <c r="H9" s="15" t="s">
        <v>80</v>
      </c>
    </row>
    <row r="10" spans="1:8" s="3" customFormat="1" x14ac:dyDescent="0.35">
      <c r="A10" s="110">
        <v>45463</v>
      </c>
      <c r="B10" s="15" t="s">
        <v>55</v>
      </c>
      <c r="C10" s="110">
        <v>45463</v>
      </c>
      <c r="D10" s="145">
        <v>15353.16</v>
      </c>
      <c r="E10" s="146"/>
      <c r="F10" s="114" t="s">
        <v>72</v>
      </c>
      <c r="G10" s="146" t="s">
        <v>10</v>
      </c>
      <c r="H10" s="15" t="s">
        <v>74</v>
      </c>
    </row>
    <row r="11" spans="1:8" x14ac:dyDescent="0.35">
      <c r="A11" s="109">
        <v>45463</v>
      </c>
      <c r="B11" s="12" t="s">
        <v>50</v>
      </c>
      <c r="C11" s="109">
        <v>45464</v>
      </c>
      <c r="D11" s="137">
        <v>1.19</v>
      </c>
      <c r="E11" s="138"/>
      <c r="F11" s="113"/>
      <c r="G11" s="138" t="s">
        <v>8</v>
      </c>
      <c r="H11" s="12" t="s">
        <v>64</v>
      </c>
    </row>
    <row r="12" spans="1:8" x14ac:dyDescent="0.35">
      <c r="A12" s="109">
        <v>45464</v>
      </c>
      <c r="B12" s="12" t="s">
        <v>69</v>
      </c>
      <c r="C12" s="109">
        <v>45465</v>
      </c>
      <c r="D12" s="137">
        <v>2.9750000000000001</v>
      </c>
      <c r="E12" s="138"/>
      <c r="F12" s="113"/>
      <c r="G12" s="138" t="s">
        <v>8</v>
      </c>
      <c r="H12" s="12" t="s">
        <v>64</v>
      </c>
    </row>
    <row r="13" spans="1:8" x14ac:dyDescent="0.35">
      <c r="A13" s="128">
        <v>45464</v>
      </c>
      <c r="B13" s="11" t="s">
        <v>70</v>
      </c>
      <c r="C13" s="128">
        <v>45466</v>
      </c>
      <c r="D13" s="142">
        <v>2143.8510000000001</v>
      </c>
      <c r="E13" s="143"/>
      <c r="F13" s="144" t="s">
        <v>66</v>
      </c>
      <c r="G13" s="143" t="s">
        <v>40</v>
      </c>
      <c r="H13" s="11" t="s">
        <v>90</v>
      </c>
    </row>
    <row r="14" spans="1:8" x14ac:dyDescent="0.35">
      <c r="A14" s="108">
        <v>45471</v>
      </c>
      <c r="B14" s="147" t="s">
        <v>73</v>
      </c>
      <c r="C14" s="108"/>
      <c r="D14" s="112"/>
      <c r="E14" s="112">
        <v>57001</v>
      </c>
      <c r="F14" s="14" t="s">
        <v>73</v>
      </c>
      <c r="G14" s="14" t="s">
        <v>42</v>
      </c>
      <c r="H14" s="14"/>
    </row>
    <row r="15" spans="1:8" x14ac:dyDescent="0.35">
      <c r="A15" s="109">
        <v>45471</v>
      </c>
      <c r="B15" s="12" t="s">
        <v>52</v>
      </c>
      <c r="C15" s="109"/>
      <c r="D15" s="137">
        <v>5</v>
      </c>
      <c r="E15" s="138"/>
      <c r="F15" s="113"/>
      <c r="G15" s="138" t="s">
        <v>8</v>
      </c>
      <c r="H15" s="12" t="s">
        <v>64</v>
      </c>
    </row>
    <row r="16" spans="1:8" x14ac:dyDescent="0.35">
      <c r="A16" s="109">
        <v>45471</v>
      </c>
      <c r="B16" s="12" t="s">
        <v>53</v>
      </c>
      <c r="C16" s="109"/>
      <c r="D16" s="137">
        <v>0.95</v>
      </c>
      <c r="E16" s="138"/>
      <c r="F16" s="113"/>
      <c r="G16" s="138" t="s">
        <v>8</v>
      </c>
      <c r="H16" s="12" t="s">
        <v>64</v>
      </c>
    </row>
    <row r="17" spans="1:8" x14ac:dyDescent="0.35">
      <c r="A17" s="109">
        <v>45471</v>
      </c>
      <c r="B17" s="12" t="s">
        <v>53</v>
      </c>
      <c r="C17" s="109"/>
      <c r="D17" s="137">
        <v>5.51</v>
      </c>
      <c r="E17" s="138"/>
      <c r="F17" s="113"/>
      <c r="G17" s="138" t="s">
        <v>8</v>
      </c>
      <c r="H17" s="12" t="s">
        <v>64</v>
      </c>
    </row>
    <row r="18" spans="1:8" x14ac:dyDescent="0.35">
      <c r="A18" s="109">
        <v>45471</v>
      </c>
      <c r="B18" s="12" t="s">
        <v>52</v>
      </c>
      <c r="C18" s="109"/>
      <c r="D18" s="137">
        <v>29</v>
      </c>
      <c r="E18" s="138"/>
      <c r="F18" s="113"/>
      <c r="G18" s="138" t="s">
        <v>8</v>
      </c>
      <c r="H18" s="12" t="s">
        <v>64</v>
      </c>
    </row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F1" workbookViewId="0">
      <pane ySplit="1" topLeftCell="A2" activePane="bottomLeft" state="frozen"/>
      <selection pane="bottomLeft" activeCell="H10" sqref="H10"/>
    </sheetView>
  </sheetViews>
  <sheetFormatPr baseColWidth="10" defaultColWidth="11.36328125" defaultRowHeight="14.5" x14ac:dyDescent="0.35"/>
  <cols>
    <col min="1" max="1" width="15.36328125" style="4" bestFit="1" customWidth="1"/>
    <col min="2" max="2" width="27.6328125" bestFit="1" customWidth="1"/>
    <col min="3" max="3" width="10.54296875" bestFit="1" customWidth="1"/>
    <col min="4" max="4" width="9.54296875" bestFit="1" customWidth="1"/>
    <col min="5" max="5" width="10" bestFit="1" customWidth="1"/>
    <col min="6" max="6" width="53.36328125" bestFit="1" customWidth="1"/>
    <col min="7" max="7" width="17.453125" bestFit="1" customWidth="1"/>
    <col min="8" max="8" width="28.453125" bestFit="1" customWidth="1"/>
    <col min="9" max="9" width="29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111">
        <v>45474</v>
      </c>
      <c r="B2" s="10" t="s">
        <v>57</v>
      </c>
      <c r="C2" s="111">
        <v>45471</v>
      </c>
      <c r="D2" s="140">
        <v>4450</v>
      </c>
      <c r="E2" s="141"/>
      <c r="F2" s="115" t="s">
        <v>91</v>
      </c>
      <c r="G2" s="141" t="s">
        <v>12</v>
      </c>
      <c r="H2" s="10"/>
    </row>
    <row r="3" spans="1:8" x14ac:dyDescent="0.35">
      <c r="A3" s="109">
        <v>45474</v>
      </c>
      <c r="B3" s="12" t="s">
        <v>58</v>
      </c>
      <c r="C3" s="109">
        <v>45471</v>
      </c>
      <c r="D3" s="137">
        <v>2.38</v>
      </c>
      <c r="E3" s="138"/>
      <c r="F3" s="113"/>
      <c r="G3" s="138" t="s">
        <v>8</v>
      </c>
      <c r="H3" s="12" t="s">
        <v>64</v>
      </c>
    </row>
    <row r="4" spans="1:8" x14ac:dyDescent="0.35">
      <c r="A4" s="109">
        <v>45477</v>
      </c>
      <c r="B4" s="12" t="s">
        <v>50</v>
      </c>
      <c r="C4" s="109">
        <v>45476</v>
      </c>
      <c r="D4" s="137">
        <v>2.6179999999999999</v>
      </c>
      <c r="E4" s="138"/>
      <c r="F4" s="113"/>
      <c r="G4" s="138" t="s">
        <v>8</v>
      </c>
      <c r="H4" s="12" t="s">
        <v>64</v>
      </c>
    </row>
    <row r="5" spans="1:8" x14ac:dyDescent="0.35">
      <c r="A5" s="111">
        <v>45477</v>
      </c>
      <c r="B5" s="10" t="s">
        <v>51</v>
      </c>
      <c r="C5" s="111">
        <v>45476</v>
      </c>
      <c r="D5" s="140">
        <v>159.93</v>
      </c>
      <c r="E5" s="141"/>
      <c r="F5" s="115" t="s">
        <v>92</v>
      </c>
      <c r="G5" s="141" t="s">
        <v>63</v>
      </c>
      <c r="H5" s="10" t="s">
        <v>63</v>
      </c>
    </row>
    <row r="6" spans="1:8" x14ac:dyDescent="0.35">
      <c r="A6" s="110">
        <v>45477</v>
      </c>
      <c r="B6" s="15" t="s">
        <v>51</v>
      </c>
      <c r="C6" s="110">
        <v>45476</v>
      </c>
      <c r="D6" s="145">
        <v>14128.294</v>
      </c>
      <c r="E6" s="146"/>
      <c r="F6" s="114" t="s">
        <v>77</v>
      </c>
      <c r="G6" s="146" t="s">
        <v>10</v>
      </c>
      <c r="H6" s="15" t="s">
        <v>81</v>
      </c>
    </row>
    <row r="7" spans="1:8" x14ac:dyDescent="0.35">
      <c r="A7" s="109">
        <v>45477</v>
      </c>
      <c r="B7" s="12" t="s">
        <v>50</v>
      </c>
      <c r="C7" s="109">
        <v>45476</v>
      </c>
      <c r="D7" s="137">
        <v>2.6179999999999999</v>
      </c>
      <c r="E7" s="138"/>
      <c r="F7" s="113"/>
      <c r="G7" s="138" t="s">
        <v>8</v>
      </c>
      <c r="H7" s="12" t="s">
        <v>64</v>
      </c>
    </row>
    <row r="8" spans="1:8" x14ac:dyDescent="0.35">
      <c r="A8" s="109">
        <v>45481</v>
      </c>
      <c r="B8" s="12" t="s">
        <v>59</v>
      </c>
      <c r="C8" s="109">
        <v>45481</v>
      </c>
      <c r="D8" s="137">
        <v>73.423000000000002</v>
      </c>
      <c r="E8" s="138"/>
      <c r="F8" s="113"/>
      <c r="G8" s="138" t="s">
        <v>8</v>
      </c>
      <c r="H8" s="12" t="s">
        <v>64</v>
      </c>
    </row>
    <row r="9" spans="1:8" x14ac:dyDescent="0.35">
      <c r="A9" s="109">
        <v>45490</v>
      </c>
      <c r="B9" s="12" t="s">
        <v>69</v>
      </c>
      <c r="C9" s="109">
        <v>45489</v>
      </c>
      <c r="D9" s="137">
        <v>2.9750000000000001</v>
      </c>
      <c r="E9" s="138"/>
      <c r="F9" s="113"/>
      <c r="G9" s="138" t="s">
        <v>8</v>
      </c>
      <c r="H9" s="12" t="s">
        <v>64</v>
      </c>
    </row>
    <row r="10" spans="1:8" x14ac:dyDescent="0.35">
      <c r="A10" s="128">
        <v>45490</v>
      </c>
      <c r="B10" s="11" t="s">
        <v>70</v>
      </c>
      <c r="C10" s="128">
        <v>45489</v>
      </c>
      <c r="D10" s="142">
        <v>4616.9309999999996</v>
      </c>
      <c r="E10" s="143"/>
      <c r="F10" s="144" t="s">
        <v>93</v>
      </c>
      <c r="G10" s="143" t="s">
        <v>39</v>
      </c>
      <c r="H10" s="11"/>
    </row>
    <row r="11" spans="1:8" x14ac:dyDescent="0.35">
      <c r="A11" s="109">
        <v>45492</v>
      </c>
      <c r="B11" s="12" t="s">
        <v>59</v>
      </c>
      <c r="C11" s="109">
        <v>45492</v>
      </c>
      <c r="D11" s="137">
        <v>73.423000000000002</v>
      </c>
      <c r="E11" s="138"/>
      <c r="F11" s="113"/>
      <c r="G11" s="138" t="s">
        <v>8</v>
      </c>
      <c r="H11" s="12" t="s">
        <v>64</v>
      </c>
    </row>
    <row r="12" spans="1:8" x14ac:dyDescent="0.35">
      <c r="A12" s="110">
        <v>45495</v>
      </c>
      <c r="B12" s="15" t="s">
        <v>57</v>
      </c>
      <c r="C12" s="110">
        <v>45492</v>
      </c>
      <c r="D12" s="145">
        <v>16069.159</v>
      </c>
      <c r="E12" s="146"/>
      <c r="F12" s="114" t="s">
        <v>95</v>
      </c>
      <c r="G12" s="146" t="s">
        <v>10</v>
      </c>
      <c r="H12" s="15" t="s">
        <v>94</v>
      </c>
    </row>
    <row r="13" spans="1:8" x14ac:dyDescent="0.35">
      <c r="A13" s="109">
        <v>45495</v>
      </c>
      <c r="B13" s="12" t="s">
        <v>58</v>
      </c>
      <c r="C13" s="109">
        <v>45492</v>
      </c>
      <c r="D13" s="137">
        <v>2.38</v>
      </c>
      <c r="E13" s="138"/>
      <c r="F13" s="113"/>
      <c r="G13" s="138" t="s">
        <v>8</v>
      </c>
      <c r="H13" s="12" t="s">
        <v>64</v>
      </c>
    </row>
    <row r="14" spans="1:8" x14ac:dyDescent="0.35">
      <c r="A14" s="109">
        <v>45496</v>
      </c>
      <c r="B14" s="12" t="s">
        <v>96</v>
      </c>
      <c r="C14" s="109">
        <v>45495</v>
      </c>
      <c r="D14" s="137">
        <v>2.9750000000000001</v>
      </c>
      <c r="E14" s="138"/>
      <c r="F14" s="113"/>
      <c r="G14" s="138" t="s">
        <v>8</v>
      </c>
      <c r="H14" s="12" t="s">
        <v>64</v>
      </c>
    </row>
    <row r="15" spans="1:8" x14ac:dyDescent="0.35">
      <c r="A15" s="128">
        <v>45496</v>
      </c>
      <c r="B15" s="11" t="s">
        <v>97</v>
      </c>
      <c r="C15" s="128">
        <v>45495</v>
      </c>
      <c r="D15" s="142">
        <v>2066.1779999999999</v>
      </c>
      <c r="E15" s="143"/>
      <c r="F15" s="144" t="s">
        <v>66</v>
      </c>
      <c r="G15" s="143" t="s">
        <v>40</v>
      </c>
      <c r="H15" s="11" t="s">
        <v>98</v>
      </c>
    </row>
    <row r="16" spans="1:8" x14ac:dyDescent="0.35">
      <c r="A16" s="109">
        <v>45499</v>
      </c>
      <c r="B16" s="12" t="s">
        <v>58</v>
      </c>
      <c r="C16" s="109">
        <v>45497</v>
      </c>
      <c r="D16" s="137">
        <v>2.38</v>
      </c>
      <c r="E16" s="138"/>
      <c r="F16" s="113"/>
      <c r="G16" s="138" t="s">
        <v>8</v>
      </c>
      <c r="H16" s="12" t="s">
        <v>64</v>
      </c>
    </row>
    <row r="17" spans="1:8" x14ac:dyDescent="0.35">
      <c r="A17" s="111">
        <v>45499</v>
      </c>
      <c r="B17" s="10" t="s">
        <v>57</v>
      </c>
      <c r="C17" s="111">
        <v>45497</v>
      </c>
      <c r="D17" s="140">
        <v>4359.93</v>
      </c>
      <c r="E17" s="141"/>
      <c r="F17" s="115" t="s">
        <v>104</v>
      </c>
      <c r="G17" s="141" t="s">
        <v>12</v>
      </c>
      <c r="H17" s="10"/>
    </row>
    <row r="18" spans="1:8" x14ac:dyDescent="0.35">
      <c r="A18" s="109">
        <v>45504</v>
      </c>
      <c r="B18" s="12" t="s">
        <v>52</v>
      </c>
      <c r="C18" s="109">
        <v>45504</v>
      </c>
      <c r="D18" s="137">
        <v>5</v>
      </c>
      <c r="E18" s="138"/>
      <c r="F18" s="113"/>
      <c r="G18" s="138" t="s">
        <v>8</v>
      </c>
      <c r="H18" s="12" t="s">
        <v>64</v>
      </c>
    </row>
    <row r="19" spans="1:8" x14ac:dyDescent="0.35">
      <c r="A19" s="109">
        <v>45504</v>
      </c>
      <c r="B19" s="12" t="s">
        <v>53</v>
      </c>
      <c r="C19" s="109">
        <v>45504</v>
      </c>
      <c r="D19" s="137">
        <v>0.95</v>
      </c>
      <c r="E19" s="138"/>
      <c r="F19" s="113"/>
      <c r="G19" s="138" t="s">
        <v>8</v>
      </c>
      <c r="H19" s="12" t="s">
        <v>64</v>
      </c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7"/>
  <sheetViews>
    <sheetView zoomScale="99" zoomScaleNormal="99" workbookViewId="0">
      <pane ySplit="1" topLeftCell="A2" activePane="bottomLeft" state="frozen"/>
      <selection pane="bottomLeft" activeCell="G7" sqref="G7"/>
    </sheetView>
  </sheetViews>
  <sheetFormatPr baseColWidth="10" defaultColWidth="11.36328125" defaultRowHeight="14.5" x14ac:dyDescent="0.35"/>
  <cols>
    <col min="1" max="1" width="11.08984375" bestFit="1" customWidth="1"/>
    <col min="2" max="2" width="27.08984375" bestFit="1" customWidth="1"/>
    <col min="3" max="3" width="11.08984375" style="16" bestFit="1" customWidth="1"/>
    <col min="4" max="4" width="9.90625" bestFit="1" customWidth="1"/>
    <col min="5" max="5" width="12.90625" bestFit="1" customWidth="1"/>
    <col min="6" max="6" width="53.54296875" bestFit="1" customWidth="1"/>
    <col min="7" max="7" width="17.453125" bestFit="1" customWidth="1"/>
    <col min="8" max="8" width="28.81640625" bestFit="1" customWidth="1"/>
    <col min="9" max="9" width="37.08984375" bestFit="1" customWidth="1"/>
  </cols>
  <sheetData>
    <row r="1" spans="1:8" x14ac:dyDescent="0.35">
      <c r="A1" s="1" t="s">
        <v>0</v>
      </c>
      <c r="B1" s="1" t="s">
        <v>1</v>
      </c>
      <c r="C1" s="18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109">
        <v>45509</v>
      </c>
      <c r="B2" s="12" t="s">
        <v>59</v>
      </c>
      <c r="C2" s="109">
        <v>45509</v>
      </c>
      <c r="D2" s="137">
        <v>73.423000000000002</v>
      </c>
      <c r="E2" s="138"/>
      <c r="F2" s="113"/>
      <c r="G2" s="138" t="s">
        <v>8</v>
      </c>
      <c r="H2" s="12" t="s">
        <v>64</v>
      </c>
    </row>
    <row r="3" spans="1:8" x14ac:dyDescent="0.35">
      <c r="A3" s="108">
        <v>45518</v>
      </c>
      <c r="B3" s="147" t="s">
        <v>73</v>
      </c>
      <c r="C3" s="108">
        <v>45518</v>
      </c>
      <c r="D3" s="112"/>
      <c r="E3" s="112">
        <v>33650</v>
      </c>
      <c r="F3" s="14" t="s">
        <v>73</v>
      </c>
      <c r="G3" s="14" t="s">
        <v>42</v>
      </c>
      <c r="H3" s="14"/>
    </row>
    <row r="4" spans="1:8" x14ac:dyDescent="0.35">
      <c r="A4" s="109">
        <v>45518</v>
      </c>
      <c r="B4" s="12" t="s">
        <v>58</v>
      </c>
      <c r="C4" s="109">
        <v>45516</v>
      </c>
      <c r="D4" s="137">
        <v>2.38</v>
      </c>
      <c r="E4" s="138"/>
      <c r="F4" s="113"/>
      <c r="G4" s="138" t="s">
        <v>8</v>
      </c>
      <c r="H4" s="12" t="s">
        <v>64</v>
      </c>
    </row>
    <row r="5" spans="1:8" ht="29" x14ac:dyDescent="0.35">
      <c r="A5" s="110">
        <v>45518</v>
      </c>
      <c r="B5" s="148" t="s">
        <v>57</v>
      </c>
      <c r="C5" s="110">
        <v>45516</v>
      </c>
      <c r="D5" s="149">
        <v>36778.196000000004</v>
      </c>
      <c r="E5" s="150"/>
      <c r="F5" s="151" t="s">
        <v>99</v>
      </c>
      <c r="G5" s="150" t="s">
        <v>10</v>
      </c>
      <c r="H5" s="152" t="s">
        <v>101</v>
      </c>
    </row>
    <row r="6" spans="1:8" x14ac:dyDescent="0.35">
      <c r="A6" s="108">
        <v>45520</v>
      </c>
      <c r="B6" s="147" t="s">
        <v>73</v>
      </c>
      <c r="C6" s="108">
        <v>45520</v>
      </c>
      <c r="D6" s="112"/>
      <c r="E6" s="112">
        <v>87516</v>
      </c>
      <c r="F6" s="14" t="s">
        <v>73</v>
      </c>
      <c r="G6" s="14" t="s">
        <v>42</v>
      </c>
      <c r="H6" s="14"/>
    </row>
    <row r="7" spans="1:8" x14ac:dyDescent="0.35">
      <c r="A7" s="110">
        <v>45524</v>
      </c>
      <c r="B7" s="15" t="s">
        <v>57</v>
      </c>
      <c r="C7" s="110">
        <v>45523</v>
      </c>
      <c r="D7" s="145">
        <v>15061.895</v>
      </c>
      <c r="E7" s="146"/>
      <c r="F7" s="114" t="s">
        <v>100</v>
      </c>
      <c r="G7" s="146" t="s">
        <v>10</v>
      </c>
      <c r="H7" s="15"/>
    </row>
    <row r="8" spans="1:8" x14ac:dyDescent="0.35">
      <c r="A8" s="109">
        <v>45524</v>
      </c>
      <c r="B8" s="12" t="s">
        <v>58</v>
      </c>
      <c r="C8" s="109">
        <v>45523</v>
      </c>
      <c r="D8" s="137">
        <v>2.38</v>
      </c>
      <c r="E8" s="138"/>
      <c r="F8" s="113"/>
      <c r="G8" s="138" t="s">
        <v>8</v>
      </c>
      <c r="H8" s="12" t="s">
        <v>64</v>
      </c>
    </row>
    <row r="9" spans="1:8" x14ac:dyDescent="0.35">
      <c r="A9" s="109">
        <v>45525</v>
      </c>
      <c r="B9" s="12" t="s">
        <v>69</v>
      </c>
      <c r="C9" s="109">
        <v>45524</v>
      </c>
      <c r="D9" s="137">
        <v>2.9750000000000001</v>
      </c>
      <c r="E9" s="138"/>
      <c r="F9" s="113"/>
      <c r="G9" s="138" t="s">
        <v>8</v>
      </c>
      <c r="H9" s="12" t="s">
        <v>64</v>
      </c>
    </row>
    <row r="10" spans="1:8" x14ac:dyDescent="0.35">
      <c r="A10" s="128">
        <v>45525</v>
      </c>
      <c r="B10" s="11" t="s">
        <v>97</v>
      </c>
      <c r="C10" s="128">
        <v>45524</v>
      </c>
      <c r="D10" s="142">
        <v>2462.1039999999998</v>
      </c>
      <c r="E10" s="143"/>
      <c r="F10" s="144" t="s">
        <v>66</v>
      </c>
      <c r="G10" s="143" t="s">
        <v>40</v>
      </c>
      <c r="H10" s="11" t="s">
        <v>102</v>
      </c>
    </row>
    <row r="11" spans="1:8" x14ac:dyDescent="0.35">
      <c r="A11" s="109">
        <v>45533</v>
      </c>
      <c r="B11" s="12" t="s">
        <v>59</v>
      </c>
      <c r="C11" s="109">
        <v>45534</v>
      </c>
      <c r="D11" s="137">
        <v>73.423000000000002</v>
      </c>
      <c r="E11" s="138"/>
      <c r="F11" s="113"/>
      <c r="G11" s="138" t="s">
        <v>8</v>
      </c>
      <c r="H11" s="12" t="s">
        <v>64</v>
      </c>
    </row>
    <row r="12" spans="1:8" x14ac:dyDescent="0.35">
      <c r="A12" s="109">
        <v>45533</v>
      </c>
      <c r="B12" s="12" t="s">
        <v>59</v>
      </c>
      <c r="C12" s="109">
        <v>45534</v>
      </c>
      <c r="D12" s="137">
        <v>73.423000000000002</v>
      </c>
      <c r="E12" s="138"/>
      <c r="F12" s="113"/>
      <c r="G12" s="138" t="s">
        <v>8</v>
      </c>
      <c r="H12" s="12" t="s">
        <v>64</v>
      </c>
    </row>
    <row r="13" spans="1:8" x14ac:dyDescent="0.35">
      <c r="A13" s="111">
        <v>45533</v>
      </c>
      <c r="B13" s="10" t="s">
        <v>51</v>
      </c>
      <c r="C13" s="111">
        <v>45532</v>
      </c>
      <c r="D13" s="140">
        <v>700</v>
      </c>
      <c r="E13" s="141"/>
      <c r="F13" s="115" t="s">
        <v>103</v>
      </c>
      <c r="G13" s="141" t="s">
        <v>12</v>
      </c>
      <c r="H13" s="10"/>
    </row>
    <row r="14" spans="1:8" x14ac:dyDescent="0.35">
      <c r="A14" s="109">
        <v>45533</v>
      </c>
      <c r="B14" s="12" t="s">
        <v>50</v>
      </c>
      <c r="C14" s="109">
        <v>45532</v>
      </c>
      <c r="D14" s="137">
        <v>2.6179999999999999</v>
      </c>
      <c r="E14" s="138"/>
      <c r="F14" s="113"/>
      <c r="G14" s="138" t="s">
        <v>8</v>
      </c>
      <c r="H14" s="12" t="s">
        <v>64</v>
      </c>
    </row>
    <row r="15" spans="1:8" x14ac:dyDescent="0.35">
      <c r="A15" s="109">
        <v>45533</v>
      </c>
      <c r="B15" s="12" t="s">
        <v>59</v>
      </c>
      <c r="C15" s="109">
        <v>45534</v>
      </c>
      <c r="D15" s="137">
        <v>73.423000000000002</v>
      </c>
      <c r="E15" s="138"/>
      <c r="F15" s="113"/>
      <c r="G15" s="138" t="s">
        <v>8</v>
      </c>
      <c r="H15" s="12" t="s">
        <v>64</v>
      </c>
    </row>
    <row r="16" spans="1:8" x14ac:dyDescent="0.35">
      <c r="A16" s="109">
        <v>45534</v>
      </c>
      <c r="B16" s="12" t="s">
        <v>52</v>
      </c>
      <c r="C16" s="109">
        <v>45534</v>
      </c>
      <c r="D16" s="137">
        <v>5</v>
      </c>
      <c r="E16" s="138"/>
      <c r="F16" s="113"/>
      <c r="G16" s="138" t="s">
        <v>8</v>
      </c>
      <c r="H16" s="12" t="s">
        <v>64</v>
      </c>
    </row>
    <row r="17" spans="1:8" x14ac:dyDescent="0.35">
      <c r="A17" s="109">
        <v>45534</v>
      </c>
      <c r="B17" s="12" t="s">
        <v>53</v>
      </c>
      <c r="C17" s="109">
        <v>45534</v>
      </c>
      <c r="D17" s="137">
        <v>0.95</v>
      </c>
      <c r="E17" s="138"/>
      <c r="F17" s="113"/>
      <c r="G17" s="138" t="s">
        <v>8</v>
      </c>
      <c r="H17" s="12" t="s">
        <v>64</v>
      </c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07" zoomScaleNormal="107" workbookViewId="0">
      <selection activeCell="G13" sqref="G13:H13"/>
    </sheetView>
  </sheetViews>
  <sheetFormatPr baseColWidth="10" defaultColWidth="11.36328125" defaultRowHeight="14.5" x14ac:dyDescent="0.35"/>
  <cols>
    <col min="1" max="1" width="10.90625" bestFit="1" customWidth="1"/>
    <col min="2" max="2" width="29.6328125" bestFit="1" customWidth="1"/>
    <col min="3" max="3" width="11.90625" style="4" bestFit="1" customWidth="1"/>
    <col min="4" max="4" width="13.08984375" style="16" bestFit="1" customWidth="1"/>
    <col min="5" max="5" width="13.08984375" style="17" bestFit="1" customWidth="1"/>
    <col min="6" max="6" width="39.08984375" style="19" bestFit="1" customWidth="1"/>
    <col min="7" max="7" width="18.54296875" style="20" bestFit="1" customWidth="1"/>
    <col min="8" max="8" width="19.08984375" style="20" bestFit="1" customWidth="1"/>
    <col min="9" max="9" width="33.36328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110">
        <v>45539</v>
      </c>
      <c r="B2" s="15" t="s">
        <v>51</v>
      </c>
      <c r="C2" s="110">
        <v>45538</v>
      </c>
      <c r="D2" s="145">
        <v>596.654</v>
      </c>
      <c r="E2" s="146"/>
      <c r="F2" s="114" t="s">
        <v>122</v>
      </c>
      <c r="G2" s="146" t="s">
        <v>10</v>
      </c>
      <c r="H2" s="15" t="s">
        <v>80</v>
      </c>
    </row>
    <row r="3" spans="1:8" x14ac:dyDescent="0.35">
      <c r="A3" s="109">
        <v>45539</v>
      </c>
      <c r="B3" s="12" t="s">
        <v>50</v>
      </c>
      <c r="C3" s="109">
        <v>45538</v>
      </c>
      <c r="D3" s="137">
        <v>1.7849999999999999</v>
      </c>
      <c r="E3" s="138"/>
      <c r="F3" s="113"/>
      <c r="G3" s="138" t="s">
        <v>8</v>
      </c>
      <c r="H3" s="12" t="s">
        <v>64</v>
      </c>
    </row>
    <row r="4" spans="1:8" x14ac:dyDescent="0.35">
      <c r="A4" s="109">
        <v>45539</v>
      </c>
      <c r="B4" s="12" t="s">
        <v>50</v>
      </c>
      <c r="C4" s="109">
        <v>45538</v>
      </c>
      <c r="D4" s="137">
        <v>1.7849999999999999</v>
      </c>
      <c r="E4" s="138"/>
      <c r="F4" s="113"/>
      <c r="G4" s="138" t="s">
        <v>8</v>
      </c>
      <c r="H4" s="12" t="s">
        <v>64</v>
      </c>
    </row>
    <row r="5" spans="1:8" x14ac:dyDescent="0.35">
      <c r="A5" s="110">
        <v>45539</v>
      </c>
      <c r="B5" s="15" t="s">
        <v>51</v>
      </c>
      <c r="C5" s="110">
        <v>45538</v>
      </c>
      <c r="D5" s="145">
        <v>10910.402</v>
      </c>
      <c r="E5" s="146"/>
      <c r="F5" s="114" t="s">
        <v>77</v>
      </c>
      <c r="G5" s="146" t="s">
        <v>10</v>
      </c>
      <c r="H5" s="15" t="s">
        <v>105</v>
      </c>
    </row>
    <row r="6" spans="1:8" x14ac:dyDescent="0.35">
      <c r="A6" s="109">
        <v>45544</v>
      </c>
      <c r="B6" s="12" t="s">
        <v>59</v>
      </c>
      <c r="C6" s="109">
        <v>45545</v>
      </c>
      <c r="D6" s="137">
        <v>73.423000000000002</v>
      </c>
      <c r="E6" s="138"/>
      <c r="F6" s="113"/>
      <c r="G6" s="138" t="s">
        <v>8</v>
      </c>
      <c r="H6" s="12" t="s">
        <v>64</v>
      </c>
    </row>
    <row r="7" spans="1:8" x14ac:dyDescent="0.35">
      <c r="A7" s="111">
        <v>45544</v>
      </c>
      <c r="B7" s="10" t="s">
        <v>106</v>
      </c>
      <c r="C7" s="111">
        <v>45544</v>
      </c>
      <c r="D7" s="140">
        <v>1391</v>
      </c>
      <c r="E7" s="141"/>
      <c r="F7" s="115" t="s">
        <v>107</v>
      </c>
      <c r="G7" s="141" t="s">
        <v>12</v>
      </c>
      <c r="H7" s="10"/>
    </row>
    <row r="8" spans="1:8" x14ac:dyDescent="0.35">
      <c r="A8" s="108">
        <v>45555</v>
      </c>
      <c r="B8" s="147" t="s">
        <v>108</v>
      </c>
      <c r="C8" s="108">
        <v>45558</v>
      </c>
      <c r="D8" s="112"/>
      <c r="E8" s="112">
        <v>3535.3</v>
      </c>
      <c r="F8" s="14"/>
      <c r="G8" s="14" t="s">
        <v>9</v>
      </c>
      <c r="H8" s="14" t="s">
        <v>110</v>
      </c>
    </row>
    <row r="9" spans="1:8" x14ac:dyDescent="0.35">
      <c r="A9" s="109">
        <v>45555</v>
      </c>
      <c r="B9" s="12" t="s">
        <v>109</v>
      </c>
      <c r="C9" s="109">
        <v>45553</v>
      </c>
      <c r="D9" s="137">
        <v>0.89300000000000002</v>
      </c>
      <c r="E9" s="138"/>
      <c r="F9" s="113"/>
      <c r="G9" s="138" t="s">
        <v>8</v>
      </c>
      <c r="H9" s="12" t="s">
        <v>64</v>
      </c>
    </row>
    <row r="10" spans="1:8" x14ac:dyDescent="0.35">
      <c r="A10" s="108">
        <v>45555</v>
      </c>
      <c r="B10" s="147" t="s">
        <v>111</v>
      </c>
      <c r="C10" s="108">
        <v>45558</v>
      </c>
      <c r="D10" s="112"/>
      <c r="E10" s="112">
        <v>1642.3330000000001</v>
      </c>
      <c r="F10" s="14" t="s">
        <v>116</v>
      </c>
      <c r="G10" s="14" t="s">
        <v>113</v>
      </c>
      <c r="H10" s="14"/>
    </row>
    <row r="11" spans="1:8" x14ac:dyDescent="0.35">
      <c r="A11" s="109">
        <v>45555</v>
      </c>
      <c r="B11" s="12" t="s">
        <v>50</v>
      </c>
      <c r="C11" s="109">
        <v>45554</v>
      </c>
      <c r="D11" s="137">
        <v>2.38</v>
      </c>
      <c r="E11" s="138"/>
      <c r="F11" s="113"/>
      <c r="G11" s="138" t="s">
        <v>8</v>
      </c>
      <c r="H11" s="12" t="s">
        <v>64</v>
      </c>
    </row>
    <row r="12" spans="1:8" x14ac:dyDescent="0.35">
      <c r="A12" s="109">
        <v>45558</v>
      </c>
      <c r="B12" s="12" t="s">
        <v>114</v>
      </c>
      <c r="C12" s="109">
        <v>45555</v>
      </c>
      <c r="D12" s="137">
        <v>2.9750000000000001</v>
      </c>
      <c r="E12" s="138"/>
      <c r="F12" s="113"/>
      <c r="G12" s="138" t="s">
        <v>8</v>
      </c>
      <c r="H12" s="12" t="s">
        <v>64</v>
      </c>
    </row>
    <row r="13" spans="1:8" x14ac:dyDescent="0.35">
      <c r="A13" s="128">
        <v>45558</v>
      </c>
      <c r="B13" s="11" t="s">
        <v>70</v>
      </c>
      <c r="C13" s="128">
        <v>45555</v>
      </c>
      <c r="D13" s="142">
        <v>1323.287</v>
      </c>
      <c r="E13" s="143"/>
      <c r="F13" s="144" t="s">
        <v>66</v>
      </c>
      <c r="G13" s="143" t="s">
        <v>40</v>
      </c>
      <c r="H13" s="11" t="s">
        <v>115</v>
      </c>
    </row>
    <row r="14" spans="1:8" x14ac:dyDescent="0.35">
      <c r="A14" s="108">
        <v>45558</v>
      </c>
      <c r="B14" s="147" t="s">
        <v>73</v>
      </c>
      <c r="C14" s="108">
        <v>45558</v>
      </c>
      <c r="D14" s="112"/>
      <c r="E14" s="112">
        <v>55588.5</v>
      </c>
      <c r="F14" s="14" t="s">
        <v>73</v>
      </c>
      <c r="G14" s="14" t="s">
        <v>42</v>
      </c>
      <c r="H14" s="14"/>
    </row>
    <row r="15" spans="1:8" x14ac:dyDescent="0.35">
      <c r="A15" s="111">
        <v>45565</v>
      </c>
      <c r="B15" s="10" t="s">
        <v>117</v>
      </c>
      <c r="C15" s="111">
        <v>45562</v>
      </c>
      <c r="D15" s="140">
        <v>700</v>
      </c>
      <c r="E15" s="141"/>
      <c r="F15" s="115" t="s">
        <v>119</v>
      </c>
      <c r="G15" s="141" t="s">
        <v>12</v>
      </c>
      <c r="H15" s="10"/>
    </row>
    <row r="16" spans="1:8" x14ac:dyDescent="0.35">
      <c r="A16" s="109">
        <v>45565</v>
      </c>
      <c r="B16" s="12" t="s">
        <v>118</v>
      </c>
      <c r="C16" s="109">
        <v>45562</v>
      </c>
      <c r="D16" s="137">
        <v>1.7849999999999999</v>
      </c>
      <c r="E16" s="138"/>
      <c r="F16" s="113"/>
      <c r="G16" s="138" t="s">
        <v>8</v>
      </c>
      <c r="H16" s="12" t="s">
        <v>64</v>
      </c>
    </row>
    <row r="17" spans="1:9" x14ac:dyDescent="0.35">
      <c r="A17" s="109">
        <v>45565</v>
      </c>
      <c r="B17" s="12" t="s">
        <v>52</v>
      </c>
      <c r="C17" s="109">
        <v>45565</v>
      </c>
      <c r="D17" s="137">
        <v>5</v>
      </c>
      <c r="E17" s="138"/>
      <c r="F17" s="113"/>
      <c r="G17" s="138" t="s">
        <v>8</v>
      </c>
      <c r="H17" s="12" t="s">
        <v>64</v>
      </c>
    </row>
    <row r="18" spans="1:9" x14ac:dyDescent="0.35">
      <c r="A18" s="109">
        <v>45565</v>
      </c>
      <c r="B18" s="12" t="s">
        <v>53</v>
      </c>
      <c r="C18" s="109">
        <v>45565</v>
      </c>
      <c r="D18" s="137">
        <v>0.95</v>
      </c>
      <c r="E18" s="138"/>
      <c r="F18" s="113"/>
      <c r="G18" s="138" t="s">
        <v>8</v>
      </c>
      <c r="H18" s="12" t="s">
        <v>64</v>
      </c>
    </row>
    <row r="19" spans="1:9" x14ac:dyDescent="0.35">
      <c r="A19" s="109">
        <v>45565</v>
      </c>
      <c r="B19" s="12" t="s">
        <v>52</v>
      </c>
      <c r="C19" s="109">
        <v>45566</v>
      </c>
      <c r="D19" s="137">
        <v>29</v>
      </c>
      <c r="E19" s="138"/>
      <c r="F19" s="113"/>
      <c r="G19" s="138" t="s">
        <v>8</v>
      </c>
      <c r="H19" s="12" t="s">
        <v>64</v>
      </c>
    </row>
    <row r="20" spans="1:9" x14ac:dyDescent="0.35">
      <c r="A20" s="109">
        <v>45565</v>
      </c>
      <c r="B20" s="12" t="s">
        <v>53</v>
      </c>
      <c r="C20" s="109">
        <v>45566</v>
      </c>
      <c r="D20" s="137">
        <v>5.51</v>
      </c>
      <c r="E20" s="138"/>
      <c r="F20" s="113"/>
      <c r="G20" s="138" t="s">
        <v>8</v>
      </c>
      <c r="H20" s="12" t="s">
        <v>64</v>
      </c>
      <c r="I20" s="2"/>
    </row>
    <row r="21" spans="1:9" x14ac:dyDescent="0.35">
      <c r="A21" s="109">
        <v>45565</v>
      </c>
      <c r="B21" s="12" t="s">
        <v>120</v>
      </c>
      <c r="C21" s="109">
        <v>45566</v>
      </c>
      <c r="D21" s="137">
        <v>1.6990000000000001</v>
      </c>
      <c r="E21" s="138"/>
      <c r="F21" s="113"/>
      <c r="G21" s="138" t="s">
        <v>8</v>
      </c>
      <c r="H21" s="12" t="s">
        <v>64</v>
      </c>
      <c r="I21" s="2"/>
    </row>
    <row r="22" spans="1:9" x14ac:dyDescent="0.35">
      <c r="A22" s="109">
        <v>45565</v>
      </c>
      <c r="B22" s="12" t="s">
        <v>121</v>
      </c>
      <c r="C22" s="109">
        <v>45566</v>
      </c>
      <c r="D22" s="137">
        <v>18.887</v>
      </c>
      <c r="E22" s="138"/>
      <c r="F22" s="113"/>
      <c r="G22" s="138" t="s">
        <v>8</v>
      </c>
      <c r="H22" s="12" t="s">
        <v>64</v>
      </c>
      <c r="I22" s="2"/>
    </row>
    <row r="23" spans="1:9" x14ac:dyDescent="0.35">
      <c r="A23" s="2"/>
      <c r="B23" s="2"/>
      <c r="C23" s="84"/>
      <c r="D23" s="83"/>
      <c r="E23" s="93"/>
      <c r="F23" s="94"/>
      <c r="G23" s="92"/>
      <c r="H23" s="92"/>
      <c r="I23" s="2"/>
    </row>
    <row r="24" spans="1:9" x14ac:dyDescent="0.35">
      <c r="A24" s="2"/>
      <c r="B24" s="2"/>
      <c r="C24" s="84"/>
      <c r="D24" s="83"/>
      <c r="E24" s="93"/>
      <c r="F24" s="94"/>
      <c r="G24" s="92"/>
      <c r="H24" s="92"/>
      <c r="I24" s="2"/>
    </row>
    <row r="25" spans="1:9" x14ac:dyDescent="0.35">
      <c r="A25" s="2"/>
      <c r="B25" s="2"/>
      <c r="C25" s="84"/>
      <c r="D25" s="83"/>
      <c r="E25" s="93"/>
      <c r="F25" s="94"/>
      <c r="G25" s="92"/>
      <c r="H25" s="92"/>
      <c r="I25" s="2"/>
    </row>
    <row r="26" spans="1:9" x14ac:dyDescent="0.35">
      <c r="A26" s="2"/>
      <c r="B26" s="2"/>
      <c r="C26" s="84"/>
      <c r="D26" s="83"/>
      <c r="E26" s="93"/>
      <c r="F26" s="94"/>
      <c r="G26" s="92"/>
      <c r="H26" s="92"/>
      <c r="I26" s="2"/>
    </row>
    <row r="27" spans="1:9" x14ac:dyDescent="0.35">
      <c r="A27" s="2"/>
      <c r="B27" s="2"/>
      <c r="C27" s="84"/>
      <c r="D27" s="83"/>
      <c r="E27" s="93"/>
      <c r="F27" s="94"/>
      <c r="G27" s="92"/>
      <c r="H27" s="92"/>
      <c r="I27" s="2"/>
    </row>
    <row r="28" spans="1:9" x14ac:dyDescent="0.35">
      <c r="A28" s="2"/>
      <c r="B28" s="2"/>
      <c r="C28" s="84"/>
      <c r="D28" s="83"/>
      <c r="E28" s="93"/>
      <c r="F28" s="94"/>
      <c r="G28" s="92"/>
      <c r="H28" s="92"/>
      <c r="I28" s="2"/>
    </row>
    <row r="29" spans="1:9" x14ac:dyDescent="0.35">
      <c r="A29" s="2"/>
      <c r="B29" s="2"/>
      <c r="C29" s="84"/>
      <c r="D29" s="83"/>
      <c r="E29" s="93"/>
      <c r="F29" s="94"/>
      <c r="G29" s="92"/>
      <c r="H29" s="92"/>
      <c r="I29" s="2"/>
    </row>
    <row r="30" spans="1:9" x14ac:dyDescent="0.35">
      <c r="A30" s="2"/>
      <c r="B30" s="2"/>
      <c r="C30" s="84"/>
      <c r="D30" s="83"/>
      <c r="E30" s="93"/>
      <c r="F30" s="94"/>
      <c r="G30" s="92"/>
      <c r="H30" s="92"/>
      <c r="I30" s="2"/>
    </row>
    <row r="31" spans="1:9" x14ac:dyDescent="0.35">
      <c r="A31" s="2"/>
      <c r="B31" s="2"/>
      <c r="C31" s="84"/>
      <c r="D31" s="83"/>
      <c r="E31" s="93"/>
      <c r="F31" s="94"/>
      <c r="G31" s="92"/>
      <c r="H31" s="92"/>
      <c r="I31" s="2"/>
    </row>
    <row r="32" spans="1:9" x14ac:dyDescent="0.35">
      <c r="A32" s="2"/>
      <c r="B32" s="2"/>
      <c r="C32" s="84"/>
      <c r="D32" s="83"/>
      <c r="E32" s="93"/>
      <c r="F32" s="94"/>
      <c r="G32" s="92"/>
      <c r="H32" s="92"/>
      <c r="I32" s="2"/>
    </row>
    <row r="33" spans="1:9" x14ac:dyDescent="0.35">
      <c r="A33" s="2"/>
      <c r="B33" s="2"/>
      <c r="C33" s="84"/>
      <c r="D33" s="83"/>
      <c r="E33" s="93"/>
      <c r="F33" s="94"/>
      <c r="G33" s="92"/>
      <c r="H33" s="92"/>
      <c r="I33" s="2"/>
    </row>
    <row r="34" spans="1:9" x14ac:dyDescent="0.35">
      <c r="A34" s="2"/>
      <c r="B34" s="2"/>
      <c r="C34" s="84"/>
      <c r="D34" s="83"/>
      <c r="E34" s="93"/>
      <c r="F34" s="94"/>
      <c r="G34" s="92"/>
      <c r="H34" s="92"/>
      <c r="I34" s="2"/>
    </row>
    <row r="35" spans="1:9" x14ac:dyDescent="0.35">
      <c r="A35" s="2"/>
      <c r="B35" s="2"/>
      <c r="C35" s="84"/>
      <c r="D35" s="83"/>
      <c r="E35" s="93"/>
      <c r="F35" s="94"/>
      <c r="G35" s="92"/>
      <c r="H35" s="92"/>
      <c r="I35" s="2"/>
    </row>
    <row r="36" spans="1:9" x14ac:dyDescent="0.35">
      <c r="A36" s="2"/>
      <c r="B36" s="2"/>
      <c r="C36" s="84"/>
      <c r="D36" s="83"/>
      <c r="E36" s="93"/>
      <c r="F36" s="94"/>
      <c r="G36" s="92"/>
      <c r="H36" s="92"/>
      <c r="I36" s="2"/>
    </row>
    <row r="37" spans="1:9" x14ac:dyDescent="0.35">
      <c r="A37" s="2"/>
      <c r="B37" s="2"/>
      <c r="C37" s="84"/>
      <c r="D37" s="83"/>
      <c r="E37" s="93"/>
      <c r="F37" s="94"/>
      <c r="G37" s="92"/>
      <c r="H37" s="92"/>
      <c r="I37" s="2"/>
    </row>
    <row r="38" spans="1:9" x14ac:dyDescent="0.35">
      <c r="A38" s="2"/>
      <c r="B38" s="2"/>
      <c r="C38" s="84"/>
      <c r="D38" s="83"/>
      <c r="E38" s="93"/>
      <c r="F38" s="94"/>
      <c r="G38" s="92"/>
      <c r="H38" s="92"/>
      <c r="I38" s="2"/>
    </row>
    <row r="39" spans="1:9" x14ac:dyDescent="0.35">
      <c r="A39" s="2"/>
      <c r="B39" s="2"/>
      <c r="C39" s="84"/>
      <c r="D39" s="83"/>
      <c r="E39" s="93"/>
      <c r="F39" s="94"/>
      <c r="G39" s="92"/>
      <c r="H39" s="92"/>
      <c r="I39" s="2"/>
    </row>
    <row r="40" spans="1:9" x14ac:dyDescent="0.35">
      <c r="A40" s="2"/>
      <c r="B40" s="2"/>
      <c r="C40" s="84"/>
      <c r="D40" s="83"/>
      <c r="E40" s="93"/>
      <c r="F40" s="94"/>
      <c r="G40" s="92"/>
      <c r="H40" s="92"/>
      <c r="I40" s="2"/>
    </row>
    <row r="41" spans="1:9" x14ac:dyDescent="0.35">
      <c r="A41" s="2"/>
      <c r="B41" s="2"/>
      <c r="C41" s="84"/>
      <c r="D41" s="83"/>
      <c r="E41" s="93"/>
      <c r="F41" s="94"/>
      <c r="G41" s="92"/>
      <c r="H41" s="92"/>
      <c r="I41" s="2"/>
    </row>
    <row r="42" spans="1:9" x14ac:dyDescent="0.35">
      <c r="A42" s="2"/>
      <c r="B42" s="2"/>
      <c r="C42" s="84"/>
      <c r="D42" s="83"/>
      <c r="E42" s="93"/>
      <c r="F42" s="94"/>
      <c r="G42" s="92"/>
      <c r="H42" s="92"/>
      <c r="I42" s="2"/>
    </row>
    <row r="43" spans="1:9" x14ac:dyDescent="0.35">
      <c r="A43" s="2"/>
      <c r="B43" s="2"/>
      <c r="C43" s="84"/>
      <c r="D43" s="83"/>
      <c r="E43" s="93"/>
      <c r="F43" s="94"/>
      <c r="G43" s="92"/>
      <c r="H43" s="92"/>
      <c r="I43" s="2"/>
    </row>
    <row r="44" spans="1:9" x14ac:dyDescent="0.35">
      <c r="A44" s="2"/>
      <c r="B44" s="2"/>
      <c r="C44" s="84"/>
      <c r="D44" s="83"/>
      <c r="E44" s="93"/>
      <c r="F44" s="94"/>
      <c r="G44" s="92"/>
      <c r="H44" s="92"/>
      <c r="I44" s="2"/>
    </row>
    <row r="45" spans="1:9" x14ac:dyDescent="0.35">
      <c r="A45" s="2"/>
      <c r="B45" s="2"/>
      <c r="C45" s="84"/>
      <c r="D45" s="83"/>
      <c r="E45" s="93"/>
      <c r="F45" s="94"/>
      <c r="G45" s="92"/>
      <c r="H45" s="92"/>
      <c r="I45" s="2"/>
    </row>
    <row r="46" spans="1:9" x14ac:dyDescent="0.35">
      <c r="A46" s="2"/>
      <c r="B46" s="2"/>
      <c r="C46" s="84"/>
      <c r="D46" s="83"/>
      <c r="E46" s="93"/>
      <c r="F46" s="94"/>
      <c r="G46" s="92"/>
      <c r="H46" s="92"/>
      <c r="I46" s="2"/>
    </row>
    <row r="47" spans="1:9" x14ac:dyDescent="0.35">
      <c r="A47" s="2"/>
      <c r="B47" s="2"/>
      <c r="C47" s="84"/>
      <c r="D47" s="83"/>
      <c r="E47" s="93"/>
      <c r="F47" s="94"/>
      <c r="G47" s="92"/>
      <c r="H47" s="92"/>
      <c r="I47" s="2"/>
    </row>
    <row r="48" spans="1:9" x14ac:dyDescent="0.35">
      <c r="A48" s="2"/>
      <c r="B48" s="2"/>
      <c r="C48" s="84"/>
      <c r="D48" s="83"/>
      <c r="E48" s="93"/>
      <c r="F48" s="94"/>
      <c r="G48" s="92"/>
      <c r="H48" s="92"/>
      <c r="I48" s="2"/>
    </row>
    <row r="49" spans="1:9" x14ac:dyDescent="0.35">
      <c r="A49" s="2"/>
      <c r="B49" s="2"/>
      <c r="C49" s="84"/>
      <c r="D49" s="83"/>
      <c r="E49" s="93"/>
      <c r="F49" s="94"/>
      <c r="G49" s="92"/>
      <c r="H49" s="92"/>
      <c r="I49" s="2"/>
    </row>
    <row r="50" spans="1:9" x14ac:dyDescent="0.35">
      <c r="A50" s="2"/>
      <c r="B50" s="2"/>
      <c r="C50" s="84"/>
      <c r="D50" s="83"/>
      <c r="E50" s="93"/>
      <c r="F50" s="94"/>
      <c r="G50" s="92"/>
      <c r="H50" s="92"/>
      <c r="I50" s="2"/>
    </row>
    <row r="51" spans="1:9" x14ac:dyDescent="0.35">
      <c r="A51" s="2"/>
      <c r="B51" s="2"/>
      <c r="C51" s="84"/>
      <c r="D51" s="83"/>
      <c r="E51" s="93"/>
      <c r="F51" s="94"/>
      <c r="G51" s="92"/>
      <c r="H51" s="92"/>
      <c r="I51" s="2"/>
    </row>
    <row r="52" spans="1:9" x14ac:dyDescent="0.35">
      <c r="A52" s="2"/>
      <c r="B52" s="2"/>
      <c r="C52" s="84"/>
      <c r="D52" s="83"/>
      <c r="E52" s="93"/>
      <c r="F52" s="94"/>
      <c r="G52" s="92"/>
      <c r="H52" s="92"/>
      <c r="I52" s="2"/>
    </row>
    <row r="53" spans="1:9" x14ac:dyDescent="0.35">
      <c r="A53" s="2"/>
      <c r="B53" s="2"/>
      <c r="C53" s="84"/>
      <c r="D53" s="83"/>
      <c r="E53" s="93"/>
      <c r="F53" s="94"/>
      <c r="G53" s="92"/>
      <c r="H53" s="92"/>
      <c r="I53" s="2"/>
    </row>
    <row r="54" spans="1:9" x14ac:dyDescent="0.35">
      <c r="A54" s="2"/>
      <c r="B54" s="2"/>
      <c r="C54" s="84"/>
      <c r="D54" s="83"/>
      <c r="E54" s="93"/>
      <c r="F54" s="94"/>
      <c r="G54" s="92"/>
      <c r="H54" s="92"/>
      <c r="I54" s="2"/>
    </row>
    <row r="55" spans="1:9" x14ac:dyDescent="0.35">
      <c r="A55" s="2"/>
      <c r="B55" s="2"/>
      <c r="C55" s="84"/>
      <c r="D55" s="83"/>
      <c r="E55" s="93"/>
      <c r="F55" s="94"/>
      <c r="G55" s="92"/>
      <c r="H55" s="92"/>
      <c r="I55" s="2"/>
    </row>
    <row r="56" spans="1:9" x14ac:dyDescent="0.35">
      <c r="A56" s="2"/>
      <c r="B56" s="2"/>
      <c r="C56" s="84"/>
      <c r="D56" s="83"/>
      <c r="E56" s="93"/>
      <c r="F56" s="94"/>
      <c r="G56" s="92"/>
      <c r="H56" s="92"/>
      <c r="I56" s="2"/>
    </row>
    <row r="57" spans="1:9" x14ac:dyDescent="0.35">
      <c r="A57" s="2"/>
      <c r="B57" s="2"/>
      <c r="C57" s="84"/>
      <c r="D57" s="83"/>
      <c r="E57" s="93"/>
      <c r="F57" s="94"/>
      <c r="G57" s="92"/>
      <c r="H57" s="92"/>
      <c r="I57" s="2"/>
    </row>
    <row r="58" spans="1:9" x14ac:dyDescent="0.35">
      <c r="A58" s="2"/>
      <c r="B58" s="2"/>
      <c r="C58" s="84"/>
      <c r="D58" s="83"/>
      <c r="E58" s="93"/>
      <c r="F58" s="94"/>
      <c r="G58" s="92"/>
      <c r="H58" s="92"/>
      <c r="I58" s="2"/>
    </row>
    <row r="59" spans="1:9" x14ac:dyDescent="0.35">
      <c r="A59" s="2"/>
      <c r="B59" s="2"/>
      <c r="C59" s="84"/>
      <c r="D59" s="83"/>
      <c r="E59" s="93"/>
      <c r="F59" s="94"/>
      <c r="G59" s="92"/>
      <c r="H59" s="92"/>
      <c r="I59" s="2"/>
    </row>
    <row r="60" spans="1:9" x14ac:dyDescent="0.35">
      <c r="A60" s="2"/>
      <c r="B60" s="2"/>
      <c r="C60" s="84"/>
      <c r="D60" s="83"/>
      <c r="E60" s="93"/>
      <c r="F60" s="94"/>
      <c r="G60" s="92"/>
      <c r="H60" s="92"/>
      <c r="I60" s="2"/>
    </row>
    <row r="61" spans="1:9" x14ac:dyDescent="0.35">
      <c r="A61" s="2"/>
      <c r="B61" s="2"/>
      <c r="C61" s="84"/>
      <c r="D61" s="83"/>
      <c r="E61" s="93"/>
      <c r="F61" s="94"/>
      <c r="G61" s="92"/>
      <c r="H61" s="92"/>
      <c r="I61" s="2"/>
    </row>
    <row r="62" spans="1:9" x14ac:dyDescent="0.35">
      <c r="A62" s="2"/>
      <c r="B62" s="2"/>
      <c r="C62" s="84"/>
      <c r="D62" s="83"/>
      <c r="E62" s="93"/>
      <c r="F62" s="94"/>
      <c r="G62" s="92"/>
      <c r="H62" s="92"/>
      <c r="I62" s="2"/>
    </row>
    <row r="63" spans="1:9" x14ac:dyDescent="0.35">
      <c r="A63" s="2"/>
      <c r="B63" s="2"/>
      <c r="C63" s="84"/>
      <c r="D63" s="83"/>
      <c r="E63" s="93"/>
      <c r="F63" s="94"/>
      <c r="G63" s="92"/>
      <c r="H63" s="92"/>
      <c r="I63" s="2"/>
    </row>
    <row r="64" spans="1:9" x14ac:dyDescent="0.35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35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35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35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35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35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35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35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35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35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35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35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35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35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35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35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35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35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35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35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35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35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35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35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35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35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35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35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35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35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35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35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35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35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35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35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35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35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35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35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35">
      <c r="A104" s="2"/>
      <c r="B104" s="2"/>
      <c r="C104" s="84"/>
      <c r="D104" s="83"/>
      <c r="E104" s="93"/>
      <c r="F104" s="94"/>
      <c r="G104" s="92"/>
      <c r="H104" s="92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5" workbookViewId="0">
      <selection activeCell="D7" sqref="D7"/>
    </sheetView>
  </sheetViews>
  <sheetFormatPr baseColWidth="10" defaultColWidth="11.36328125" defaultRowHeight="14.5" x14ac:dyDescent="0.35"/>
  <cols>
    <col min="1" max="1" width="10.6328125" bestFit="1" customWidth="1"/>
    <col min="2" max="2" width="27.08984375" bestFit="1" customWidth="1"/>
    <col min="3" max="3" width="11.453125" style="4" bestFit="1" customWidth="1"/>
    <col min="4" max="4" width="12.6328125" style="16" bestFit="1" customWidth="1"/>
    <col min="5" max="5" width="11" style="17" bestFit="1" customWidth="1"/>
    <col min="6" max="6" width="39.1796875" style="19" bestFit="1" customWidth="1"/>
    <col min="7" max="7" width="17.453125" style="20" bestFit="1" customWidth="1"/>
    <col min="8" max="8" width="13.6328125" style="20" bestFit="1" customWidth="1"/>
    <col min="9" max="9" width="33.36328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1" customFormat="1" x14ac:dyDescent="0.35">
      <c r="A2" s="109">
        <v>45566</v>
      </c>
      <c r="B2" s="12" t="s">
        <v>59</v>
      </c>
      <c r="C2" s="109">
        <v>45567</v>
      </c>
      <c r="D2" s="137">
        <v>73.423000000000002</v>
      </c>
      <c r="E2" s="138"/>
      <c r="F2" s="113"/>
      <c r="G2" s="138" t="s">
        <v>8</v>
      </c>
      <c r="H2" s="12" t="s">
        <v>64</v>
      </c>
      <c r="I2" s="40"/>
    </row>
    <row r="3" spans="1:9" s="157" customFormat="1" ht="43.5" x14ac:dyDescent="0.35">
      <c r="A3" s="110">
        <v>45566</v>
      </c>
      <c r="B3" s="154" t="s">
        <v>57</v>
      </c>
      <c r="C3" s="110">
        <v>45565</v>
      </c>
      <c r="D3" s="155">
        <v>76053.331000000006</v>
      </c>
      <c r="E3" s="110"/>
      <c r="F3" s="156" t="s">
        <v>123</v>
      </c>
      <c r="G3" s="110" t="s">
        <v>10</v>
      </c>
      <c r="H3" s="154"/>
      <c r="I3" s="153"/>
    </row>
    <row r="4" spans="1:9" s="22" customFormat="1" x14ac:dyDescent="0.35">
      <c r="A4" s="109">
        <v>45566</v>
      </c>
      <c r="B4" s="12" t="s">
        <v>58</v>
      </c>
      <c r="C4" s="109">
        <v>45565</v>
      </c>
      <c r="D4" s="137">
        <v>2.38</v>
      </c>
      <c r="E4" s="138"/>
      <c r="F4" s="113"/>
      <c r="G4" s="138" t="s">
        <v>8</v>
      </c>
      <c r="H4" s="12" t="s">
        <v>64</v>
      </c>
      <c r="I4" s="40"/>
    </row>
    <row r="5" spans="1:9" s="22" customFormat="1" x14ac:dyDescent="0.35">
      <c r="A5" s="128">
        <v>45582</v>
      </c>
      <c r="B5" s="11" t="s">
        <v>124</v>
      </c>
      <c r="C5" s="128">
        <v>45581</v>
      </c>
      <c r="D5" s="142">
        <v>208.55799999999999</v>
      </c>
      <c r="E5" s="143"/>
      <c r="F5" s="144" t="s">
        <v>125</v>
      </c>
      <c r="G5" s="143" t="s">
        <v>39</v>
      </c>
      <c r="H5" s="11"/>
      <c r="I5" s="40"/>
    </row>
    <row r="6" spans="1:9" s="21" customFormat="1" x14ac:dyDescent="0.35">
      <c r="A6" s="128">
        <v>45582</v>
      </c>
      <c r="B6" s="11" t="s">
        <v>126</v>
      </c>
      <c r="C6" s="128">
        <v>45581</v>
      </c>
      <c r="D6" s="142">
        <v>1945.7560000000001</v>
      </c>
      <c r="E6" s="143"/>
      <c r="F6" s="158" t="s">
        <v>127</v>
      </c>
      <c r="G6" s="159" t="s">
        <v>39</v>
      </c>
      <c r="H6" s="11"/>
      <c r="I6" s="40"/>
    </row>
    <row r="7" spans="1:9" s="21" customFormat="1" x14ac:dyDescent="0.35">
      <c r="A7" s="109">
        <v>45582</v>
      </c>
      <c r="B7" s="12" t="s">
        <v>69</v>
      </c>
      <c r="C7" s="109">
        <v>45581</v>
      </c>
      <c r="D7" s="137">
        <v>2.9750000000000001</v>
      </c>
      <c r="E7" s="138"/>
      <c r="F7" s="113"/>
      <c r="G7" s="138" t="s">
        <v>8</v>
      </c>
      <c r="H7" s="12" t="s">
        <v>64</v>
      </c>
      <c r="I7" s="40"/>
    </row>
    <row r="8" spans="1:9" s="21" customFormat="1" x14ac:dyDescent="0.35">
      <c r="A8" s="128">
        <v>45582</v>
      </c>
      <c r="B8" s="11" t="s">
        <v>126</v>
      </c>
      <c r="C8" s="128">
        <v>45581</v>
      </c>
      <c r="D8" s="142">
        <v>18</v>
      </c>
      <c r="E8" s="143"/>
      <c r="F8" s="158" t="s">
        <v>128</v>
      </c>
      <c r="G8" s="143" t="s">
        <v>39</v>
      </c>
      <c r="H8" s="11"/>
      <c r="I8" s="40"/>
    </row>
    <row r="9" spans="1:9" s="21" customFormat="1" x14ac:dyDescent="0.35">
      <c r="A9" s="109">
        <v>45582</v>
      </c>
      <c r="B9" s="12" t="s">
        <v>69</v>
      </c>
      <c r="C9" s="109">
        <v>45581</v>
      </c>
      <c r="D9" s="137">
        <v>2.9750000000000001</v>
      </c>
      <c r="E9" s="138"/>
      <c r="F9" s="113"/>
      <c r="G9" s="138" t="s">
        <v>8</v>
      </c>
      <c r="H9" s="12" t="s">
        <v>64</v>
      </c>
      <c r="I9" s="42"/>
    </row>
    <row r="10" spans="1:9" s="23" customFormat="1" x14ac:dyDescent="0.35">
      <c r="A10" s="109">
        <v>45586</v>
      </c>
      <c r="B10" s="12" t="s">
        <v>50</v>
      </c>
      <c r="C10" s="109">
        <v>45586</v>
      </c>
      <c r="D10" s="137">
        <v>1.19</v>
      </c>
      <c r="E10" s="138"/>
      <c r="F10" s="113"/>
      <c r="G10" s="138" t="s">
        <v>8</v>
      </c>
      <c r="H10" s="12" t="s">
        <v>64</v>
      </c>
      <c r="I10" s="40"/>
    </row>
    <row r="11" spans="1:9" s="21" customFormat="1" x14ac:dyDescent="0.35">
      <c r="A11" s="109">
        <v>45586</v>
      </c>
      <c r="B11" s="12" t="s">
        <v>129</v>
      </c>
      <c r="C11" s="109">
        <v>45586</v>
      </c>
      <c r="D11" s="137">
        <v>1000</v>
      </c>
      <c r="E11" s="138"/>
      <c r="F11" s="113"/>
      <c r="G11" s="138" t="s">
        <v>17</v>
      </c>
      <c r="H11" s="12"/>
      <c r="I11" s="40"/>
    </row>
    <row r="12" spans="1:9" s="21" customFormat="1" x14ac:dyDescent="0.35">
      <c r="A12" s="128">
        <v>45587</v>
      </c>
      <c r="B12" s="11" t="s">
        <v>70</v>
      </c>
      <c r="C12" s="128">
        <v>45586</v>
      </c>
      <c r="D12" s="142">
        <v>1844.0930000000001</v>
      </c>
      <c r="E12" s="143"/>
      <c r="F12" s="144" t="s">
        <v>66</v>
      </c>
      <c r="G12" s="143" t="s">
        <v>40</v>
      </c>
      <c r="H12" s="11" t="s">
        <v>130</v>
      </c>
      <c r="I12" s="40"/>
    </row>
    <row r="13" spans="1:9" s="21" customFormat="1" x14ac:dyDescent="0.35">
      <c r="A13" s="109">
        <v>45587</v>
      </c>
      <c r="B13" s="12" t="s">
        <v>114</v>
      </c>
      <c r="C13" s="109">
        <v>45586</v>
      </c>
      <c r="D13" s="137">
        <v>2.9750000000000001</v>
      </c>
      <c r="E13" s="138"/>
      <c r="F13" s="113"/>
      <c r="G13" s="138" t="s">
        <v>8</v>
      </c>
      <c r="H13" s="12" t="s">
        <v>64</v>
      </c>
      <c r="I13" s="40"/>
    </row>
    <row r="14" spans="1:9" s="21" customFormat="1" x14ac:dyDescent="0.35">
      <c r="A14" s="109">
        <v>45589</v>
      </c>
      <c r="B14" s="12" t="s">
        <v>59</v>
      </c>
      <c r="C14" s="109">
        <v>45590</v>
      </c>
      <c r="D14" s="137">
        <v>25.823</v>
      </c>
      <c r="E14" s="138"/>
      <c r="F14" s="113"/>
      <c r="G14" s="138" t="s">
        <v>8</v>
      </c>
      <c r="H14" s="12" t="s">
        <v>64</v>
      </c>
      <c r="I14" s="40"/>
    </row>
    <row r="15" spans="1:9" s="21" customFormat="1" x14ac:dyDescent="0.35">
      <c r="A15" s="109">
        <v>45593</v>
      </c>
      <c r="B15" s="12" t="s">
        <v>50</v>
      </c>
      <c r="C15" s="109">
        <v>45590</v>
      </c>
      <c r="D15" s="137">
        <v>1.7849999999999999</v>
      </c>
      <c r="E15" s="138"/>
      <c r="F15" s="113"/>
      <c r="G15" s="138" t="s">
        <v>8</v>
      </c>
      <c r="H15" s="12" t="s">
        <v>64</v>
      </c>
      <c r="I15" s="40"/>
    </row>
    <row r="16" spans="1:9" s="21" customFormat="1" x14ac:dyDescent="0.35">
      <c r="A16" s="111">
        <v>45593</v>
      </c>
      <c r="B16" s="10" t="s">
        <v>51</v>
      </c>
      <c r="C16" s="111">
        <v>45590</v>
      </c>
      <c r="D16" s="140">
        <v>700</v>
      </c>
      <c r="E16" s="141"/>
      <c r="F16" s="115" t="s">
        <v>131</v>
      </c>
      <c r="G16" s="141" t="s">
        <v>12</v>
      </c>
      <c r="H16" s="10"/>
      <c r="I16" s="40"/>
    </row>
    <row r="17" spans="1:9" s="21" customFormat="1" x14ac:dyDescent="0.35">
      <c r="A17" s="109">
        <v>45596</v>
      </c>
      <c r="B17" s="12" t="s">
        <v>53</v>
      </c>
      <c r="C17" s="109">
        <v>45596</v>
      </c>
      <c r="D17" s="137">
        <v>0.95</v>
      </c>
      <c r="E17" s="138"/>
      <c r="F17" s="113"/>
      <c r="G17" s="138" t="s">
        <v>8</v>
      </c>
      <c r="H17" s="12" t="s">
        <v>64</v>
      </c>
      <c r="I17" s="42"/>
    </row>
    <row r="18" spans="1:9" s="21" customFormat="1" x14ac:dyDescent="0.35">
      <c r="A18" s="109">
        <v>45596</v>
      </c>
      <c r="B18" s="12" t="s">
        <v>52</v>
      </c>
      <c r="C18" s="109">
        <v>45596</v>
      </c>
      <c r="D18" s="137">
        <v>5</v>
      </c>
      <c r="E18" s="138"/>
      <c r="F18" s="113"/>
      <c r="G18" s="138" t="s">
        <v>8</v>
      </c>
      <c r="H18" s="12" t="s">
        <v>64</v>
      </c>
      <c r="I18" s="40"/>
    </row>
    <row r="19" spans="1:9" s="21" customFormat="1" x14ac:dyDescent="0.35">
      <c r="A19" s="109">
        <v>45596</v>
      </c>
      <c r="B19" s="12" t="s">
        <v>53</v>
      </c>
      <c r="C19" s="109">
        <v>45596</v>
      </c>
      <c r="D19" s="137">
        <v>1.9</v>
      </c>
      <c r="E19" s="138"/>
      <c r="F19" s="113"/>
      <c r="G19" s="138" t="s">
        <v>8</v>
      </c>
      <c r="H19" s="12" t="s">
        <v>64</v>
      </c>
      <c r="I19" s="40"/>
    </row>
    <row r="20" spans="1:9" s="22" customFormat="1" x14ac:dyDescent="0.35">
      <c r="A20" s="109">
        <v>45596</v>
      </c>
      <c r="B20" s="12" t="s">
        <v>132</v>
      </c>
      <c r="C20" s="109">
        <v>45596</v>
      </c>
      <c r="D20" s="137">
        <v>10</v>
      </c>
      <c r="E20" s="138"/>
      <c r="F20" s="113"/>
      <c r="G20" s="138" t="s">
        <v>8</v>
      </c>
      <c r="H20" s="12" t="s">
        <v>64</v>
      </c>
      <c r="I20" s="42"/>
    </row>
    <row r="21" spans="1:9" s="21" customFormat="1" x14ac:dyDescent="0.35">
      <c r="A21" s="40"/>
      <c r="B21" s="88"/>
      <c r="C21" s="89"/>
      <c r="D21" s="42"/>
      <c r="E21" s="77"/>
      <c r="F21" s="40"/>
      <c r="G21" s="35"/>
      <c r="H21" s="40"/>
      <c r="I21" s="42"/>
    </row>
    <row r="22" spans="1:9" s="21" customFormat="1" x14ac:dyDescent="0.35">
      <c r="A22" s="40"/>
      <c r="B22" s="88"/>
      <c r="C22" s="89"/>
      <c r="D22" s="42"/>
      <c r="E22" s="77"/>
      <c r="F22" s="40"/>
      <c r="G22" s="35"/>
      <c r="H22" s="42"/>
      <c r="I22" s="42"/>
    </row>
    <row r="23" spans="1:9" s="21" customFormat="1" x14ac:dyDescent="0.35">
      <c r="A23" s="42"/>
      <c r="B23" s="42"/>
      <c r="C23" s="90"/>
      <c r="D23" s="42"/>
      <c r="E23" s="42"/>
      <c r="F23" s="81"/>
      <c r="G23" s="81"/>
      <c r="H23" s="42"/>
      <c r="I23" s="42"/>
    </row>
    <row r="24" spans="1:9" s="21" customFormat="1" x14ac:dyDescent="0.35">
      <c r="A24" s="35"/>
      <c r="B24" s="75"/>
      <c r="C24" s="65"/>
      <c r="D24" s="2"/>
      <c r="E24" s="66"/>
      <c r="F24" s="40"/>
      <c r="G24" s="35"/>
      <c r="H24" s="103"/>
      <c r="I24" s="40"/>
    </row>
    <row r="25" spans="1:9" s="21" customFormat="1" x14ac:dyDescent="0.35">
      <c r="A25" s="35"/>
      <c r="B25" s="75"/>
      <c r="C25" s="65"/>
      <c r="D25" s="2"/>
      <c r="E25" s="66"/>
      <c r="F25" s="40"/>
      <c r="G25" s="35"/>
      <c r="H25" s="103"/>
      <c r="I25" s="42"/>
    </row>
    <row r="26" spans="1:9" s="21" customFormat="1" x14ac:dyDescent="0.35">
      <c r="A26" s="35"/>
      <c r="B26" s="75"/>
      <c r="C26" s="65"/>
      <c r="D26" s="2"/>
      <c r="E26" s="66"/>
      <c r="F26" s="40"/>
      <c r="G26" s="35"/>
      <c r="H26" s="40"/>
      <c r="I26" s="42"/>
    </row>
    <row r="27" spans="1:9" s="21" customFormat="1" x14ac:dyDescent="0.35">
      <c r="A27" s="35"/>
      <c r="B27" s="75"/>
      <c r="C27" s="65"/>
      <c r="D27" s="2"/>
      <c r="E27" s="66"/>
      <c r="F27" s="40"/>
      <c r="G27" s="35"/>
      <c r="H27" s="40"/>
      <c r="I27" s="42"/>
    </row>
    <row r="28" spans="1:9" s="22" customFormat="1" x14ac:dyDescent="0.35">
      <c r="A28" s="35"/>
      <c r="B28" s="75"/>
      <c r="C28" s="65"/>
      <c r="D28" s="2"/>
      <c r="E28" s="66"/>
      <c r="F28" s="40"/>
      <c r="G28" s="35"/>
      <c r="H28" s="40"/>
      <c r="I28" s="40"/>
    </row>
    <row r="29" spans="1:9" s="21" customFormat="1" x14ac:dyDescent="0.35">
      <c r="A29" s="35"/>
      <c r="B29" s="75"/>
      <c r="C29" s="65"/>
      <c r="D29" s="2"/>
      <c r="E29" s="66"/>
      <c r="F29" s="40"/>
      <c r="G29" s="35"/>
      <c r="H29" s="103"/>
      <c r="I29" s="40"/>
    </row>
    <row r="30" spans="1:9" s="21" customFormat="1" x14ac:dyDescent="0.35">
      <c r="A30" s="35"/>
      <c r="B30" s="75"/>
      <c r="C30" s="65"/>
      <c r="D30" s="2"/>
      <c r="E30" s="66"/>
      <c r="F30" s="40"/>
      <c r="G30" s="35"/>
      <c r="H30" s="40"/>
      <c r="I30" s="40"/>
    </row>
    <row r="31" spans="1:9" s="22" customFormat="1" x14ac:dyDescent="0.35">
      <c r="A31" s="35"/>
      <c r="B31" s="75"/>
      <c r="C31" s="65"/>
      <c r="D31" s="2"/>
      <c r="E31" s="66"/>
      <c r="F31" s="40"/>
      <c r="G31" s="35"/>
      <c r="H31" s="103"/>
      <c r="I31" s="42"/>
    </row>
    <row r="32" spans="1:9" s="22" customFormat="1" x14ac:dyDescent="0.35">
      <c r="A32" s="35"/>
      <c r="B32" s="75"/>
      <c r="C32" s="65"/>
      <c r="D32" s="2"/>
      <c r="E32" s="66"/>
      <c r="F32" s="40"/>
      <c r="G32" s="35"/>
      <c r="H32" s="103"/>
      <c r="I32" s="42"/>
    </row>
    <row r="33" spans="1:9" s="22" customFormat="1" x14ac:dyDescent="0.35">
      <c r="A33" s="35"/>
      <c r="B33" s="75"/>
      <c r="C33" s="65"/>
      <c r="D33" s="66"/>
      <c r="E33" s="2"/>
      <c r="F33" s="39"/>
      <c r="G33" s="38"/>
      <c r="H33" s="103"/>
      <c r="I33" s="40"/>
    </row>
    <row r="34" spans="1:9" s="22" customFormat="1" x14ac:dyDescent="0.35">
      <c r="A34" s="2"/>
      <c r="B34" s="2"/>
      <c r="C34" s="36"/>
      <c r="D34" s="8"/>
      <c r="E34" s="2"/>
      <c r="F34" s="2"/>
      <c r="G34" s="81"/>
      <c r="H34" s="103"/>
      <c r="I34" s="40"/>
    </row>
    <row r="35" spans="1:9" s="21" customFormat="1" x14ac:dyDescent="0.35">
      <c r="A35" s="35"/>
      <c r="B35" s="75"/>
      <c r="C35" s="65"/>
      <c r="D35" s="2"/>
      <c r="E35" s="66"/>
      <c r="F35" s="40"/>
      <c r="G35" s="35"/>
      <c r="H35" s="103"/>
      <c r="I35" s="40"/>
    </row>
    <row r="36" spans="1:9" s="22" customFormat="1" x14ac:dyDescent="0.35">
      <c r="A36" s="35"/>
      <c r="B36" s="75"/>
      <c r="C36" s="65"/>
      <c r="D36" s="66"/>
      <c r="E36" s="2"/>
      <c r="F36" s="35"/>
      <c r="G36" s="82"/>
      <c r="H36" s="103"/>
      <c r="I36" s="91"/>
    </row>
    <row r="37" spans="1:9" s="22" customFormat="1" x14ac:dyDescent="0.35">
      <c r="A37" s="35"/>
      <c r="B37" s="75"/>
      <c r="C37" s="65"/>
      <c r="D37" s="2"/>
      <c r="E37" s="35"/>
      <c r="F37" s="81"/>
      <c r="G37" s="81"/>
      <c r="H37" s="67"/>
      <c r="I37" s="31"/>
    </row>
    <row r="38" spans="1:9" s="22" customFormat="1" x14ac:dyDescent="0.35">
      <c r="A38" s="35"/>
      <c r="B38" s="75"/>
      <c r="C38" s="65"/>
      <c r="D38" s="2"/>
      <c r="E38" s="66"/>
      <c r="F38" s="40"/>
      <c r="G38" s="35"/>
      <c r="H38" s="103"/>
      <c r="I38" s="40"/>
    </row>
    <row r="39" spans="1:9" s="21" customFormat="1" x14ac:dyDescent="0.35">
      <c r="A39" s="2"/>
      <c r="B39" s="2"/>
      <c r="C39" s="36"/>
      <c r="D39" s="2"/>
      <c r="E39" s="2"/>
      <c r="F39" s="81"/>
      <c r="G39" s="81"/>
      <c r="H39" s="42"/>
      <c r="I39" s="40"/>
    </row>
    <row r="40" spans="1:9" s="21" customFormat="1" x14ac:dyDescent="0.35">
      <c r="A40" s="2"/>
      <c r="B40" s="2"/>
      <c r="C40" s="36"/>
      <c r="D40" s="2"/>
      <c r="E40" s="2"/>
      <c r="F40" s="81"/>
      <c r="G40" s="81"/>
      <c r="H40" s="67"/>
      <c r="I40" s="31"/>
    </row>
    <row r="41" spans="1:9" s="21" customFormat="1" x14ac:dyDescent="0.35">
      <c r="A41" s="2"/>
      <c r="B41" s="2"/>
      <c r="C41" s="36"/>
      <c r="D41" s="8"/>
      <c r="E41" s="2"/>
      <c r="F41" s="81"/>
      <c r="G41" s="81"/>
      <c r="H41" s="92"/>
      <c r="I41" s="2"/>
    </row>
    <row r="42" spans="1:9" s="22" customFormat="1" x14ac:dyDescent="0.35">
      <c r="A42" s="2"/>
      <c r="B42" s="2"/>
      <c r="C42" s="36"/>
      <c r="D42" s="2"/>
      <c r="E42" s="2"/>
      <c r="F42" s="81"/>
      <c r="G42" s="81"/>
      <c r="H42" s="92"/>
      <c r="I42" s="2"/>
    </row>
    <row r="43" spans="1:9" s="22" customFormat="1" x14ac:dyDescent="0.35">
      <c r="A43" s="35"/>
      <c r="B43" s="75"/>
      <c r="C43" s="65"/>
      <c r="D43" s="2"/>
      <c r="E43" s="66"/>
      <c r="F43" s="35"/>
      <c r="G43" s="35"/>
      <c r="H43" s="70"/>
      <c r="I43" s="2"/>
    </row>
    <row r="44" spans="1:9" s="21" customFormat="1" x14ac:dyDescent="0.35">
      <c r="A44" s="35"/>
      <c r="B44" s="75"/>
      <c r="C44" s="65"/>
      <c r="D44" s="2"/>
      <c r="E44" s="66"/>
      <c r="F44" s="35"/>
      <c r="G44" s="35"/>
      <c r="H44" s="70"/>
      <c r="I44" s="2"/>
    </row>
    <row r="45" spans="1:9" s="21" customFormat="1" x14ac:dyDescent="0.35">
      <c r="A45" s="35"/>
      <c r="B45" s="75"/>
      <c r="C45" s="65"/>
      <c r="D45" s="2"/>
      <c r="E45" s="66"/>
      <c r="F45" s="35"/>
      <c r="G45" s="35"/>
      <c r="H45" s="70"/>
      <c r="I45" s="2"/>
    </row>
    <row r="46" spans="1:9" s="21" customFormat="1" x14ac:dyDescent="0.35">
      <c r="A46" s="35"/>
      <c r="B46" s="75"/>
      <c r="C46" s="65"/>
      <c r="D46" s="2"/>
      <c r="E46" s="66"/>
      <c r="F46" s="35"/>
      <c r="G46" s="35"/>
      <c r="H46" s="70"/>
      <c r="I46" s="2"/>
    </row>
    <row r="47" spans="1:9" s="21" customFormat="1" ht="107.75" customHeight="1" x14ac:dyDescent="0.35">
      <c r="A47" s="35"/>
      <c r="B47" s="75"/>
      <c r="C47" s="65"/>
      <c r="D47" s="2"/>
      <c r="E47" s="66"/>
      <c r="F47" s="35"/>
      <c r="G47" s="35"/>
      <c r="H47" s="70"/>
      <c r="I47" s="2"/>
    </row>
    <row r="48" spans="1:9" s="24" customFormat="1" x14ac:dyDescent="0.35">
      <c r="A48" s="2"/>
      <c r="B48" s="2"/>
      <c r="C48" s="36"/>
      <c r="D48" s="8"/>
      <c r="E48" s="2"/>
      <c r="F48" s="40"/>
      <c r="G48" s="31"/>
      <c r="H48" s="92"/>
      <c r="I48" s="2"/>
    </row>
    <row r="49" spans="1:9" s="21" customFormat="1" x14ac:dyDescent="0.35">
      <c r="A49" s="35"/>
      <c r="B49" s="75"/>
      <c r="C49" s="65"/>
      <c r="D49" s="2"/>
      <c r="E49" s="66"/>
      <c r="F49" s="35"/>
      <c r="G49" s="35"/>
      <c r="H49" s="70"/>
      <c r="I49" s="2"/>
    </row>
    <row r="50" spans="1:9" s="21" customFormat="1" x14ac:dyDescent="0.35">
      <c r="A50" s="35"/>
      <c r="B50" s="75"/>
      <c r="C50" s="65"/>
      <c r="D50" s="2"/>
      <c r="E50" s="66"/>
      <c r="F50" s="35"/>
      <c r="G50" s="35"/>
      <c r="H50" s="70"/>
      <c r="I50" s="2"/>
    </row>
    <row r="51" spans="1:9" s="24" customFormat="1" x14ac:dyDescent="0.35">
      <c r="A51" s="35"/>
      <c r="B51" s="75"/>
      <c r="C51" s="65"/>
      <c r="D51" s="2"/>
      <c r="E51" s="66"/>
      <c r="F51" s="35"/>
      <c r="G51" s="35"/>
      <c r="H51" s="70"/>
      <c r="I51" s="2"/>
    </row>
    <row r="52" spans="1:9" x14ac:dyDescent="0.35">
      <c r="A52" s="35"/>
      <c r="B52" s="75"/>
      <c r="C52" s="65"/>
      <c r="D52" s="66"/>
      <c r="E52" s="2"/>
      <c r="F52" s="39"/>
      <c r="G52" s="38"/>
      <c r="H52" s="92"/>
      <c r="I52" s="2"/>
    </row>
    <row r="53" spans="1:9" x14ac:dyDescent="0.35">
      <c r="A53" s="2"/>
      <c r="B53" s="2"/>
      <c r="C53" s="84"/>
      <c r="D53" s="83"/>
      <c r="E53" s="93"/>
      <c r="F53" s="94"/>
      <c r="G53" s="92"/>
      <c r="H53" s="92"/>
      <c r="I53" s="2"/>
    </row>
    <row r="54" spans="1:9" x14ac:dyDescent="0.35">
      <c r="A54" s="2"/>
      <c r="B54" s="2"/>
      <c r="C54" s="84"/>
      <c r="D54" s="83"/>
      <c r="E54" s="93"/>
      <c r="F54" s="94"/>
      <c r="G54" s="92"/>
      <c r="H54" s="92"/>
      <c r="I54" s="2"/>
    </row>
    <row r="55" spans="1:9" x14ac:dyDescent="0.35">
      <c r="A55" s="2"/>
      <c r="B55" s="2"/>
      <c r="C55" s="84"/>
      <c r="D55" s="83"/>
      <c r="E55" s="93"/>
      <c r="F55" s="94"/>
      <c r="G55" s="92"/>
      <c r="H55" s="92"/>
      <c r="I55" s="2"/>
    </row>
    <row r="56" spans="1:9" x14ac:dyDescent="0.35">
      <c r="A56" s="2"/>
      <c r="B56" s="2"/>
      <c r="C56" s="84"/>
      <c r="D56" s="83"/>
      <c r="E56" s="93"/>
      <c r="F56" s="94"/>
      <c r="G56" s="92"/>
      <c r="H56" s="92"/>
      <c r="I56" s="2"/>
    </row>
    <row r="57" spans="1:9" x14ac:dyDescent="0.35">
      <c r="A57" s="2"/>
      <c r="B57" s="2"/>
      <c r="C57" s="84"/>
      <c r="D57" s="83"/>
      <c r="E57" s="93"/>
      <c r="F57" s="94"/>
      <c r="G57" s="92"/>
      <c r="H57" s="92"/>
      <c r="I57" s="2"/>
    </row>
    <row r="58" spans="1:9" x14ac:dyDescent="0.35">
      <c r="A58" s="2"/>
      <c r="B58" s="2"/>
      <c r="C58" s="84"/>
      <c r="D58" s="83"/>
      <c r="E58" s="93"/>
      <c r="F58" s="94"/>
      <c r="G58" s="92"/>
      <c r="H58" s="92"/>
      <c r="I58" s="2"/>
    </row>
    <row r="59" spans="1:9" x14ac:dyDescent="0.35">
      <c r="A59" s="2"/>
      <c r="B59" s="2"/>
      <c r="C59" s="84"/>
      <c r="D59" s="83"/>
      <c r="E59" s="93"/>
      <c r="F59" s="94"/>
      <c r="G59" s="92"/>
      <c r="H59" s="92"/>
      <c r="I59" s="2"/>
    </row>
    <row r="60" spans="1:9" x14ac:dyDescent="0.35">
      <c r="A60" s="2"/>
      <c r="B60" s="2"/>
      <c r="C60" s="84"/>
      <c r="D60" s="83"/>
      <c r="E60" s="93"/>
      <c r="F60" s="94"/>
      <c r="G60" s="92"/>
      <c r="H60" s="92"/>
      <c r="I60" s="2"/>
    </row>
    <row r="61" spans="1:9" x14ac:dyDescent="0.35">
      <c r="A61" s="2"/>
      <c r="B61" s="2"/>
      <c r="C61" s="84"/>
      <c r="D61" s="83"/>
      <c r="E61" s="93"/>
      <c r="F61" s="94"/>
      <c r="G61" s="92"/>
      <c r="H61" s="92"/>
      <c r="I61" s="2"/>
    </row>
    <row r="62" spans="1:9" x14ac:dyDescent="0.35">
      <c r="A62" s="2"/>
      <c r="B62" s="2"/>
      <c r="C62" s="84"/>
      <c r="D62" s="83"/>
      <c r="E62" s="93"/>
      <c r="F62" s="94"/>
      <c r="G62" s="92"/>
      <c r="H62" s="92"/>
      <c r="I62" s="2"/>
    </row>
    <row r="63" spans="1:9" x14ac:dyDescent="0.35">
      <c r="A63" s="2"/>
      <c r="B63" s="2"/>
      <c r="C63" s="84"/>
      <c r="D63" s="83"/>
      <c r="E63" s="93"/>
      <c r="F63" s="94"/>
      <c r="G63" s="92"/>
      <c r="H63" s="92"/>
      <c r="I63" s="2"/>
    </row>
    <row r="64" spans="1:9" x14ac:dyDescent="0.35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35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35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35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35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35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35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35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35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35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35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35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35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35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35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35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35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35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35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35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35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35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35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35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35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35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35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35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35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35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35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35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35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35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35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35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35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35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35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35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35">
      <c r="A104" s="2"/>
      <c r="B104" s="2"/>
      <c r="C104" s="84"/>
      <c r="D104" s="83"/>
      <c r="E104" s="93"/>
      <c r="F104" s="94"/>
      <c r="G104" s="92"/>
      <c r="H104" s="92"/>
      <c r="I104" s="2"/>
    </row>
    <row r="105" spans="1:9" x14ac:dyDescent="0.35">
      <c r="A105" s="2"/>
      <c r="B105" s="2"/>
      <c r="C105" s="84"/>
      <c r="D105" s="83"/>
      <c r="E105" s="93"/>
      <c r="F105" s="94"/>
      <c r="G105" s="92"/>
      <c r="H105" s="92"/>
      <c r="I105" s="2"/>
    </row>
    <row r="106" spans="1:9" x14ac:dyDescent="0.35">
      <c r="A106" s="2"/>
      <c r="B106" s="2"/>
      <c r="C106" s="84"/>
      <c r="D106" s="83"/>
      <c r="E106" s="93"/>
      <c r="F106" s="94"/>
      <c r="G106" s="92"/>
      <c r="H106" s="92"/>
      <c r="I106" s="2"/>
    </row>
    <row r="107" spans="1:9" x14ac:dyDescent="0.35">
      <c r="A107" s="2"/>
      <c r="B107" s="2"/>
      <c r="C107" s="84"/>
      <c r="D107" s="83"/>
      <c r="E107" s="93"/>
      <c r="F107" s="94"/>
      <c r="G107" s="92"/>
      <c r="H107" s="92"/>
      <c r="I107" s="2"/>
    </row>
    <row r="108" spans="1:9" x14ac:dyDescent="0.35">
      <c r="A108" s="2"/>
      <c r="B108" s="2"/>
      <c r="C108" s="84"/>
      <c r="D108" s="83"/>
      <c r="E108" s="93"/>
      <c r="F108" s="94"/>
      <c r="G108" s="92"/>
      <c r="H108" s="92"/>
      <c r="I108" s="2"/>
    </row>
    <row r="109" spans="1:9" x14ac:dyDescent="0.35">
      <c r="A109" s="2"/>
      <c r="B109" s="2"/>
      <c r="C109" s="84"/>
      <c r="D109" s="83"/>
      <c r="E109" s="93"/>
      <c r="F109" s="94"/>
      <c r="G109" s="92"/>
      <c r="H109" s="92"/>
      <c r="I109" s="2"/>
    </row>
    <row r="110" spans="1:9" x14ac:dyDescent="0.35">
      <c r="A110" s="2"/>
      <c r="B110" s="2"/>
      <c r="C110" s="84"/>
      <c r="D110" s="83"/>
      <c r="E110" s="93"/>
      <c r="F110" s="94"/>
      <c r="G110" s="92"/>
      <c r="H110" s="92"/>
      <c r="I110" s="2"/>
    </row>
    <row r="111" spans="1:9" x14ac:dyDescent="0.35">
      <c r="A111" s="2"/>
      <c r="B111" s="2"/>
      <c r="C111" s="84"/>
      <c r="D111" s="83"/>
      <c r="E111" s="93"/>
      <c r="F111" s="94"/>
      <c r="G111" s="92"/>
      <c r="H111" s="92"/>
      <c r="I111" s="2"/>
    </row>
    <row r="112" spans="1:9" x14ac:dyDescent="0.35">
      <c r="A112" s="2"/>
      <c r="B112" s="2"/>
      <c r="C112" s="84"/>
      <c r="D112" s="83"/>
      <c r="E112" s="93"/>
      <c r="F112" s="94"/>
      <c r="G112" s="92"/>
      <c r="H112" s="92"/>
      <c r="I112" s="2"/>
    </row>
    <row r="113" spans="1:9" x14ac:dyDescent="0.35">
      <c r="A113" s="2"/>
      <c r="B113" s="2"/>
      <c r="C113" s="84"/>
      <c r="D113" s="83"/>
      <c r="E113" s="93"/>
      <c r="F113" s="94"/>
      <c r="G113" s="92"/>
      <c r="H113" s="92"/>
      <c r="I113" s="2"/>
    </row>
    <row r="114" spans="1:9" x14ac:dyDescent="0.35">
      <c r="A114" s="2"/>
      <c r="B114" s="2"/>
      <c r="C114" s="84"/>
      <c r="D114" s="83"/>
      <c r="E114" s="93"/>
      <c r="F114" s="94"/>
      <c r="G114" s="92"/>
      <c r="H114" s="92"/>
      <c r="I114" s="2"/>
    </row>
    <row r="115" spans="1:9" x14ac:dyDescent="0.35">
      <c r="A115" s="2"/>
      <c r="B115" s="2"/>
      <c r="C115" s="84"/>
      <c r="D115" s="83"/>
      <c r="E115" s="93"/>
      <c r="F115" s="94"/>
      <c r="G115" s="92"/>
      <c r="H115" s="92"/>
      <c r="I115" s="2"/>
    </row>
    <row r="116" spans="1:9" x14ac:dyDescent="0.35">
      <c r="A116" s="2"/>
      <c r="B116" s="2"/>
      <c r="C116" s="84"/>
      <c r="D116" s="83"/>
      <c r="E116" s="93"/>
      <c r="F116" s="94"/>
      <c r="G116" s="92"/>
      <c r="H116" s="92"/>
      <c r="I116" s="2"/>
    </row>
    <row r="117" spans="1:9" x14ac:dyDescent="0.35">
      <c r="A117" s="2"/>
      <c r="B117" s="2"/>
      <c r="C117" s="84"/>
      <c r="D117" s="83"/>
      <c r="E117" s="93"/>
      <c r="F117" s="94"/>
      <c r="G117" s="92"/>
      <c r="H117" s="92"/>
      <c r="I117" s="2"/>
    </row>
    <row r="118" spans="1:9" x14ac:dyDescent="0.35">
      <c r="A118" s="2"/>
      <c r="B118" s="2"/>
      <c r="C118" s="84"/>
      <c r="D118" s="83"/>
      <c r="E118" s="93"/>
      <c r="F118" s="94"/>
      <c r="G118" s="92"/>
      <c r="H118" s="92"/>
      <c r="I118" s="2"/>
    </row>
    <row r="119" spans="1:9" x14ac:dyDescent="0.35">
      <c r="A119" s="2"/>
      <c r="B119" s="2"/>
      <c r="C119" s="84"/>
      <c r="D119" s="83"/>
      <c r="E119" s="93"/>
      <c r="F119" s="94"/>
      <c r="G119" s="92"/>
      <c r="H119" s="92"/>
      <c r="I119" s="2"/>
    </row>
    <row r="120" spans="1:9" x14ac:dyDescent="0.35">
      <c r="A120" s="2"/>
      <c r="B120" s="2"/>
      <c r="C120" s="84"/>
      <c r="D120" s="83"/>
      <c r="E120" s="93"/>
      <c r="F120" s="94"/>
      <c r="G120" s="92"/>
      <c r="H120" s="92"/>
      <c r="I120" s="2"/>
    </row>
    <row r="121" spans="1:9" x14ac:dyDescent="0.35">
      <c r="A121" s="2"/>
      <c r="B121" s="2"/>
      <c r="C121" s="84"/>
      <c r="D121" s="83"/>
      <c r="E121" s="93"/>
      <c r="F121" s="94"/>
      <c r="G121" s="92"/>
      <c r="H121" s="92"/>
      <c r="I121" s="2"/>
    </row>
    <row r="122" spans="1:9" x14ac:dyDescent="0.35">
      <c r="A122" s="2"/>
      <c r="B122" s="2"/>
      <c r="C122" s="84"/>
      <c r="D122" s="83"/>
      <c r="E122" s="93"/>
      <c r="F122" s="94"/>
      <c r="G122" s="92"/>
      <c r="H122" s="92"/>
      <c r="I122" s="2"/>
    </row>
    <row r="123" spans="1:9" x14ac:dyDescent="0.35">
      <c r="A123" s="2"/>
      <c r="B123" s="2"/>
      <c r="C123" s="84"/>
      <c r="D123" s="83"/>
      <c r="E123" s="93"/>
      <c r="F123" s="94"/>
      <c r="G123" s="92"/>
      <c r="H123" s="92"/>
      <c r="I123" s="2"/>
    </row>
    <row r="124" spans="1:9" x14ac:dyDescent="0.35">
      <c r="A124" s="2"/>
      <c r="B124" s="2"/>
      <c r="C124" s="84"/>
      <c r="D124" s="83"/>
      <c r="E124" s="93"/>
      <c r="F124" s="94"/>
      <c r="G124" s="92"/>
      <c r="H124" s="92"/>
      <c r="I124" s="2"/>
    </row>
    <row r="125" spans="1:9" x14ac:dyDescent="0.35">
      <c r="A125" s="2"/>
      <c r="B125" s="2"/>
      <c r="C125" s="84"/>
      <c r="D125" s="83"/>
      <c r="E125" s="93"/>
      <c r="F125" s="94"/>
      <c r="G125" s="92"/>
      <c r="H125" s="92"/>
      <c r="I125" s="2"/>
    </row>
    <row r="126" spans="1:9" x14ac:dyDescent="0.35">
      <c r="A126" s="2"/>
      <c r="B126" s="2"/>
      <c r="C126" s="84"/>
      <c r="D126" s="83"/>
      <c r="E126" s="93"/>
      <c r="F126" s="94"/>
      <c r="G126" s="92"/>
      <c r="H126" s="92"/>
      <c r="I126" s="2"/>
    </row>
    <row r="127" spans="1:9" x14ac:dyDescent="0.35">
      <c r="A127" s="2"/>
      <c r="B127" s="2"/>
      <c r="C127" s="84"/>
      <c r="D127" s="83"/>
      <c r="E127" s="93"/>
      <c r="F127" s="94"/>
      <c r="G127" s="92"/>
      <c r="H127" s="92"/>
      <c r="I127" s="2"/>
    </row>
    <row r="128" spans="1:9" x14ac:dyDescent="0.35">
      <c r="A128" s="2"/>
      <c r="B128" s="2"/>
      <c r="C128" s="84"/>
      <c r="D128" s="83"/>
      <c r="E128" s="93"/>
      <c r="F128" s="94"/>
      <c r="G128" s="92"/>
      <c r="H128" s="92"/>
      <c r="I128" s="2"/>
    </row>
    <row r="129" spans="1:9" x14ac:dyDescent="0.35">
      <c r="A129" s="2"/>
      <c r="B129" s="2"/>
      <c r="C129" s="84"/>
      <c r="D129" s="83"/>
      <c r="E129" s="93"/>
      <c r="F129" s="94"/>
      <c r="G129" s="92"/>
      <c r="H129" s="92"/>
      <c r="I129" s="2"/>
    </row>
    <row r="130" spans="1:9" x14ac:dyDescent="0.35">
      <c r="A130" s="2"/>
      <c r="B130" s="2"/>
      <c r="C130" s="84"/>
      <c r="D130" s="83"/>
      <c r="E130" s="93"/>
      <c r="F130" s="94"/>
      <c r="G130" s="92"/>
      <c r="H130" s="92"/>
      <c r="I130" s="2"/>
    </row>
    <row r="131" spans="1:9" x14ac:dyDescent="0.35">
      <c r="A131" s="2"/>
      <c r="B131" s="2"/>
      <c r="C131" s="84"/>
      <c r="D131" s="83"/>
      <c r="E131" s="93"/>
      <c r="F131" s="94"/>
      <c r="G131" s="92"/>
      <c r="H131" s="92"/>
      <c r="I131" s="2"/>
    </row>
    <row r="132" spans="1:9" x14ac:dyDescent="0.35">
      <c r="A132" s="2"/>
      <c r="B132" s="2"/>
      <c r="C132" s="84"/>
      <c r="D132" s="83"/>
      <c r="E132" s="93"/>
      <c r="F132" s="94"/>
      <c r="G132" s="92"/>
      <c r="H132" s="92"/>
      <c r="I132" s="2"/>
    </row>
    <row r="133" spans="1:9" x14ac:dyDescent="0.35">
      <c r="A133" s="2"/>
      <c r="B133" s="2"/>
      <c r="C133" s="84"/>
      <c r="D133" s="83"/>
      <c r="E133" s="93"/>
      <c r="F133" s="94"/>
      <c r="G133" s="92"/>
      <c r="H133" s="92"/>
      <c r="I133" s="2"/>
    </row>
    <row r="134" spans="1:9" x14ac:dyDescent="0.35">
      <c r="A134" s="2"/>
      <c r="B134" s="2"/>
      <c r="C134" s="84"/>
      <c r="D134" s="83"/>
      <c r="E134" s="93"/>
      <c r="F134" s="94"/>
      <c r="G134" s="92"/>
      <c r="H134" s="92"/>
      <c r="I134" s="2"/>
    </row>
    <row r="135" spans="1:9" x14ac:dyDescent="0.35">
      <c r="A135" s="2"/>
      <c r="B135" s="2"/>
      <c r="C135" s="84"/>
      <c r="D135" s="83"/>
      <c r="E135" s="93"/>
      <c r="F135" s="94"/>
      <c r="G135" s="92"/>
      <c r="H135" s="92"/>
      <c r="I135" s="2"/>
    </row>
    <row r="136" spans="1:9" x14ac:dyDescent="0.35">
      <c r="A136" s="2"/>
      <c r="B136" s="2"/>
      <c r="C136" s="84"/>
      <c r="D136" s="83"/>
      <c r="E136" s="93"/>
      <c r="F136" s="94"/>
      <c r="G136" s="92"/>
      <c r="H136" s="92"/>
      <c r="I136" s="2"/>
    </row>
    <row r="137" spans="1:9" x14ac:dyDescent="0.35">
      <c r="A137" s="2"/>
      <c r="B137" s="2"/>
      <c r="C137" s="84"/>
      <c r="D137" s="83"/>
      <c r="E137" s="93"/>
      <c r="F137" s="94"/>
      <c r="G137" s="92"/>
      <c r="H137" s="92"/>
      <c r="I137" s="2"/>
    </row>
    <row r="138" spans="1:9" x14ac:dyDescent="0.35">
      <c r="A138" s="2"/>
      <c r="B138" s="2"/>
      <c r="C138" s="84"/>
      <c r="D138" s="83"/>
      <c r="E138" s="93"/>
      <c r="F138" s="94"/>
      <c r="G138" s="92"/>
      <c r="H138" s="92"/>
      <c r="I138" s="2"/>
    </row>
    <row r="139" spans="1:9" x14ac:dyDescent="0.35">
      <c r="A139" s="2"/>
      <c r="B139" s="2"/>
      <c r="C139" s="84"/>
      <c r="D139" s="83"/>
      <c r="E139" s="93"/>
      <c r="F139" s="94"/>
      <c r="G139" s="92"/>
      <c r="H139" s="92"/>
      <c r="I139" s="2"/>
    </row>
    <row r="140" spans="1:9" x14ac:dyDescent="0.35">
      <c r="A140" s="2"/>
      <c r="B140" s="2"/>
      <c r="C140" s="84"/>
      <c r="D140" s="83"/>
      <c r="E140" s="93"/>
      <c r="F140" s="94"/>
      <c r="G140" s="92"/>
      <c r="H140" s="92"/>
      <c r="I140" s="2"/>
    </row>
    <row r="141" spans="1:9" x14ac:dyDescent="0.35">
      <c r="A141" s="2"/>
      <c r="B141" s="2"/>
      <c r="C141" s="84"/>
      <c r="D141" s="83"/>
      <c r="E141" s="93"/>
      <c r="F141" s="94"/>
      <c r="G141" s="92"/>
      <c r="H141" s="92"/>
      <c r="I141" s="2"/>
    </row>
    <row r="142" spans="1:9" x14ac:dyDescent="0.35">
      <c r="A142" s="2"/>
      <c r="B142" s="2"/>
      <c r="C142" s="84"/>
      <c r="D142" s="83"/>
      <c r="E142" s="93"/>
      <c r="F142" s="94"/>
      <c r="G142" s="92"/>
      <c r="H142" s="92"/>
      <c r="I142" s="2"/>
    </row>
    <row r="143" spans="1:9" x14ac:dyDescent="0.35">
      <c r="A143" s="2"/>
      <c r="B143" s="2"/>
      <c r="C143" s="84"/>
      <c r="D143" s="83"/>
      <c r="E143" s="93"/>
      <c r="F143" s="94"/>
      <c r="G143" s="92"/>
      <c r="H143" s="92"/>
      <c r="I143" s="2"/>
    </row>
    <row r="144" spans="1:9" x14ac:dyDescent="0.35">
      <c r="A144" s="2"/>
      <c r="B144" s="2"/>
      <c r="C144" s="84"/>
      <c r="D144" s="83"/>
      <c r="E144" s="93"/>
      <c r="F144" s="94"/>
      <c r="G144" s="92"/>
      <c r="H144" s="92"/>
      <c r="I144" s="2"/>
    </row>
    <row r="145" spans="1:9" x14ac:dyDescent="0.35">
      <c r="A145" s="2"/>
      <c r="B145" s="2"/>
      <c r="C145" s="84"/>
      <c r="D145" s="83"/>
      <c r="E145" s="93"/>
      <c r="F145" s="94"/>
      <c r="G145" s="92"/>
      <c r="H145" s="92"/>
      <c r="I145" s="2"/>
    </row>
    <row r="146" spans="1:9" x14ac:dyDescent="0.35">
      <c r="A146" s="2"/>
      <c r="B146" s="2"/>
      <c r="C146" s="84"/>
      <c r="D146" s="83"/>
      <c r="E146" s="93"/>
      <c r="F146" s="94"/>
      <c r="G146" s="92"/>
      <c r="H146" s="92"/>
      <c r="I146" s="2"/>
    </row>
    <row r="147" spans="1:9" x14ac:dyDescent="0.35">
      <c r="A147" s="2"/>
      <c r="B147" s="2"/>
      <c r="C147" s="84"/>
      <c r="D147" s="83"/>
      <c r="E147" s="93"/>
      <c r="F147" s="94"/>
      <c r="G147" s="92"/>
      <c r="H147" s="92"/>
      <c r="I147" s="2"/>
    </row>
    <row r="148" spans="1:9" x14ac:dyDescent="0.35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x14ac:dyDescent="0.35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x14ac:dyDescent="0.35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x14ac:dyDescent="0.35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x14ac:dyDescent="0.35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x14ac:dyDescent="0.35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x14ac:dyDescent="0.35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x14ac:dyDescent="0.35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x14ac:dyDescent="0.35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x14ac:dyDescent="0.35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x14ac:dyDescent="0.35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x14ac:dyDescent="0.35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x14ac:dyDescent="0.35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x14ac:dyDescent="0.35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x14ac:dyDescent="0.35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x14ac:dyDescent="0.35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x14ac:dyDescent="0.35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x14ac:dyDescent="0.35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x14ac:dyDescent="0.35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x14ac:dyDescent="0.35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x14ac:dyDescent="0.35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x14ac:dyDescent="0.35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x14ac:dyDescent="0.35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x14ac:dyDescent="0.35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x14ac:dyDescent="0.35">
      <c r="A172" s="2"/>
      <c r="B172" s="2"/>
      <c r="C172" s="84"/>
      <c r="D172" s="83"/>
      <c r="E172" s="93"/>
      <c r="F172" s="94"/>
      <c r="G172" s="92"/>
      <c r="H172" s="92"/>
      <c r="I172" s="2"/>
    </row>
  </sheetData>
  <autoFilter ref="A1:H64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zoomScale="99" zoomScaleNormal="99" workbookViewId="0">
      <selection activeCell="F2" sqref="F2"/>
    </sheetView>
  </sheetViews>
  <sheetFormatPr baseColWidth="10" defaultColWidth="11.36328125" defaultRowHeight="22.25" customHeight="1" x14ac:dyDescent="0.35"/>
  <cols>
    <col min="1" max="1" width="11.08984375" bestFit="1" customWidth="1"/>
    <col min="2" max="2" width="32.81640625" bestFit="1" customWidth="1"/>
    <col min="3" max="3" width="11.90625" style="4" bestFit="1" customWidth="1"/>
    <col min="4" max="4" width="13.1796875" style="16" bestFit="1" customWidth="1"/>
    <col min="5" max="5" width="14.1796875" style="17" bestFit="1" customWidth="1"/>
    <col min="6" max="6" width="38.6328125" style="19" bestFit="1" customWidth="1"/>
    <col min="7" max="7" width="17.6328125" style="20" bestFit="1" customWidth="1"/>
    <col min="8" max="8" width="13.81640625" style="20" bestFit="1" customWidth="1"/>
    <col min="9" max="9" width="33.36328125" customWidth="1"/>
  </cols>
  <sheetData>
    <row r="1" spans="1:9" ht="22.25" customHeight="1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ht="62.4" customHeight="1" x14ac:dyDescent="0.35">
      <c r="A2" s="110">
        <v>45601</v>
      </c>
      <c r="B2" s="154" t="s">
        <v>57</v>
      </c>
      <c r="C2" s="110">
        <v>45600</v>
      </c>
      <c r="D2" s="155">
        <v>39853.726999999999</v>
      </c>
      <c r="E2" s="110"/>
      <c r="F2" s="156" t="s">
        <v>133</v>
      </c>
      <c r="G2" s="110" t="s">
        <v>10</v>
      </c>
      <c r="H2" s="154"/>
      <c r="I2" s="2"/>
    </row>
    <row r="3" spans="1:9" s="3" customFormat="1" ht="20.399999999999999" customHeight="1" x14ac:dyDescent="0.35">
      <c r="A3" s="109">
        <v>45601</v>
      </c>
      <c r="B3" s="12" t="s">
        <v>58</v>
      </c>
      <c r="C3" s="109">
        <v>45600</v>
      </c>
      <c r="D3" s="137">
        <v>2.38</v>
      </c>
      <c r="E3" s="138"/>
      <c r="F3" s="113"/>
      <c r="G3" s="138" t="s">
        <v>8</v>
      </c>
      <c r="H3" s="12" t="s">
        <v>64</v>
      </c>
      <c r="I3" s="2"/>
    </row>
    <row r="4" spans="1:9" ht="22.25" customHeight="1" x14ac:dyDescent="0.35">
      <c r="A4" s="108">
        <v>45603</v>
      </c>
      <c r="B4" s="147" t="s">
        <v>73</v>
      </c>
      <c r="C4" s="108">
        <v>45603</v>
      </c>
      <c r="D4" s="112"/>
      <c r="E4" s="112">
        <v>23380</v>
      </c>
      <c r="F4" s="14" t="s">
        <v>73</v>
      </c>
      <c r="G4" s="14" t="s">
        <v>42</v>
      </c>
      <c r="H4" s="14"/>
      <c r="I4" s="2"/>
    </row>
    <row r="5" spans="1:9" ht="22.25" customHeight="1" x14ac:dyDescent="0.35">
      <c r="A5" s="110">
        <v>45604</v>
      </c>
      <c r="B5" s="15" t="s">
        <v>57</v>
      </c>
      <c r="C5" s="110">
        <v>45603</v>
      </c>
      <c r="D5" s="145">
        <v>20798.137999999999</v>
      </c>
      <c r="E5" s="146"/>
      <c r="F5" s="114" t="s">
        <v>134</v>
      </c>
      <c r="G5" s="146" t="s">
        <v>10</v>
      </c>
      <c r="H5" s="15"/>
      <c r="I5" s="2"/>
    </row>
    <row r="6" spans="1:9" ht="22.25" customHeight="1" x14ac:dyDescent="0.35">
      <c r="A6" s="109">
        <v>45604</v>
      </c>
      <c r="B6" s="12" t="s">
        <v>58</v>
      </c>
      <c r="C6" s="109">
        <v>45603</v>
      </c>
      <c r="D6" s="137">
        <v>2.38</v>
      </c>
      <c r="E6" s="138"/>
      <c r="F6" s="113"/>
      <c r="G6" s="138" t="s">
        <v>8</v>
      </c>
      <c r="H6" s="12" t="s">
        <v>64</v>
      </c>
      <c r="I6" s="2"/>
    </row>
    <row r="7" spans="1:9" ht="22.25" customHeight="1" x14ac:dyDescent="0.35">
      <c r="A7" s="109">
        <v>45614</v>
      </c>
      <c r="B7" s="12" t="s">
        <v>59</v>
      </c>
      <c r="C7" s="109">
        <v>45615</v>
      </c>
      <c r="D7" s="137">
        <v>25.823</v>
      </c>
      <c r="E7" s="138"/>
      <c r="F7" s="113"/>
      <c r="G7" s="138" t="s">
        <v>8</v>
      </c>
      <c r="H7" s="12" t="s">
        <v>64</v>
      </c>
      <c r="I7" s="2"/>
    </row>
    <row r="8" spans="1:9" ht="22.25" customHeight="1" x14ac:dyDescent="0.35">
      <c r="A8" s="128">
        <v>45617</v>
      </c>
      <c r="B8" s="11" t="s">
        <v>97</v>
      </c>
      <c r="C8" s="128">
        <v>45616</v>
      </c>
      <c r="D8" s="142">
        <v>1499.5540000000001</v>
      </c>
      <c r="E8" s="143"/>
      <c r="F8" s="144" t="s">
        <v>66</v>
      </c>
      <c r="G8" s="143" t="s">
        <v>40</v>
      </c>
      <c r="H8" s="11" t="s">
        <v>135</v>
      </c>
      <c r="I8" s="2"/>
    </row>
    <row r="9" spans="1:9" s="3" customFormat="1" ht="22.25" customHeight="1" x14ac:dyDescent="0.35">
      <c r="A9" s="109">
        <v>45617</v>
      </c>
      <c r="B9" s="12" t="s">
        <v>69</v>
      </c>
      <c r="C9" s="109">
        <v>45616</v>
      </c>
      <c r="D9" s="137">
        <v>2.9750000000000001</v>
      </c>
      <c r="E9" s="138"/>
      <c r="F9" s="113"/>
      <c r="G9" s="138" t="s">
        <v>8</v>
      </c>
      <c r="H9" s="12" t="s">
        <v>64</v>
      </c>
      <c r="I9" s="2"/>
    </row>
    <row r="10" spans="1:9" ht="22.25" customHeight="1" x14ac:dyDescent="0.35">
      <c r="A10" s="109">
        <v>45621</v>
      </c>
      <c r="B10" s="12" t="s">
        <v>59</v>
      </c>
      <c r="C10" s="109">
        <v>45622</v>
      </c>
      <c r="D10" s="137">
        <v>25.823</v>
      </c>
      <c r="E10" s="138"/>
      <c r="F10" s="113"/>
      <c r="G10" s="138" t="s">
        <v>8</v>
      </c>
      <c r="H10" s="12" t="s">
        <v>64</v>
      </c>
      <c r="I10" s="2"/>
    </row>
    <row r="11" spans="1:9" ht="22.25" customHeight="1" x14ac:dyDescent="0.35">
      <c r="A11" s="109">
        <v>45625</v>
      </c>
      <c r="B11" s="12" t="s">
        <v>136</v>
      </c>
      <c r="C11" s="109">
        <v>45625</v>
      </c>
      <c r="D11" s="137">
        <v>0.95</v>
      </c>
      <c r="E11" s="138"/>
      <c r="F11" s="113"/>
      <c r="G11" s="138" t="s">
        <v>8</v>
      </c>
      <c r="H11" s="12" t="s">
        <v>64</v>
      </c>
      <c r="I11" s="2"/>
    </row>
    <row r="12" spans="1:9" ht="22.25" customHeight="1" x14ac:dyDescent="0.35">
      <c r="A12" s="109">
        <v>45625</v>
      </c>
      <c r="B12" s="12" t="s">
        <v>52</v>
      </c>
      <c r="C12" s="109">
        <v>45625</v>
      </c>
      <c r="D12" s="137">
        <v>5</v>
      </c>
      <c r="E12" s="138"/>
      <c r="F12" s="113"/>
      <c r="G12" s="138" t="s">
        <v>8</v>
      </c>
      <c r="H12" s="12" t="s">
        <v>64</v>
      </c>
      <c r="I12" s="2"/>
    </row>
    <row r="13" spans="1:9" ht="22.25" customHeight="1" x14ac:dyDescent="0.35">
      <c r="A13" s="109">
        <v>45625</v>
      </c>
      <c r="B13" s="12" t="s">
        <v>132</v>
      </c>
      <c r="C13" s="109">
        <v>45625</v>
      </c>
      <c r="D13" s="137">
        <v>10</v>
      </c>
      <c r="E13" s="138"/>
      <c r="F13" s="113"/>
      <c r="G13" s="138" t="s">
        <v>8</v>
      </c>
      <c r="H13" s="12" t="s">
        <v>64</v>
      </c>
      <c r="I13" s="2"/>
    </row>
    <row r="14" spans="1:9" ht="22.25" customHeight="1" x14ac:dyDescent="0.35">
      <c r="A14" s="109">
        <v>45625</v>
      </c>
      <c r="B14" s="12" t="s">
        <v>53</v>
      </c>
      <c r="C14" s="109">
        <v>45625</v>
      </c>
      <c r="D14" s="137">
        <v>1.9</v>
      </c>
      <c r="E14" s="138"/>
      <c r="F14" s="113"/>
      <c r="G14" s="138" t="s">
        <v>8</v>
      </c>
      <c r="H14" s="12" t="s">
        <v>64</v>
      </c>
      <c r="I14" s="2"/>
    </row>
    <row r="15" spans="1:9" ht="22.25" customHeight="1" x14ac:dyDescent="0.35">
      <c r="A15" s="65"/>
      <c r="B15" s="75"/>
      <c r="C15" s="65"/>
      <c r="D15" s="35"/>
      <c r="E15" s="2"/>
      <c r="F15" s="35"/>
      <c r="G15" s="35"/>
      <c r="H15" s="2"/>
      <c r="I15" s="2"/>
    </row>
    <row r="16" spans="1:9" ht="22.25" customHeight="1" x14ac:dyDescent="0.35">
      <c r="A16" s="35"/>
      <c r="B16" s="75"/>
      <c r="C16" s="65"/>
      <c r="D16" s="2"/>
      <c r="E16" s="66"/>
      <c r="F16" s="35"/>
      <c r="G16" s="31"/>
      <c r="H16" s="35"/>
      <c r="I16" s="2"/>
    </row>
    <row r="17" spans="1:9" ht="22.25" customHeight="1" x14ac:dyDescent="0.35">
      <c r="A17" s="35"/>
      <c r="B17" s="75"/>
      <c r="C17" s="65"/>
      <c r="D17" s="2"/>
      <c r="E17" s="66"/>
      <c r="F17" s="40"/>
      <c r="G17" s="31"/>
      <c r="H17" s="37"/>
      <c r="I17" s="42"/>
    </row>
    <row r="18" spans="1:9" ht="22.25" customHeight="1" x14ac:dyDescent="0.35">
      <c r="A18" s="2"/>
      <c r="B18" s="2"/>
      <c r="C18" s="36"/>
      <c r="D18" s="2"/>
      <c r="E18" s="2"/>
      <c r="F18" s="81"/>
      <c r="G18" s="81"/>
      <c r="H18" s="37"/>
      <c r="I18" s="42"/>
    </row>
    <row r="19" spans="1:9" ht="22.25" customHeight="1" x14ac:dyDescent="0.35">
      <c r="A19" s="35"/>
      <c r="B19" s="37"/>
      <c r="C19" s="65"/>
      <c r="D19" s="35"/>
      <c r="E19" s="2"/>
      <c r="F19" s="81"/>
      <c r="G19" s="81"/>
      <c r="H19" s="37"/>
      <c r="I19" s="42"/>
    </row>
    <row r="20" spans="1:9" ht="22.25" customHeight="1" x14ac:dyDescent="0.35">
      <c r="A20" s="35"/>
      <c r="B20" s="75"/>
      <c r="C20" s="65"/>
      <c r="D20" s="35"/>
      <c r="E20" s="2"/>
      <c r="F20" s="73"/>
      <c r="G20" s="35"/>
      <c r="H20" s="37"/>
      <c r="I20" s="40"/>
    </row>
    <row r="21" spans="1:9" ht="22.25" customHeight="1" x14ac:dyDescent="0.35">
      <c r="A21" s="38"/>
      <c r="B21" s="38"/>
      <c r="C21" s="38"/>
      <c r="D21" s="38"/>
      <c r="E21" s="38"/>
      <c r="F21" s="39"/>
      <c r="G21" s="38"/>
      <c r="H21" s="38"/>
      <c r="I21" s="40"/>
    </row>
    <row r="22" spans="1:9" ht="22.25" customHeight="1" x14ac:dyDescent="0.35">
      <c r="A22" s="35"/>
      <c r="B22" s="75"/>
      <c r="C22" s="65"/>
      <c r="D22" s="2"/>
      <c r="E22" s="66"/>
      <c r="F22" s="38"/>
      <c r="G22" s="31"/>
      <c r="H22" s="37"/>
      <c r="I22" s="42"/>
    </row>
    <row r="23" spans="1:9" ht="22.25" customHeight="1" x14ac:dyDescent="0.35">
      <c r="A23" s="35"/>
      <c r="B23" s="75"/>
      <c r="C23" s="65"/>
      <c r="D23" s="2"/>
      <c r="E23" s="66"/>
      <c r="F23" s="38"/>
      <c r="G23" s="31"/>
      <c r="H23" s="37"/>
      <c r="I23" s="42"/>
    </row>
    <row r="24" spans="1:9" ht="22.25" customHeight="1" x14ac:dyDescent="0.35">
      <c r="A24" s="35"/>
      <c r="B24" s="75"/>
      <c r="C24" s="65"/>
      <c r="D24" s="2"/>
      <c r="E24" s="66"/>
      <c r="F24" s="40"/>
      <c r="G24" s="31"/>
      <c r="H24" s="37"/>
      <c r="I24" s="42"/>
    </row>
    <row r="25" spans="1:9" ht="22.25" customHeight="1" x14ac:dyDescent="0.35">
      <c r="A25" s="2"/>
      <c r="B25" s="2"/>
      <c r="C25" s="36"/>
      <c r="D25" s="8"/>
      <c r="E25" s="2"/>
      <c r="F25" s="2"/>
      <c r="G25" s="81"/>
      <c r="H25" s="2"/>
      <c r="I25" s="42"/>
    </row>
    <row r="26" spans="1:9" ht="22.25" customHeight="1" x14ac:dyDescent="0.35">
      <c r="A26" s="70"/>
      <c r="B26" s="75"/>
      <c r="C26" s="80"/>
      <c r="D26" s="85"/>
      <c r="E26" s="37"/>
      <c r="F26" s="40"/>
      <c r="G26" s="40"/>
      <c r="H26" s="37"/>
      <c r="I26" s="40"/>
    </row>
    <row r="27" spans="1:9" ht="22.25" customHeight="1" x14ac:dyDescent="0.35">
      <c r="A27" s="35"/>
      <c r="B27" s="75"/>
      <c r="C27" s="65"/>
      <c r="D27" s="2"/>
      <c r="E27" s="66"/>
      <c r="F27" s="40"/>
      <c r="G27" s="31"/>
      <c r="H27" s="37"/>
      <c r="I27" s="42"/>
    </row>
    <row r="28" spans="1:9" ht="22.25" customHeight="1" x14ac:dyDescent="0.35">
      <c r="A28" s="35"/>
      <c r="B28" s="75"/>
      <c r="C28" s="65"/>
      <c r="D28" s="2"/>
      <c r="E28" s="66"/>
      <c r="F28" s="40"/>
      <c r="G28" s="31"/>
      <c r="H28" s="37"/>
      <c r="I28" s="42"/>
    </row>
    <row r="29" spans="1:9" s="22" customFormat="1" ht="22.25" customHeight="1" x14ac:dyDescent="0.35">
      <c r="A29" s="35"/>
      <c r="B29" s="75"/>
      <c r="C29" s="65"/>
      <c r="D29" s="2"/>
      <c r="E29" s="66"/>
      <c r="F29" s="40"/>
      <c r="G29" s="31"/>
      <c r="H29" s="37"/>
      <c r="I29" s="42"/>
    </row>
    <row r="30" spans="1:9" s="22" customFormat="1" ht="22.25" customHeight="1" x14ac:dyDescent="0.35">
      <c r="A30" s="35"/>
      <c r="B30" s="75"/>
      <c r="C30" s="65"/>
      <c r="D30" s="2"/>
      <c r="E30" s="66"/>
      <c r="F30" s="40"/>
      <c r="G30" s="31"/>
      <c r="H30" s="37"/>
      <c r="I30" s="42"/>
    </row>
    <row r="31" spans="1:9" s="22" customFormat="1" ht="22.25" customHeight="1" x14ac:dyDescent="0.35">
      <c r="A31" s="35"/>
      <c r="B31" s="75"/>
      <c r="C31" s="65"/>
      <c r="D31" s="2"/>
      <c r="E31" s="66"/>
      <c r="F31" s="40"/>
      <c r="G31" s="31"/>
      <c r="H31" s="37"/>
      <c r="I31" s="42"/>
    </row>
    <row r="32" spans="1:9" s="22" customFormat="1" ht="22.25" customHeight="1" x14ac:dyDescent="0.35">
      <c r="A32" s="35"/>
      <c r="B32" s="75"/>
      <c r="C32" s="65"/>
      <c r="D32" s="2"/>
      <c r="E32" s="66"/>
      <c r="F32" s="40"/>
      <c r="G32" s="31"/>
      <c r="H32" s="37"/>
      <c r="I32" s="42"/>
    </row>
    <row r="33" spans="1:9" s="21" customFormat="1" ht="22.25" customHeight="1" x14ac:dyDescent="0.35">
      <c r="A33" s="35"/>
      <c r="B33" s="75"/>
      <c r="C33" s="65"/>
      <c r="D33" s="2"/>
      <c r="E33" s="66"/>
      <c r="F33" s="40"/>
      <c r="G33" s="31"/>
      <c r="H33" s="37"/>
      <c r="I33" s="42"/>
    </row>
    <row r="34" spans="1:9" s="22" customFormat="1" ht="22.25" customHeight="1" x14ac:dyDescent="0.35">
      <c r="A34" s="35"/>
      <c r="B34" s="75"/>
      <c r="C34" s="65"/>
      <c r="D34" s="2"/>
      <c r="E34" s="66"/>
      <c r="F34" s="40"/>
      <c r="G34" s="31"/>
      <c r="H34" s="37"/>
      <c r="I34" s="42"/>
    </row>
    <row r="35" spans="1:9" s="22" customFormat="1" ht="22.25" customHeight="1" x14ac:dyDescent="0.35">
      <c r="A35" s="70"/>
      <c r="B35" s="75"/>
      <c r="C35" s="65"/>
      <c r="D35" s="2"/>
      <c r="E35" s="66"/>
      <c r="F35" s="40"/>
      <c r="G35" s="31"/>
      <c r="H35" s="37"/>
      <c r="I35" s="42"/>
    </row>
    <row r="36" spans="1:9" s="22" customFormat="1" ht="22.25" customHeight="1" x14ac:dyDescent="0.35">
      <c r="A36" s="2"/>
      <c r="B36" s="2"/>
      <c r="C36" s="36"/>
      <c r="D36" s="2"/>
      <c r="E36" s="2"/>
      <c r="F36" s="42"/>
      <c r="G36" s="67"/>
      <c r="H36" s="2"/>
      <c r="I36" s="42"/>
    </row>
    <row r="37" spans="1:9" s="22" customFormat="1" ht="22.25" customHeight="1" x14ac:dyDescent="0.35">
      <c r="A37" s="2"/>
      <c r="B37" s="2"/>
      <c r="C37" s="36"/>
      <c r="D37" s="8"/>
      <c r="E37" s="2"/>
      <c r="F37" s="42"/>
      <c r="G37" s="67"/>
      <c r="H37" s="78"/>
      <c r="I37" s="42"/>
    </row>
    <row r="38" spans="1:9" s="22" customFormat="1" ht="22.25" customHeight="1" x14ac:dyDescent="0.35">
      <c r="A38" s="2"/>
      <c r="B38" s="2"/>
      <c r="C38" s="36"/>
      <c r="D38" s="2"/>
      <c r="E38" s="2"/>
      <c r="F38" s="81"/>
      <c r="G38" s="81"/>
      <c r="H38" s="37"/>
      <c r="I38" s="42"/>
    </row>
    <row r="39" spans="1:9" s="22" customFormat="1" ht="22.25" customHeight="1" x14ac:dyDescent="0.35">
      <c r="A39" s="2"/>
      <c r="B39" s="2"/>
      <c r="C39" s="36"/>
      <c r="D39" s="2"/>
      <c r="E39" s="2"/>
      <c r="F39" s="81"/>
      <c r="G39" s="81"/>
      <c r="H39" s="37"/>
      <c r="I39" s="42"/>
    </row>
    <row r="40" spans="1:9" s="22" customFormat="1" ht="22.25" customHeight="1" x14ac:dyDescent="0.35">
      <c r="A40" s="35"/>
      <c r="B40" s="75"/>
      <c r="C40" s="65"/>
      <c r="D40" s="35"/>
      <c r="E40" s="2"/>
      <c r="F40" s="40"/>
      <c r="G40" s="40"/>
      <c r="H40" s="72"/>
      <c r="I40" s="42"/>
    </row>
    <row r="41" spans="1:9" s="22" customFormat="1" ht="22.25" customHeight="1" x14ac:dyDescent="0.35">
      <c r="A41" s="35"/>
      <c r="B41" s="75"/>
      <c r="C41" s="65"/>
      <c r="D41" s="2"/>
      <c r="E41" s="66"/>
      <c r="F41" s="40"/>
      <c r="G41" s="31"/>
      <c r="H41" s="40"/>
      <c r="I41" s="42"/>
    </row>
    <row r="42" spans="1:9" s="22" customFormat="1" ht="22.25" customHeight="1" x14ac:dyDescent="0.35">
      <c r="A42" s="35"/>
      <c r="B42" s="75"/>
      <c r="C42" s="65"/>
      <c r="D42" s="2"/>
      <c r="E42" s="66"/>
      <c r="F42" s="40"/>
      <c r="G42" s="31"/>
      <c r="H42" s="72"/>
      <c r="I42" s="42"/>
    </row>
    <row r="43" spans="1:9" s="22" customFormat="1" ht="22.25" customHeight="1" x14ac:dyDescent="0.35">
      <c r="A43" s="35"/>
      <c r="B43" s="64"/>
      <c r="C43" s="65"/>
      <c r="D43" s="35"/>
      <c r="E43" s="66"/>
      <c r="F43" s="76"/>
      <c r="G43" s="31"/>
      <c r="H43" s="41"/>
      <c r="I43" s="40"/>
    </row>
    <row r="44" spans="1:9" s="22" customFormat="1" ht="22.25" customHeight="1" x14ac:dyDescent="0.35">
      <c r="A44" s="35"/>
      <c r="B44" s="75"/>
      <c r="C44" s="65"/>
      <c r="D44" s="35"/>
      <c r="E44" s="2"/>
      <c r="F44" s="40"/>
      <c r="G44" s="40"/>
      <c r="H44" s="37"/>
      <c r="I44" s="42"/>
    </row>
    <row r="45" spans="1:9" s="22" customFormat="1" ht="22.25" customHeight="1" x14ac:dyDescent="0.35">
      <c r="A45" s="35"/>
      <c r="B45" s="75"/>
      <c r="C45" s="65"/>
      <c r="D45" s="2"/>
      <c r="E45" s="66"/>
      <c r="F45" s="40"/>
      <c r="G45" s="31"/>
      <c r="H45" s="37"/>
      <c r="I45" s="42"/>
    </row>
    <row r="46" spans="1:9" s="22" customFormat="1" ht="22.25" customHeight="1" x14ac:dyDescent="0.35">
      <c r="A46" s="35"/>
      <c r="B46" s="75"/>
      <c r="C46" s="65"/>
      <c r="D46" s="2"/>
      <c r="E46" s="66"/>
      <c r="F46" s="40"/>
      <c r="G46" s="31"/>
      <c r="H46" s="40"/>
      <c r="I46" s="42"/>
    </row>
    <row r="47" spans="1:9" s="22" customFormat="1" ht="22.25" customHeight="1" x14ac:dyDescent="0.35">
      <c r="A47" s="35"/>
      <c r="B47" s="75"/>
      <c r="C47" s="65"/>
      <c r="D47" s="2"/>
      <c r="E47" s="66"/>
      <c r="F47" s="40"/>
      <c r="G47" s="31"/>
      <c r="H47" s="40"/>
      <c r="I47" s="40"/>
    </row>
    <row r="48" spans="1:9" s="22" customFormat="1" ht="22.25" customHeight="1" x14ac:dyDescent="0.35">
      <c r="A48" s="35"/>
      <c r="B48" s="75"/>
      <c r="C48" s="65"/>
      <c r="D48" s="2"/>
      <c r="E48" s="66"/>
      <c r="F48" s="40"/>
      <c r="G48" s="31"/>
      <c r="H48" s="40"/>
      <c r="I48" s="40"/>
    </row>
    <row r="49" spans="1:9" s="22" customFormat="1" ht="22.25" customHeight="1" x14ac:dyDescent="0.35">
      <c r="A49" s="2"/>
      <c r="B49" s="2"/>
      <c r="C49" s="36"/>
      <c r="D49" s="2"/>
      <c r="E49" s="8"/>
      <c r="F49" s="40"/>
      <c r="G49" s="31"/>
      <c r="H49" s="40"/>
      <c r="I49" s="40"/>
    </row>
    <row r="50" spans="1:9" s="22" customFormat="1" ht="22.25" customHeight="1" x14ac:dyDescent="0.35">
      <c r="A50" s="2"/>
      <c r="B50" s="2"/>
      <c r="C50" s="36"/>
      <c r="D50" s="2"/>
      <c r="E50" s="8"/>
      <c r="F50" s="40"/>
      <c r="G50" s="31"/>
      <c r="H50" s="40"/>
      <c r="I50" s="40"/>
    </row>
    <row r="51" spans="1:9" s="22" customFormat="1" ht="22.25" customHeight="1" x14ac:dyDescent="0.35">
      <c r="A51" s="65"/>
      <c r="B51" s="75"/>
      <c r="C51" s="65"/>
      <c r="D51" s="35"/>
      <c r="E51" s="2"/>
      <c r="F51" s="39"/>
      <c r="G51" s="38"/>
      <c r="H51" s="2"/>
      <c r="I51" s="40"/>
    </row>
    <row r="52" spans="1:9" s="22" customFormat="1" ht="22.25" customHeight="1" x14ac:dyDescent="0.35">
      <c r="A52" s="2"/>
      <c r="B52" s="2"/>
      <c r="C52" s="36"/>
      <c r="D52" s="8"/>
      <c r="E52" s="2"/>
      <c r="F52" s="40"/>
      <c r="G52" s="31"/>
      <c r="H52" s="40"/>
      <c r="I52" s="40"/>
    </row>
    <row r="53" spans="1:9" s="22" customFormat="1" ht="22.25" customHeight="1" x14ac:dyDescent="0.35">
      <c r="A53" s="2"/>
      <c r="B53" s="2"/>
      <c r="C53" s="36"/>
      <c r="D53" s="2"/>
      <c r="E53" s="2"/>
      <c r="F53" s="38"/>
      <c r="G53" s="31"/>
      <c r="H53" s="37"/>
      <c r="I53" s="42"/>
    </row>
    <row r="54" spans="1:9" s="22" customFormat="1" ht="22.25" customHeight="1" x14ac:dyDescent="0.35">
      <c r="A54" s="2"/>
      <c r="B54" s="2"/>
      <c r="C54" s="36"/>
      <c r="D54" s="8"/>
      <c r="E54" s="2"/>
      <c r="F54" s="40"/>
      <c r="G54" s="41"/>
      <c r="H54" s="37"/>
      <c r="I54" s="40"/>
    </row>
    <row r="55" spans="1:9" s="21" customFormat="1" ht="22.25" customHeight="1" x14ac:dyDescent="0.35">
      <c r="A55" s="67"/>
      <c r="B55" s="67"/>
      <c r="C55" s="68"/>
      <c r="D55" s="67"/>
      <c r="E55" s="67"/>
      <c r="F55" s="67"/>
      <c r="G55" s="67"/>
      <c r="H55" s="67"/>
      <c r="I55" s="40"/>
    </row>
    <row r="56" spans="1:9" s="22" customFormat="1" ht="22.25" customHeight="1" x14ac:dyDescent="0.35">
      <c r="A56" s="2"/>
      <c r="B56" s="2"/>
      <c r="C56" s="36"/>
      <c r="D56" s="8"/>
      <c r="E56" s="2"/>
      <c r="F56" s="40"/>
      <c r="G56" s="41"/>
      <c r="H56" s="42"/>
      <c r="I56" s="42"/>
    </row>
    <row r="57" spans="1:9" s="22" customFormat="1" ht="22.25" customHeight="1" x14ac:dyDescent="0.35">
      <c r="A57" s="2"/>
      <c r="B57" s="2"/>
      <c r="C57" s="36"/>
      <c r="D57" s="2"/>
      <c r="E57" s="2"/>
      <c r="F57" s="81"/>
      <c r="G57" s="81"/>
      <c r="H57" s="40"/>
      <c r="I57" s="40"/>
    </row>
    <row r="58" spans="1:9" s="22" customFormat="1" ht="22.25" customHeight="1" x14ac:dyDescent="0.35">
      <c r="A58" s="2"/>
      <c r="B58" s="2"/>
      <c r="C58" s="36"/>
      <c r="D58" s="2"/>
      <c r="E58" s="2"/>
      <c r="F58" s="81"/>
      <c r="G58" s="81"/>
      <c r="H58" s="40"/>
      <c r="I58" s="40"/>
    </row>
    <row r="59" spans="1:9" s="21" customFormat="1" ht="22.25" customHeight="1" x14ac:dyDescent="0.35">
      <c r="A59" s="2"/>
      <c r="B59" s="2"/>
      <c r="C59" s="36"/>
      <c r="D59" s="2"/>
      <c r="E59" s="2"/>
      <c r="F59" s="81"/>
      <c r="G59" s="81"/>
      <c r="H59" s="40"/>
      <c r="I59" s="40"/>
    </row>
    <row r="60" spans="1:9" s="21" customFormat="1" ht="22.25" customHeight="1" x14ac:dyDescent="0.35">
      <c r="A60" s="2"/>
      <c r="B60" s="2"/>
      <c r="C60" s="36"/>
      <c r="D60" s="2"/>
      <c r="E60" s="2"/>
      <c r="F60" s="81"/>
      <c r="G60" s="81"/>
      <c r="H60" s="41"/>
      <c r="I60" s="40"/>
    </row>
    <row r="61" spans="1:9" s="21" customFormat="1" ht="22.25" customHeight="1" x14ac:dyDescent="0.35">
      <c r="A61" s="2"/>
      <c r="B61" s="2"/>
      <c r="C61" s="36"/>
      <c r="D61" s="2"/>
      <c r="E61" s="2"/>
      <c r="F61" s="81"/>
      <c r="G61" s="81"/>
      <c r="H61" s="40"/>
      <c r="I61" s="42"/>
    </row>
    <row r="62" spans="1:9" s="21" customFormat="1" ht="22.25" customHeight="1" x14ac:dyDescent="0.35">
      <c r="A62" s="35"/>
      <c r="B62" s="75"/>
      <c r="C62" s="65"/>
      <c r="D62" s="2"/>
      <c r="E62" s="66"/>
      <c r="F62" s="40"/>
      <c r="G62" s="31"/>
      <c r="H62" s="40"/>
      <c r="I62" s="40"/>
    </row>
    <row r="63" spans="1:9" s="21" customFormat="1" ht="22.25" customHeight="1" x14ac:dyDescent="0.35">
      <c r="A63" s="35"/>
      <c r="B63" s="75"/>
      <c r="C63" s="65"/>
      <c r="D63" s="2"/>
      <c r="E63" s="66"/>
      <c r="F63" s="40"/>
      <c r="G63" s="31"/>
      <c r="H63" s="40"/>
      <c r="I63" s="40"/>
    </row>
    <row r="64" spans="1:9" s="21" customFormat="1" ht="22.25" customHeight="1" x14ac:dyDescent="0.35">
      <c r="A64" s="35"/>
      <c r="B64" s="75"/>
      <c r="C64" s="65"/>
      <c r="D64" s="2"/>
      <c r="E64" s="66"/>
      <c r="F64" s="40"/>
      <c r="G64" s="31"/>
      <c r="H64" s="40"/>
      <c r="I64" s="40"/>
    </row>
    <row r="65" spans="1:9" s="22" customFormat="1" ht="22.25" customHeight="1" x14ac:dyDescent="0.35">
      <c r="A65" s="35"/>
      <c r="B65" s="75"/>
      <c r="C65" s="65"/>
      <c r="D65" s="2"/>
      <c r="E65" s="66"/>
      <c r="F65" s="41"/>
      <c r="G65" s="31"/>
      <c r="H65" s="37"/>
      <c r="I65" s="42"/>
    </row>
    <row r="66" spans="1:9" s="21" customFormat="1" ht="22.25" customHeight="1" x14ac:dyDescent="0.35">
      <c r="A66" s="35"/>
      <c r="B66" s="75"/>
      <c r="C66" s="65"/>
      <c r="D66" s="2"/>
      <c r="E66" s="66"/>
      <c r="F66" s="40"/>
      <c r="G66" s="31"/>
      <c r="H66" s="40"/>
      <c r="I66" s="40"/>
    </row>
    <row r="67" spans="1:9" s="21" customFormat="1" ht="22.25" customHeight="1" x14ac:dyDescent="0.35">
      <c r="A67" s="35"/>
      <c r="B67" s="75"/>
      <c r="C67" s="65"/>
      <c r="D67" s="2"/>
      <c r="E67" s="66"/>
      <c r="F67" s="40"/>
      <c r="G67" s="31"/>
      <c r="H67" s="72"/>
      <c r="I67" s="40"/>
    </row>
    <row r="68" spans="1:9" s="22" customFormat="1" ht="22.25" customHeight="1" x14ac:dyDescent="0.35">
      <c r="A68" s="35"/>
      <c r="B68" s="75"/>
      <c r="C68" s="65"/>
      <c r="D68" s="2"/>
      <c r="E68" s="66"/>
      <c r="F68" s="40"/>
      <c r="G68" s="31"/>
      <c r="H68" s="72"/>
      <c r="I68" s="40"/>
    </row>
    <row r="69" spans="1:9" s="21" customFormat="1" ht="22.25" customHeight="1" x14ac:dyDescent="0.35">
      <c r="A69" s="35"/>
      <c r="B69" s="75"/>
      <c r="C69" s="65"/>
      <c r="D69" s="2"/>
      <c r="E69" s="66"/>
      <c r="F69" s="40"/>
      <c r="G69" s="31"/>
      <c r="H69" s="37"/>
      <c r="I69" s="40"/>
    </row>
    <row r="70" spans="1:9" s="21" customFormat="1" ht="22.25" customHeight="1" x14ac:dyDescent="0.35">
      <c r="A70" s="35"/>
      <c r="B70" s="75"/>
      <c r="C70" s="65"/>
      <c r="D70" s="2"/>
      <c r="E70" s="66"/>
      <c r="F70" s="40"/>
      <c r="G70" s="31"/>
      <c r="H70" s="37"/>
      <c r="I70" s="40"/>
    </row>
    <row r="71" spans="1:9" s="21" customFormat="1" ht="22.25" customHeight="1" x14ac:dyDescent="0.35">
      <c r="A71" s="35"/>
      <c r="B71" s="75"/>
      <c r="C71" s="65"/>
      <c r="D71" s="2"/>
      <c r="E71" s="66"/>
      <c r="F71" s="40"/>
      <c r="G71" s="31"/>
      <c r="H71" s="37"/>
      <c r="I71" s="40"/>
    </row>
    <row r="72" spans="1:9" s="21" customFormat="1" ht="22.25" customHeight="1" x14ac:dyDescent="0.35">
      <c r="A72" s="35"/>
      <c r="B72" s="75"/>
      <c r="C72" s="65"/>
      <c r="D72" s="2"/>
      <c r="E72" s="66"/>
      <c r="F72" s="40"/>
      <c r="G72" s="31"/>
      <c r="H72" s="37"/>
      <c r="I72" s="40"/>
    </row>
    <row r="73" spans="1:9" s="22" customFormat="1" ht="22.25" customHeight="1" x14ac:dyDescent="0.35">
      <c r="A73" s="35"/>
      <c r="B73" s="75"/>
      <c r="C73" s="65"/>
      <c r="D73" s="2"/>
      <c r="E73" s="66"/>
      <c r="F73" s="40"/>
      <c r="G73" s="31"/>
      <c r="H73" s="37"/>
      <c r="I73" s="40"/>
    </row>
    <row r="74" spans="1:9" s="21" customFormat="1" ht="22.25" customHeight="1" x14ac:dyDescent="0.35">
      <c r="A74" s="35"/>
      <c r="B74" s="86"/>
      <c r="C74" s="65"/>
      <c r="D74" s="67"/>
      <c r="E74" s="74"/>
      <c r="F74" s="79"/>
      <c r="G74" s="31"/>
      <c r="H74" s="37"/>
      <c r="I74" s="40"/>
    </row>
    <row r="75" spans="1:9" s="21" customFormat="1" ht="22.25" customHeight="1" x14ac:dyDescent="0.35">
      <c r="A75" s="35"/>
      <c r="B75" s="75"/>
      <c r="C75" s="65"/>
      <c r="D75" s="66"/>
      <c r="E75" s="2"/>
      <c r="F75" s="35"/>
      <c r="G75" s="35"/>
      <c r="H75" s="72"/>
      <c r="I75" s="40"/>
    </row>
    <row r="76" spans="1:9" s="21" customFormat="1" ht="22.25" customHeight="1" x14ac:dyDescent="0.35">
      <c r="A76" s="35"/>
      <c r="B76" s="75"/>
      <c r="C76" s="65"/>
      <c r="D76" s="67"/>
      <c r="E76" s="74"/>
      <c r="F76" s="79"/>
      <c r="G76" s="31"/>
      <c r="H76" s="87"/>
      <c r="I76" s="42"/>
    </row>
    <row r="77" spans="1:9" s="22" customFormat="1" ht="22.25" customHeight="1" x14ac:dyDescent="0.35">
      <c r="A77" s="35"/>
      <c r="B77" s="75"/>
      <c r="C77" s="65"/>
      <c r="D77" s="67"/>
      <c r="E77" s="74"/>
      <c r="F77" s="79"/>
      <c r="G77" s="31"/>
      <c r="H77" s="87"/>
      <c r="I77" s="42"/>
    </row>
    <row r="78" spans="1:9" s="21" customFormat="1" ht="22.25" customHeight="1" x14ac:dyDescent="0.35">
      <c r="A78" s="35"/>
      <c r="B78" s="75"/>
      <c r="C78" s="65"/>
      <c r="D78" s="67"/>
      <c r="E78" s="74"/>
      <c r="F78" s="79"/>
      <c r="G78" s="31"/>
      <c r="H78" s="87"/>
      <c r="I78" s="42"/>
    </row>
    <row r="79" spans="1:9" s="21" customFormat="1" ht="22.25" customHeight="1" x14ac:dyDescent="0.35">
      <c r="A79" s="35"/>
      <c r="B79" s="75"/>
      <c r="C79" s="65"/>
      <c r="D79" s="31"/>
      <c r="E79" s="74"/>
      <c r="F79" s="79"/>
      <c r="G79" s="31"/>
      <c r="H79" s="72"/>
      <c r="I79" s="40"/>
    </row>
    <row r="80" spans="1:9" s="21" customFormat="1" ht="22.25" customHeight="1" x14ac:dyDescent="0.35">
      <c r="A80" s="35"/>
      <c r="B80" s="75"/>
      <c r="C80" s="65"/>
      <c r="D80" s="31"/>
      <c r="E80" s="74"/>
      <c r="F80" s="79"/>
      <c r="G80" s="31"/>
      <c r="H80" s="72"/>
      <c r="I80" s="40"/>
    </row>
    <row r="81" spans="1:9" s="21" customFormat="1" ht="22.25" customHeight="1" x14ac:dyDescent="0.35">
      <c r="A81" s="35"/>
      <c r="B81" s="75"/>
      <c r="C81" s="65"/>
      <c r="D81" s="2"/>
      <c r="E81" s="66"/>
      <c r="F81" s="76"/>
      <c r="G81" s="31"/>
      <c r="H81" s="72"/>
      <c r="I81" s="40"/>
    </row>
    <row r="82" spans="1:9" s="21" customFormat="1" ht="22.25" customHeight="1" x14ac:dyDescent="0.35">
      <c r="A82" s="35"/>
      <c r="B82" s="75"/>
      <c r="C82" s="65"/>
      <c r="D82" s="2"/>
      <c r="E82" s="66"/>
      <c r="F82" s="40"/>
      <c r="G82" s="31"/>
      <c r="H82" s="72"/>
      <c r="I82" s="40"/>
    </row>
    <row r="83" spans="1:9" s="21" customFormat="1" ht="22.25" customHeight="1" x14ac:dyDescent="0.35">
      <c r="A83" s="35"/>
      <c r="B83" s="75"/>
      <c r="C83" s="65"/>
      <c r="D83" s="2"/>
      <c r="E83" s="66"/>
      <c r="F83" s="72"/>
      <c r="G83" s="31"/>
      <c r="H83" s="72"/>
      <c r="I83" s="72"/>
    </row>
    <row r="84" spans="1:9" s="21" customFormat="1" ht="22.25" customHeight="1" x14ac:dyDescent="0.35">
      <c r="A84" s="2"/>
      <c r="B84" s="2"/>
      <c r="C84" s="36"/>
      <c r="D84" s="2"/>
      <c r="E84" s="40"/>
      <c r="F84" s="81"/>
      <c r="G84" s="81"/>
      <c r="H84" s="40"/>
      <c r="I84" s="40"/>
    </row>
    <row r="85" spans="1:9" s="21" customFormat="1" ht="22.25" customHeight="1" x14ac:dyDescent="0.35">
      <c r="A85" s="35"/>
      <c r="B85" s="75"/>
      <c r="C85" s="65"/>
      <c r="D85" s="2"/>
      <c r="E85" s="66"/>
      <c r="F85" s="40"/>
      <c r="G85" s="31"/>
      <c r="H85" s="72"/>
      <c r="I85" s="40"/>
    </row>
    <row r="86" spans="1:9" s="21" customFormat="1" ht="22.25" customHeight="1" x14ac:dyDescent="0.35">
      <c r="A86" s="2"/>
      <c r="B86" s="2"/>
      <c r="C86" s="36"/>
      <c r="D86" s="67"/>
      <c r="E86" s="67"/>
      <c r="F86" s="67"/>
      <c r="G86" s="67"/>
      <c r="H86" s="67"/>
      <c r="I86" s="40"/>
    </row>
    <row r="87" spans="1:9" s="21" customFormat="1" ht="22.25" customHeight="1" x14ac:dyDescent="0.35">
      <c r="A87" s="35"/>
      <c r="B87" s="75"/>
      <c r="C87" s="65"/>
      <c r="D87" s="2"/>
      <c r="E87" s="66"/>
      <c r="F87" s="40"/>
      <c r="G87" s="31"/>
      <c r="H87" s="72"/>
      <c r="I87" s="40"/>
    </row>
    <row r="88" spans="1:9" s="22" customFormat="1" ht="22.25" customHeight="1" x14ac:dyDescent="0.35">
      <c r="A88" s="35"/>
      <c r="B88" s="64"/>
      <c r="C88" s="65"/>
      <c r="D88" s="35"/>
      <c r="E88" s="66"/>
      <c r="F88" s="76"/>
      <c r="G88" s="31"/>
      <c r="H88" s="72"/>
      <c r="I88" s="40"/>
    </row>
    <row r="89" spans="1:9" s="22" customFormat="1" ht="22.25" customHeight="1" x14ac:dyDescent="0.35">
      <c r="A89" s="35"/>
      <c r="B89" s="75"/>
      <c r="C89" s="65"/>
      <c r="D89" s="2"/>
      <c r="E89" s="66"/>
      <c r="F89" s="40"/>
      <c r="G89" s="31"/>
      <c r="H89" s="72"/>
      <c r="I89" s="40"/>
    </row>
    <row r="90" spans="1:9" s="22" customFormat="1" ht="22.25" customHeight="1" x14ac:dyDescent="0.35">
      <c r="A90" s="35"/>
      <c r="B90" s="75"/>
      <c r="C90" s="65"/>
      <c r="D90" s="2"/>
      <c r="E90" s="66"/>
      <c r="F90" s="40"/>
      <c r="G90" s="31"/>
      <c r="H90" s="72"/>
      <c r="I90" s="40"/>
    </row>
    <row r="91" spans="1:9" s="21" customFormat="1" ht="22.25" customHeight="1" x14ac:dyDescent="0.35">
      <c r="A91" s="35"/>
      <c r="B91" s="75"/>
      <c r="C91" s="65"/>
      <c r="D91" s="2"/>
      <c r="E91" s="66"/>
      <c r="F91" s="40"/>
      <c r="G91" s="31"/>
      <c r="H91" s="72"/>
      <c r="I91" s="40"/>
    </row>
    <row r="92" spans="1:9" s="21" customFormat="1" ht="22.25" customHeight="1" x14ac:dyDescent="0.35">
      <c r="A92" s="35"/>
      <c r="B92" s="75"/>
      <c r="C92" s="65"/>
      <c r="D92" s="2"/>
      <c r="E92" s="66"/>
      <c r="F92" s="40"/>
      <c r="G92" s="31"/>
      <c r="H92" s="72"/>
      <c r="I92" s="40"/>
    </row>
    <row r="93" spans="1:9" s="21" customFormat="1" ht="22.25" customHeight="1" x14ac:dyDescent="0.35">
      <c r="A93" s="35"/>
      <c r="B93" s="75"/>
      <c r="C93" s="65"/>
      <c r="D93" s="2"/>
      <c r="E93" s="66"/>
      <c r="F93" s="40"/>
      <c r="G93" s="31"/>
      <c r="H93" s="72"/>
      <c r="I93" s="42"/>
    </row>
    <row r="94" spans="1:9" s="21" customFormat="1" ht="22.25" customHeight="1" x14ac:dyDescent="0.35">
      <c r="A94" s="35"/>
      <c r="B94" s="75"/>
      <c r="C94" s="65"/>
      <c r="D94" s="2"/>
      <c r="E94" s="66"/>
      <c r="F94" s="40"/>
      <c r="G94" s="31"/>
      <c r="H94" s="72"/>
      <c r="I94" s="40"/>
    </row>
    <row r="95" spans="1:9" s="23" customFormat="1" ht="22.25" customHeight="1" x14ac:dyDescent="0.35">
      <c r="A95" s="35"/>
      <c r="B95" s="75"/>
      <c r="C95" s="65"/>
      <c r="D95" s="35"/>
      <c r="E95" s="2"/>
      <c r="F95" s="40"/>
      <c r="G95" s="40"/>
      <c r="H95" s="72"/>
      <c r="I95" s="40"/>
    </row>
    <row r="96" spans="1:9" s="21" customFormat="1" ht="22.25" customHeight="1" x14ac:dyDescent="0.35">
      <c r="A96" s="35"/>
      <c r="B96" s="75"/>
      <c r="C96" s="65"/>
      <c r="D96" s="2"/>
      <c r="E96" s="66"/>
      <c r="F96" s="40"/>
      <c r="G96" s="31"/>
      <c r="H96" s="72"/>
      <c r="I96" s="40"/>
    </row>
    <row r="97" spans="1:9" s="21" customFormat="1" ht="22.25" customHeight="1" x14ac:dyDescent="0.35">
      <c r="A97" s="2"/>
      <c r="B97" s="2"/>
      <c r="C97" s="36"/>
      <c r="D97" s="2"/>
      <c r="E97" s="2"/>
      <c r="F97" s="81"/>
      <c r="G97" s="81"/>
      <c r="H97" s="72"/>
      <c r="I97" s="40"/>
    </row>
    <row r="98" spans="1:9" s="21" customFormat="1" ht="22.25" customHeight="1" x14ac:dyDescent="0.35">
      <c r="A98" s="35"/>
      <c r="B98" s="75"/>
      <c r="C98" s="65"/>
      <c r="D98" s="66"/>
      <c r="E98" s="2"/>
      <c r="F98" s="40"/>
      <c r="G98" s="82"/>
      <c r="H98" s="72"/>
      <c r="I98" s="40"/>
    </row>
    <row r="99" spans="1:9" s="21" customFormat="1" ht="22.25" customHeight="1" x14ac:dyDescent="0.35">
      <c r="A99" s="2"/>
      <c r="B99" s="2"/>
      <c r="C99" s="36"/>
      <c r="D99" s="8"/>
      <c r="E99" s="67"/>
      <c r="F99" s="67"/>
      <c r="G99" s="67"/>
      <c r="H99" s="67"/>
      <c r="I99" s="40"/>
    </row>
    <row r="100" spans="1:9" s="21" customFormat="1" ht="22.25" customHeight="1" x14ac:dyDescent="0.35">
      <c r="A100" s="2"/>
      <c r="B100" s="2"/>
      <c r="C100" s="83"/>
      <c r="D100" s="2"/>
      <c r="E100" s="67"/>
      <c r="F100" s="67"/>
      <c r="G100" s="67"/>
      <c r="H100" s="67"/>
      <c r="I100" s="40"/>
    </row>
    <row r="101" spans="1:9" s="21" customFormat="1" ht="22.25" customHeight="1" x14ac:dyDescent="0.35">
      <c r="A101" s="2"/>
      <c r="B101" s="2"/>
      <c r="C101" s="83"/>
      <c r="D101" s="8"/>
      <c r="E101" s="67"/>
      <c r="F101" s="67"/>
      <c r="G101" s="69"/>
      <c r="H101" s="67"/>
      <c r="I101" s="42"/>
    </row>
    <row r="102" spans="1:9" s="21" customFormat="1" ht="22.25" customHeight="1" x14ac:dyDescent="0.35">
      <c r="A102" s="2"/>
      <c r="B102" s="2"/>
      <c r="C102" s="83"/>
      <c r="D102" s="2"/>
      <c r="E102" s="72"/>
      <c r="F102" s="81"/>
      <c r="G102" s="81"/>
      <c r="H102" s="72"/>
      <c r="I102" s="40"/>
    </row>
    <row r="103" spans="1:9" s="21" customFormat="1" ht="22.25" customHeight="1" x14ac:dyDescent="0.35">
      <c r="A103" s="2"/>
      <c r="B103" s="2"/>
      <c r="C103" s="83"/>
      <c r="D103" s="2"/>
      <c r="E103" s="72"/>
      <c r="F103" s="81"/>
      <c r="G103" s="81"/>
      <c r="H103" s="72"/>
      <c r="I103" s="40"/>
    </row>
    <row r="104" spans="1:9" s="21" customFormat="1" ht="22.25" customHeight="1" x14ac:dyDescent="0.35">
      <c r="A104" s="35"/>
      <c r="B104" s="75"/>
      <c r="C104" s="65"/>
      <c r="D104" s="2"/>
      <c r="E104" s="66"/>
      <c r="F104" s="40"/>
      <c r="G104" s="35"/>
      <c r="H104" s="72"/>
      <c r="I104" s="42"/>
    </row>
    <row r="105" spans="1:9" s="22" customFormat="1" ht="22.25" customHeight="1" x14ac:dyDescent="0.35">
      <c r="A105" s="40"/>
      <c r="B105" s="88"/>
      <c r="C105" s="89"/>
      <c r="D105" s="42"/>
      <c r="E105" s="77"/>
      <c r="F105" s="40"/>
      <c r="G105" s="35"/>
      <c r="H105" s="40"/>
      <c r="I105" s="42"/>
    </row>
    <row r="106" spans="1:9" s="21" customFormat="1" ht="22.25" customHeight="1" x14ac:dyDescent="0.35">
      <c r="A106" s="40"/>
      <c r="B106" s="88"/>
      <c r="C106" s="89"/>
      <c r="D106" s="42"/>
      <c r="E106" s="77"/>
      <c r="F106" s="40"/>
      <c r="G106" s="35"/>
      <c r="H106" s="42"/>
      <c r="I106" s="42"/>
    </row>
    <row r="107" spans="1:9" s="21" customFormat="1" ht="22.25" customHeight="1" x14ac:dyDescent="0.35">
      <c r="A107" s="42"/>
      <c r="B107" s="42"/>
      <c r="C107" s="90"/>
      <c r="D107" s="42"/>
      <c r="E107" s="42"/>
      <c r="F107" s="81"/>
      <c r="G107" s="81"/>
      <c r="H107" s="42"/>
      <c r="I107" s="42"/>
    </row>
    <row r="108" spans="1:9" s="21" customFormat="1" ht="22.25" customHeight="1" x14ac:dyDescent="0.35">
      <c r="A108" s="35"/>
      <c r="B108" s="75"/>
      <c r="C108" s="65"/>
      <c r="D108" s="2"/>
      <c r="E108" s="66"/>
      <c r="F108" s="40"/>
      <c r="G108" s="35"/>
      <c r="H108" s="72"/>
      <c r="I108" s="40"/>
    </row>
    <row r="109" spans="1:9" s="21" customFormat="1" ht="22.25" customHeight="1" x14ac:dyDescent="0.35">
      <c r="A109" s="35"/>
      <c r="B109" s="75"/>
      <c r="C109" s="65"/>
      <c r="D109" s="2"/>
      <c r="E109" s="66"/>
      <c r="F109" s="40"/>
      <c r="G109" s="35"/>
      <c r="H109" s="72"/>
      <c r="I109" s="42"/>
    </row>
    <row r="110" spans="1:9" s="21" customFormat="1" ht="22.25" customHeight="1" x14ac:dyDescent="0.35">
      <c r="A110" s="35"/>
      <c r="B110" s="75"/>
      <c r="C110" s="65"/>
      <c r="D110" s="2"/>
      <c r="E110" s="66"/>
      <c r="F110" s="40"/>
      <c r="G110" s="35"/>
      <c r="H110" s="40"/>
      <c r="I110" s="42"/>
    </row>
    <row r="111" spans="1:9" s="21" customFormat="1" ht="22.25" customHeight="1" x14ac:dyDescent="0.35">
      <c r="A111" s="35"/>
      <c r="B111" s="75"/>
      <c r="C111" s="65"/>
      <c r="D111" s="2"/>
      <c r="E111" s="66"/>
      <c r="F111" s="40"/>
      <c r="G111" s="35"/>
      <c r="H111" s="40"/>
      <c r="I111" s="42"/>
    </row>
    <row r="112" spans="1:9" s="21" customFormat="1" ht="22.25" customHeight="1" x14ac:dyDescent="0.35">
      <c r="A112" s="35"/>
      <c r="B112" s="75"/>
      <c r="C112" s="65"/>
      <c r="D112" s="2"/>
      <c r="E112" s="66"/>
      <c r="F112" s="40"/>
      <c r="G112" s="35"/>
      <c r="H112" s="40"/>
      <c r="I112" s="40"/>
    </row>
    <row r="113" spans="1:9" s="22" customFormat="1" ht="22.25" customHeight="1" x14ac:dyDescent="0.35">
      <c r="A113" s="35"/>
      <c r="B113" s="75"/>
      <c r="C113" s="65"/>
      <c r="D113" s="2"/>
      <c r="E113" s="66"/>
      <c r="F113" s="40"/>
      <c r="G113" s="35"/>
      <c r="H113" s="72"/>
      <c r="I113" s="40"/>
    </row>
    <row r="114" spans="1:9" s="21" customFormat="1" ht="22.25" customHeight="1" x14ac:dyDescent="0.35">
      <c r="A114" s="35"/>
      <c r="B114" s="75"/>
      <c r="C114" s="65"/>
      <c r="D114" s="2"/>
      <c r="E114" s="66"/>
      <c r="F114" s="40"/>
      <c r="G114" s="35"/>
      <c r="H114" s="40"/>
      <c r="I114" s="40"/>
    </row>
    <row r="115" spans="1:9" s="21" customFormat="1" ht="22.25" customHeight="1" x14ac:dyDescent="0.35">
      <c r="A115" s="35"/>
      <c r="B115" s="75"/>
      <c r="C115" s="65"/>
      <c r="D115" s="2"/>
      <c r="E115" s="66"/>
      <c r="F115" s="40"/>
      <c r="G115" s="35"/>
      <c r="H115" s="72"/>
      <c r="I115" s="42"/>
    </row>
    <row r="116" spans="1:9" s="22" customFormat="1" ht="22.25" customHeight="1" x14ac:dyDescent="0.35">
      <c r="A116" s="35"/>
      <c r="B116" s="75"/>
      <c r="C116" s="65"/>
      <c r="D116" s="2"/>
      <c r="E116" s="66"/>
      <c r="F116" s="40"/>
      <c r="G116" s="35"/>
      <c r="H116" s="72"/>
      <c r="I116" s="42"/>
    </row>
    <row r="117" spans="1:9" s="22" customFormat="1" ht="22.25" customHeight="1" x14ac:dyDescent="0.35">
      <c r="A117" s="35"/>
      <c r="B117" s="75"/>
      <c r="C117" s="65"/>
      <c r="D117" s="66"/>
      <c r="E117" s="2"/>
      <c r="F117" s="39"/>
      <c r="G117" s="38"/>
      <c r="H117" s="72"/>
      <c r="I117" s="40"/>
    </row>
    <row r="118" spans="1:9" s="22" customFormat="1" ht="22.25" customHeight="1" x14ac:dyDescent="0.35">
      <c r="A118" s="2"/>
      <c r="B118" s="2"/>
      <c r="C118" s="36"/>
      <c r="D118" s="8"/>
      <c r="E118" s="2"/>
      <c r="F118" s="2"/>
      <c r="G118" s="81"/>
      <c r="H118" s="72"/>
      <c r="I118" s="40"/>
    </row>
    <row r="119" spans="1:9" s="22" customFormat="1" ht="22.25" customHeight="1" x14ac:dyDescent="0.35">
      <c r="A119" s="35"/>
      <c r="B119" s="75"/>
      <c r="C119" s="65"/>
      <c r="D119" s="2"/>
      <c r="E119" s="66"/>
      <c r="F119" s="40"/>
      <c r="G119" s="35"/>
      <c r="H119" s="72"/>
      <c r="I119" s="40"/>
    </row>
    <row r="120" spans="1:9" s="21" customFormat="1" ht="22.25" customHeight="1" x14ac:dyDescent="0.35">
      <c r="A120" s="35"/>
      <c r="B120" s="75"/>
      <c r="C120" s="65"/>
      <c r="D120" s="66"/>
      <c r="E120" s="2"/>
      <c r="F120" s="35"/>
      <c r="G120" s="82"/>
      <c r="H120" s="72"/>
      <c r="I120" s="91"/>
    </row>
    <row r="121" spans="1:9" s="22" customFormat="1" ht="22.25" customHeight="1" x14ac:dyDescent="0.35">
      <c r="A121" s="35"/>
      <c r="B121" s="75"/>
      <c r="C121" s="65"/>
      <c r="D121" s="2"/>
      <c r="E121" s="35"/>
      <c r="F121" s="81"/>
      <c r="G121" s="81"/>
      <c r="H121" s="67"/>
      <c r="I121" s="31"/>
    </row>
    <row r="122" spans="1:9" s="22" customFormat="1" ht="22.25" customHeight="1" x14ac:dyDescent="0.35">
      <c r="A122" s="35"/>
      <c r="B122" s="75"/>
      <c r="C122" s="65"/>
      <c r="D122" s="2"/>
      <c r="E122" s="66"/>
      <c r="F122" s="40"/>
      <c r="G122" s="35"/>
      <c r="H122" s="72"/>
      <c r="I122" s="40"/>
    </row>
    <row r="123" spans="1:9" s="22" customFormat="1" ht="22.25" customHeight="1" x14ac:dyDescent="0.35">
      <c r="A123" s="2"/>
      <c r="B123" s="2"/>
      <c r="C123" s="36"/>
      <c r="D123" s="2"/>
      <c r="E123" s="2"/>
      <c r="F123" s="81"/>
      <c r="G123" s="81"/>
      <c r="H123" s="42"/>
      <c r="I123" s="40"/>
    </row>
    <row r="124" spans="1:9" s="21" customFormat="1" ht="22.25" customHeight="1" x14ac:dyDescent="0.35">
      <c r="A124" s="2"/>
      <c r="B124" s="2"/>
      <c r="C124" s="36"/>
      <c r="D124" s="2"/>
      <c r="E124" s="2"/>
      <c r="F124" s="81"/>
      <c r="G124" s="81"/>
      <c r="H124" s="67"/>
      <c r="I124" s="31"/>
    </row>
    <row r="125" spans="1:9" s="21" customFormat="1" ht="22.25" customHeight="1" x14ac:dyDescent="0.35">
      <c r="A125" s="2"/>
      <c r="B125" s="2"/>
      <c r="C125" s="36"/>
      <c r="D125" s="8"/>
      <c r="E125" s="2"/>
      <c r="F125" s="81"/>
      <c r="G125" s="81"/>
      <c r="H125" s="92"/>
      <c r="I125" s="2"/>
    </row>
    <row r="126" spans="1:9" s="21" customFormat="1" ht="22.25" customHeight="1" x14ac:dyDescent="0.35">
      <c r="A126" s="2"/>
      <c r="B126" s="2"/>
      <c r="C126" s="36"/>
      <c r="D126" s="2"/>
      <c r="E126" s="2"/>
      <c r="F126" s="81"/>
      <c r="G126" s="81"/>
      <c r="H126" s="92"/>
      <c r="I126" s="2"/>
    </row>
    <row r="127" spans="1:9" s="22" customFormat="1" ht="22.25" customHeight="1" x14ac:dyDescent="0.35">
      <c r="A127" s="35"/>
      <c r="B127" s="75"/>
      <c r="C127" s="65"/>
      <c r="D127" s="2"/>
      <c r="E127" s="66"/>
      <c r="F127" s="35"/>
      <c r="G127" s="35"/>
      <c r="H127" s="70"/>
      <c r="I127" s="2"/>
    </row>
    <row r="128" spans="1:9" s="22" customFormat="1" ht="22.25" customHeight="1" x14ac:dyDescent="0.35">
      <c r="A128" s="35"/>
      <c r="B128" s="75"/>
      <c r="C128" s="65"/>
      <c r="D128" s="2"/>
      <c r="E128" s="66"/>
      <c r="F128" s="35"/>
      <c r="G128" s="35"/>
      <c r="H128" s="70"/>
      <c r="I128" s="2"/>
    </row>
    <row r="129" spans="1:9" s="21" customFormat="1" ht="22.25" customHeight="1" x14ac:dyDescent="0.35">
      <c r="A129" s="35"/>
      <c r="B129" s="75"/>
      <c r="C129" s="65"/>
      <c r="D129" s="2"/>
      <c r="E129" s="66"/>
      <c r="F129" s="35"/>
      <c r="G129" s="35"/>
      <c r="H129" s="70"/>
      <c r="I129" s="2"/>
    </row>
    <row r="130" spans="1:9" s="21" customFormat="1" ht="22.25" customHeight="1" x14ac:dyDescent="0.35">
      <c r="A130" s="35"/>
      <c r="B130" s="75"/>
      <c r="C130" s="65"/>
      <c r="D130" s="2"/>
      <c r="E130" s="66"/>
      <c r="F130" s="35"/>
      <c r="G130" s="35"/>
      <c r="H130" s="70"/>
      <c r="I130" s="2"/>
    </row>
    <row r="131" spans="1:9" s="21" customFormat="1" ht="22.25" customHeight="1" x14ac:dyDescent="0.35">
      <c r="A131" s="35"/>
      <c r="B131" s="75"/>
      <c r="C131" s="65"/>
      <c r="D131" s="2"/>
      <c r="E131" s="66"/>
      <c r="F131" s="35"/>
      <c r="G131" s="35"/>
      <c r="H131" s="70"/>
      <c r="I131" s="2"/>
    </row>
    <row r="132" spans="1:9" s="21" customFormat="1" ht="22.25" customHeight="1" x14ac:dyDescent="0.35">
      <c r="A132" s="2"/>
      <c r="B132" s="2"/>
      <c r="C132" s="36"/>
      <c r="D132" s="8"/>
      <c r="E132" s="2"/>
      <c r="F132" s="40"/>
      <c r="G132" s="31"/>
      <c r="H132" s="92"/>
      <c r="I132" s="2"/>
    </row>
    <row r="133" spans="1:9" s="24" customFormat="1" ht="22.25" customHeight="1" x14ac:dyDescent="0.35">
      <c r="A133" s="35"/>
      <c r="B133" s="75"/>
      <c r="C133" s="65"/>
      <c r="D133" s="2"/>
      <c r="E133" s="66"/>
      <c r="F133" s="35"/>
      <c r="G133" s="35"/>
      <c r="H133" s="70"/>
      <c r="I133" s="2"/>
    </row>
    <row r="134" spans="1:9" s="21" customFormat="1" ht="22.25" customHeight="1" x14ac:dyDescent="0.35">
      <c r="A134" s="35"/>
      <c r="B134" s="75"/>
      <c r="C134" s="65"/>
      <c r="D134" s="2"/>
      <c r="E134" s="66"/>
      <c r="F134" s="35"/>
      <c r="G134" s="35"/>
      <c r="H134" s="70"/>
      <c r="I134" s="2"/>
    </row>
    <row r="135" spans="1:9" s="21" customFormat="1" ht="22.25" customHeight="1" x14ac:dyDescent="0.35">
      <c r="A135" s="35"/>
      <c r="B135" s="75"/>
      <c r="C135" s="65"/>
      <c r="D135" s="2"/>
      <c r="E135" s="66"/>
      <c r="F135" s="35"/>
      <c r="G135" s="35"/>
      <c r="H135" s="70"/>
      <c r="I135" s="2"/>
    </row>
    <row r="136" spans="1:9" s="24" customFormat="1" ht="22.25" customHeight="1" x14ac:dyDescent="0.35">
      <c r="A136" s="35"/>
      <c r="B136" s="75"/>
      <c r="C136" s="65"/>
      <c r="D136" s="66"/>
      <c r="E136" s="2"/>
      <c r="F136" s="39"/>
      <c r="G136" s="38"/>
      <c r="H136" s="92"/>
      <c r="I136" s="2"/>
    </row>
    <row r="137" spans="1:9" ht="22.25" customHeight="1" x14ac:dyDescent="0.35">
      <c r="A137" s="2"/>
      <c r="B137" s="2"/>
      <c r="C137" s="84"/>
      <c r="D137" s="83"/>
      <c r="E137" s="93"/>
      <c r="F137" s="94"/>
      <c r="G137" s="92"/>
      <c r="H137" s="92"/>
      <c r="I137" s="2"/>
    </row>
    <row r="138" spans="1:9" ht="22.25" customHeight="1" x14ac:dyDescent="0.35">
      <c r="A138" s="2"/>
      <c r="B138" s="2"/>
      <c r="C138" s="84"/>
      <c r="D138" s="83"/>
      <c r="E138" s="93"/>
      <c r="F138" s="94"/>
      <c r="G138" s="92"/>
      <c r="H138" s="92"/>
      <c r="I138" s="2"/>
    </row>
    <row r="139" spans="1:9" ht="22.25" customHeight="1" x14ac:dyDescent="0.35">
      <c r="A139" s="2"/>
      <c r="B139" s="2"/>
      <c r="C139" s="84"/>
      <c r="D139" s="83"/>
      <c r="E139" s="93"/>
      <c r="F139" s="94"/>
      <c r="G139" s="92"/>
      <c r="H139" s="92"/>
      <c r="I139" s="2"/>
    </row>
    <row r="140" spans="1:9" ht="22.25" customHeight="1" x14ac:dyDescent="0.35">
      <c r="A140" s="2"/>
      <c r="B140" s="2"/>
      <c r="C140" s="84"/>
      <c r="D140" s="83"/>
      <c r="E140" s="93"/>
      <c r="F140" s="94"/>
      <c r="G140" s="92"/>
      <c r="H140" s="92"/>
      <c r="I140" s="2"/>
    </row>
    <row r="141" spans="1:9" ht="22.25" customHeight="1" x14ac:dyDescent="0.35">
      <c r="A141" s="2"/>
      <c r="B141" s="2"/>
      <c r="C141" s="84"/>
      <c r="D141" s="83"/>
      <c r="E141" s="93"/>
      <c r="F141" s="94"/>
      <c r="G141" s="92"/>
      <c r="H141" s="92"/>
      <c r="I141" s="2"/>
    </row>
    <row r="142" spans="1:9" ht="22.25" customHeight="1" x14ac:dyDescent="0.35">
      <c r="A142" s="2"/>
      <c r="B142" s="2"/>
      <c r="C142" s="84"/>
      <c r="D142" s="83"/>
      <c r="E142" s="93"/>
      <c r="F142" s="94"/>
      <c r="G142" s="92"/>
      <c r="H142" s="92"/>
      <c r="I142" s="2"/>
    </row>
    <row r="143" spans="1:9" ht="22.25" customHeight="1" x14ac:dyDescent="0.35">
      <c r="A143" s="2"/>
      <c r="B143" s="2"/>
      <c r="C143" s="84"/>
      <c r="D143" s="83"/>
      <c r="E143" s="93"/>
      <c r="F143" s="94"/>
      <c r="G143" s="92"/>
      <c r="H143" s="92"/>
      <c r="I143" s="2"/>
    </row>
    <row r="144" spans="1:9" ht="22.25" customHeight="1" x14ac:dyDescent="0.35">
      <c r="A144" s="2"/>
      <c r="B144" s="2"/>
      <c r="C144" s="84"/>
      <c r="D144" s="83"/>
      <c r="E144" s="93"/>
      <c r="F144" s="94"/>
      <c r="G144" s="92"/>
      <c r="H144" s="92"/>
      <c r="I144" s="2"/>
    </row>
    <row r="145" spans="1:9" ht="22.25" customHeight="1" x14ac:dyDescent="0.35">
      <c r="A145" s="2"/>
      <c r="B145" s="2"/>
      <c r="C145" s="84"/>
      <c r="D145" s="83"/>
      <c r="E145" s="93"/>
      <c r="F145" s="94"/>
      <c r="G145" s="92"/>
      <c r="H145" s="92"/>
      <c r="I145" s="2"/>
    </row>
    <row r="146" spans="1:9" ht="22.25" customHeight="1" x14ac:dyDescent="0.35">
      <c r="A146" s="2"/>
      <c r="B146" s="2"/>
      <c r="C146" s="84"/>
      <c r="D146" s="83"/>
      <c r="E146" s="93"/>
      <c r="F146" s="94"/>
      <c r="G146" s="92"/>
      <c r="H146" s="92"/>
      <c r="I146" s="2"/>
    </row>
    <row r="147" spans="1:9" ht="22.25" customHeight="1" x14ac:dyDescent="0.35">
      <c r="A147" s="2"/>
      <c r="B147" s="2"/>
      <c r="C147" s="84"/>
      <c r="D147" s="83"/>
      <c r="E147" s="93"/>
      <c r="F147" s="94"/>
      <c r="G147" s="92"/>
      <c r="H147" s="92"/>
      <c r="I147" s="2"/>
    </row>
    <row r="148" spans="1:9" ht="22.25" customHeight="1" x14ac:dyDescent="0.35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ht="22.25" customHeight="1" x14ac:dyDescent="0.35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ht="22.25" customHeight="1" x14ac:dyDescent="0.35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ht="22.25" customHeight="1" x14ac:dyDescent="0.35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ht="22.25" customHeight="1" x14ac:dyDescent="0.35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ht="22.25" customHeight="1" x14ac:dyDescent="0.35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ht="22.25" customHeight="1" x14ac:dyDescent="0.35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ht="22.25" customHeight="1" x14ac:dyDescent="0.35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ht="22.25" customHeight="1" x14ac:dyDescent="0.35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ht="22.25" customHeight="1" x14ac:dyDescent="0.35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ht="22.25" customHeight="1" x14ac:dyDescent="0.35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ht="22.25" customHeight="1" x14ac:dyDescent="0.35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ht="22.25" customHeight="1" x14ac:dyDescent="0.35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ht="22.25" customHeight="1" x14ac:dyDescent="0.35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ht="22.25" customHeight="1" x14ac:dyDescent="0.35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ht="22.25" customHeight="1" x14ac:dyDescent="0.35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ht="22.25" customHeight="1" x14ac:dyDescent="0.35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ht="22.25" customHeight="1" x14ac:dyDescent="0.35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ht="22.25" customHeight="1" x14ac:dyDescent="0.35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ht="22.25" customHeight="1" x14ac:dyDescent="0.35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ht="22.25" customHeight="1" x14ac:dyDescent="0.35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ht="22.25" customHeight="1" x14ac:dyDescent="0.35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ht="22.25" customHeight="1" x14ac:dyDescent="0.35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ht="22.25" customHeight="1" x14ac:dyDescent="0.35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ht="22.25" customHeight="1" x14ac:dyDescent="0.35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 ht="22.25" customHeight="1" x14ac:dyDescent="0.35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 ht="22.25" customHeight="1" x14ac:dyDescent="0.35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 ht="22.25" customHeight="1" x14ac:dyDescent="0.35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 ht="22.25" customHeight="1" x14ac:dyDescent="0.35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 ht="22.25" customHeight="1" x14ac:dyDescent="0.35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 ht="22.25" customHeight="1" x14ac:dyDescent="0.35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 ht="22.25" customHeight="1" x14ac:dyDescent="0.35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 ht="22.25" customHeight="1" x14ac:dyDescent="0.35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 ht="22.25" customHeight="1" x14ac:dyDescent="0.35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 ht="22.25" customHeight="1" x14ac:dyDescent="0.35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 ht="22.25" customHeight="1" x14ac:dyDescent="0.35">
      <c r="A183" s="2"/>
      <c r="B183" s="2"/>
      <c r="C183" s="84"/>
      <c r="D183" s="83"/>
      <c r="E183" s="93"/>
      <c r="F183" s="94"/>
      <c r="G183" s="92"/>
      <c r="H183" s="92"/>
      <c r="I183" s="2"/>
    </row>
    <row r="184" spans="1:9" ht="22.25" customHeight="1" x14ac:dyDescent="0.35">
      <c r="A184" s="2"/>
      <c r="B184" s="2"/>
      <c r="C184" s="84"/>
      <c r="D184" s="83"/>
      <c r="E184" s="93"/>
      <c r="F184" s="94"/>
      <c r="G184" s="92"/>
      <c r="H184" s="92"/>
      <c r="I184" s="2"/>
    </row>
    <row r="185" spans="1:9" ht="22.25" customHeight="1" x14ac:dyDescent="0.35">
      <c r="A185" s="2"/>
      <c r="B185" s="2"/>
      <c r="C185" s="84"/>
      <c r="D185" s="83"/>
      <c r="E185" s="93"/>
      <c r="F185" s="94"/>
      <c r="G185" s="92"/>
      <c r="H185" s="92"/>
      <c r="I185" s="2"/>
    </row>
    <row r="186" spans="1:9" ht="22.25" customHeight="1" x14ac:dyDescent="0.35">
      <c r="A186" s="2"/>
      <c r="B186" s="2"/>
      <c r="C186" s="84"/>
      <c r="D186" s="83"/>
      <c r="E186" s="93"/>
      <c r="F186" s="94"/>
      <c r="G186" s="92"/>
      <c r="H186" s="92"/>
      <c r="I186" s="2"/>
    </row>
    <row r="187" spans="1:9" ht="22.25" customHeight="1" x14ac:dyDescent="0.35">
      <c r="A187" s="2"/>
      <c r="B187" s="2"/>
      <c r="C187" s="84"/>
      <c r="D187" s="83"/>
      <c r="E187" s="93"/>
      <c r="F187" s="94"/>
      <c r="G187" s="92"/>
      <c r="H187" s="92"/>
      <c r="I187" s="2"/>
    </row>
    <row r="188" spans="1:9" ht="22.25" customHeight="1" x14ac:dyDescent="0.35">
      <c r="A188" s="2"/>
      <c r="B188" s="2"/>
      <c r="C188" s="84"/>
      <c r="D188" s="83"/>
      <c r="E188" s="93"/>
      <c r="F188" s="94"/>
      <c r="G188" s="92"/>
      <c r="H188" s="92"/>
      <c r="I188" s="2"/>
    </row>
    <row r="189" spans="1:9" ht="22.25" customHeight="1" x14ac:dyDescent="0.35">
      <c r="A189" s="2"/>
      <c r="B189" s="2"/>
      <c r="C189" s="84"/>
      <c r="D189" s="83"/>
      <c r="E189" s="93"/>
      <c r="F189" s="94"/>
      <c r="G189" s="92"/>
      <c r="H189" s="92"/>
      <c r="I189" s="2"/>
    </row>
    <row r="190" spans="1:9" ht="22.25" customHeight="1" x14ac:dyDescent="0.35">
      <c r="A190" s="2"/>
      <c r="B190" s="2"/>
      <c r="C190" s="84"/>
      <c r="D190" s="83"/>
      <c r="E190" s="93"/>
      <c r="F190" s="94"/>
      <c r="G190" s="92"/>
      <c r="H190" s="92"/>
      <c r="I190" s="2"/>
    </row>
    <row r="191" spans="1:9" ht="22.25" customHeight="1" x14ac:dyDescent="0.35">
      <c r="A191" s="2"/>
      <c r="B191" s="2"/>
      <c r="C191" s="84"/>
      <c r="D191" s="83"/>
      <c r="E191" s="93"/>
      <c r="F191" s="94"/>
      <c r="G191" s="92"/>
      <c r="H191" s="92"/>
      <c r="I191" s="2"/>
    </row>
    <row r="192" spans="1:9" ht="22.25" customHeight="1" x14ac:dyDescent="0.35">
      <c r="A192" s="2"/>
      <c r="B192" s="2"/>
      <c r="C192" s="84"/>
      <c r="D192" s="83"/>
      <c r="E192" s="93"/>
      <c r="F192" s="94"/>
      <c r="G192" s="92"/>
      <c r="H192" s="92"/>
      <c r="I192" s="2"/>
    </row>
    <row r="193" spans="1:9" ht="22.25" customHeight="1" x14ac:dyDescent="0.35">
      <c r="A193" s="2"/>
      <c r="B193" s="2"/>
      <c r="C193" s="84"/>
      <c r="D193" s="83"/>
      <c r="E193" s="93"/>
      <c r="F193" s="94"/>
      <c r="G193" s="92"/>
      <c r="H193" s="92"/>
      <c r="I193" s="2"/>
    </row>
    <row r="194" spans="1:9" ht="22.25" customHeight="1" x14ac:dyDescent="0.35">
      <c r="A194" s="2"/>
      <c r="B194" s="2"/>
      <c r="C194" s="84"/>
      <c r="D194" s="83"/>
      <c r="E194" s="93"/>
      <c r="F194" s="94"/>
      <c r="G194" s="92"/>
      <c r="H194" s="92"/>
      <c r="I194" s="2"/>
    </row>
    <row r="195" spans="1:9" ht="22.25" customHeight="1" x14ac:dyDescent="0.35">
      <c r="A195" s="2"/>
      <c r="B195" s="2"/>
      <c r="C195" s="84"/>
      <c r="D195" s="83"/>
      <c r="E195" s="93"/>
      <c r="F195" s="94"/>
      <c r="G195" s="92"/>
      <c r="H195" s="92"/>
      <c r="I195" s="2"/>
    </row>
    <row r="196" spans="1:9" ht="22.25" customHeight="1" x14ac:dyDescent="0.35">
      <c r="A196" s="2"/>
      <c r="B196" s="2"/>
      <c r="C196" s="84"/>
      <c r="D196" s="83"/>
      <c r="E196" s="93"/>
      <c r="F196" s="94"/>
      <c r="G196" s="92"/>
      <c r="H196" s="92"/>
      <c r="I196" s="2"/>
    </row>
    <row r="197" spans="1:9" ht="22.25" customHeight="1" x14ac:dyDescent="0.35">
      <c r="A197" s="2"/>
      <c r="B197" s="2"/>
      <c r="C197" s="84"/>
      <c r="D197" s="83"/>
      <c r="E197" s="93"/>
      <c r="F197" s="94"/>
      <c r="G197" s="92"/>
      <c r="H197" s="92"/>
      <c r="I197" s="2"/>
    </row>
    <row r="198" spans="1:9" ht="22.25" customHeight="1" x14ac:dyDescent="0.35">
      <c r="A198" s="2"/>
      <c r="B198" s="2"/>
      <c r="C198" s="84"/>
      <c r="D198" s="83"/>
      <c r="E198" s="93"/>
      <c r="F198" s="94"/>
      <c r="G198" s="92"/>
      <c r="H198" s="92"/>
      <c r="I198" s="2"/>
    </row>
    <row r="199" spans="1:9" ht="22.25" customHeight="1" x14ac:dyDescent="0.35">
      <c r="A199" s="2"/>
      <c r="B199" s="2"/>
      <c r="C199" s="84"/>
      <c r="D199" s="83"/>
      <c r="E199" s="93"/>
      <c r="F199" s="94"/>
      <c r="G199" s="92"/>
      <c r="H199" s="92"/>
      <c r="I199" s="2"/>
    </row>
    <row r="200" spans="1:9" ht="22.25" customHeight="1" x14ac:dyDescent="0.35">
      <c r="A200" s="2"/>
      <c r="B200" s="2"/>
      <c r="C200" s="84"/>
      <c r="D200" s="83"/>
      <c r="E200" s="93"/>
      <c r="F200" s="94"/>
      <c r="G200" s="92"/>
      <c r="H200" s="92"/>
      <c r="I200" s="2"/>
    </row>
    <row r="201" spans="1:9" ht="22.25" customHeight="1" x14ac:dyDescent="0.35">
      <c r="A201" s="2"/>
      <c r="B201" s="2"/>
      <c r="C201" s="84"/>
      <c r="D201" s="83"/>
      <c r="E201" s="93"/>
      <c r="F201" s="94"/>
      <c r="G201" s="92"/>
      <c r="H201" s="92"/>
      <c r="I201" s="2"/>
    </row>
    <row r="202" spans="1:9" ht="22.25" customHeight="1" x14ac:dyDescent="0.35">
      <c r="A202" s="2"/>
      <c r="B202" s="2"/>
      <c r="C202" s="84"/>
      <c r="D202" s="83"/>
      <c r="E202" s="93"/>
      <c r="F202" s="94"/>
      <c r="G202" s="92"/>
      <c r="H202" s="92"/>
      <c r="I202" s="2"/>
    </row>
    <row r="203" spans="1:9" ht="22.25" customHeight="1" x14ac:dyDescent="0.35">
      <c r="A203" s="2"/>
      <c r="B203" s="2"/>
      <c r="C203" s="84"/>
      <c r="D203" s="83"/>
      <c r="E203" s="93"/>
      <c r="F203" s="94"/>
      <c r="G203" s="92"/>
      <c r="H203" s="92"/>
      <c r="I203" s="2"/>
    </row>
    <row r="204" spans="1:9" ht="22.25" customHeight="1" x14ac:dyDescent="0.35">
      <c r="A204" s="2"/>
      <c r="B204" s="2"/>
      <c r="C204" s="84"/>
      <c r="D204" s="83"/>
      <c r="E204" s="93"/>
      <c r="F204" s="94"/>
      <c r="G204" s="92"/>
      <c r="H204" s="92"/>
      <c r="I204" s="2"/>
    </row>
    <row r="205" spans="1:9" ht="22.25" customHeight="1" x14ac:dyDescent="0.35">
      <c r="A205" s="2"/>
      <c r="B205" s="2"/>
      <c r="C205" s="84"/>
      <c r="D205" s="83"/>
      <c r="E205" s="93"/>
      <c r="F205" s="94"/>
      <c r="G205" s="92"/>
      <c r="H205" s="92"/>
      <c r="I205" s="2"/>
    </row>
    <row r="206" spans="1:9" ht="22.25" customHeight="1" x14ac:dyDescent="0.35">
      <c r="A206" s="2"/>
      <c r="B206" s="2"/>
      <c r="C206" s="84"/>
      <c r="D206" s="83"/>
      <c r="E206" s="93"/>
      <c r="F206" s="94"/>
      <c r="G206" s="92"/>
      <c r="H206" s="92"/>
      <c r="I206" s="2"/>
    </row>
    <row r="207" spans="1:9" ht="22.25" customHeight="1" x14ac:dyDescent="0.35">
      <c r="A207" s="2"/>
      <c r="B207" s="2"/>
      <c r="C207" s="84"/>
      <c r="D207" s="83"/>
      <c r="E207" s="93"/>
      <c r="F207" s="94"/>
      <c r="G207" s="92"/>
      <c r="H207" s="92"/>
      <c r="I207" s="2"/>
    </row>
    <row r="208" spans="1:9" ht="22.25" customHeight="1" x14ac:dyDescent="0.35">
      <c r="A208" s="2"/>
      <c r="B208" s="2"/>
      <c r="C208" s="84"/>
      <c r="D208" s="83"/>
      <c r="E208" s="93"/>
      <c r="F208" s="94"/>
      <c r="G208" s="92"/>
      <c r="H208" s="92"/>
      <c r="I208" s="2"/>
    </row>
    <row r="209" spans="1:9" ht="22.25" customHeight="1" x14ac:dyDescent="0.35">
      <c r="A209" s="2"/>
      <c r="B209" s="2"/>
      <c r="C209" s="84"/>
      <c r="D209" s="83"/>
      <c r="E209" s="93"/>
      <c r="F209" s="94"/>
      <c r="G209" s="92"/>
      <c r="H209" s="92"/>
      <c r="I209" s="2"/>
    </row>
    <row r="210" spans="1:9" ht="22.25" customHeight="1" x14ac:dyDescent="0.35">
      <c r="A210" s="2"/>
      <c r="B210" s="2"/>
      <c r="C210" s="84"/>
      <c r="D210" s="83"/>
      <c r="E210" s="93"/>
      <c r="F210" s="94"/>
      <c r="G210" s="92"/>
      <c r="H210" s="92"/>
      <c r="I210" s="2"/>
    </row>
    <row r="211" spans="1:9" ht="22.25" customHeight="1" x14ac:dyDescent="0.35">
      <c r="A211" s="2"/>
      <c r="B211" s="2"/>
      <c r="C211" s="84"/>
      <c r="D211" s="83"/>
      <c r="E211" s="93"/>
      <c r="F211" s="94"/>
      <c r="G211" s="92"/>
      <c r="H211" s="92"/>
      <c r="I211" s="2"/>
    </row>
    <row r="212" spans="1:9" ht="22.25" customHeight="1" x14ac:dyDescent="0.35">
      <c r="A212" s="2"/>
      <c r="B212" s="2"/>
      <c r="C212" s="84"/>
      <c r="D212" s="83"/>
      <c r="E212" s="93"/>
      <c r="F212" s="94"/>
      <c r="G212" s="92"/>
      <c r="H212" s="92"/>
      <c r="I212" s="2"/>
    </row>
    <row r="213" spans="1:9" ht="22.25" customHeight="1" x14ac:dyDescent="0.35">
      <c r="A213" s="2"/>
      <c r="B213" s="2"/>
      <c r="C213" s="84"/>
      <c r="D213" s="83"/>
      <c r="E213" s="93"/>
      <c r="F213" s="94"/>
      <c r="G213" s="92"/>
      <c r="H213" s="92"/>
      <c r="I213" s="2"/>
    </row>
    <row r="214" spans="1:9" ht="22.25" customHeight="1" x14ac:dyDescent="0.35">
      <c r="A214" s="2"/>
      <c r="B214" s="2"/>
      <c r="C214" s="84"/>
      <c r="D214" s="83"/>
      <c r="E214" s="93"/>
      <c r="F214" s="94"/>
      <c r="G214" s="92"/>
      <c r="H214" s="92"/>
      <c r="I214" s="2"/>
    </row>
    <row r="215" spans="1:9" ht="22.25" customHeight="1" x14ac:dyDescent="0.35">
      <c r="A215" s="2"/>
      <c r="B215" s="2"/>
      <c r="C215" s="84"/>
      <c r="D215" s="83"/>
      <c r="E215" s="93"/>
      <c r="F215" s="94"/>
      <c r="G215" s="92"/>
      <c r="H215" s="92"/>
      <c r="I215" s="2"/>
    </row>
    <row r="216" spans="1:9" ht="22.25" customHeight="1" x14ac:dyDescent="0.35">
      <c r="A216" s="2"/>
      <c r="B216" s="2"/>
      <c r="C216" s="84"/>
      <c r="D216" s="83"/>
      <c r="E216" s="93"/>
      <c r="F216" s="94"/>
      <c r="G216" s="92"/>
      <c r="H216" s="92"/>
      <c r="I216" s="2"/>
    </row>
    <row r="217" spans="1:9" ht="22.25" customHeight="1" x14ac:dyDescent="0.35">
      <c r="A217" s="2"/>
      <c r="B217" s="2"/>
      <c r="C217" s="84"/>
      <c r="D217" s="83"/>
      <c r="E217" s="93"/>
      <c r="F217" s="94"/>
      <c r="G217" s="92"/>
      <c r="H217" s="92"/>
      <c r="I217" s="2"/>
    </row>
    <row r="218" spans="1:9" ht="22.25" customHeight="1" x14ac:dyDescent="0.35">
      <c r="A218" s="2"/>
      <c r="B218" s="2"/>
      <c r="C218" s="84"/>
      <c r="D218" s="83"/>
      <c r="E218" s="93"/>
      <c r="F218" s="94"/>
      <c r="G218" s="92"/>
      <c r="H218" s="92"/>
      <c r="I218" s="2"/>
    </row>
    <row r="219" spans="1:9" ht="22.25" customHeight="1" x14ac:dyDescent="0.35">
      <c r="A219" s="2"/>
      <c r="B219" s="2"/>
      <c r="C219" s="84"/>
      <c r="D219" s="83"/>
      <c r="E219" s="93"/>
      <c r="F219" s="94"/>
      <c r="G219" s="92"/>
      <c r="H219" s="92"/>
      <c r="I219" s="2"/>
    </row>
    <row r="220" spans="1:9" ht="22.25" customHeight="1" x14ac:dyDescent="0.35">
      <c r="A220" s="2"/>
      <c r="B220" s="2"/>
      <c r="C220" s="84"/>
      <c r="D220" s="83"/>
      <c r="E220" s="93"/>
      <c r="F220" s="94"/>
      <c r="G220" s="92"/>
      <c r="H220" s="92"/>
      <c r="I220" s="2"/>
    </row>
    <row r="221" spans="1:9" ht="22.25" customHeight="1" x14ac:dyDescent="0.35">
      <c r="A221" s="2"/>
      <c r="B221" s="2"/>
      <c r="C221" s="84"/>
      <c r="D221" s="83"/>
      <c r="E221" s="93"/>
      <c r="F221" s="94"/>
      <c r="G221" s="92"/>
      <c r="H221" s="92"/>
      <c r="I221" s="2"/>
    </row>
    <row r="222" spans="1:9" ht="22.25" customHeight="1" x14ac:dyDescent="0.35">
      <c r="A222" s="2"/>
      <c r="B222" s="2"/>
      <c r="C222" s="84"/>
      <c r="D222" s="83"/>
      <c r="E222" s="93"/>
      <c r="F222" s="94"/>
      <c r="G222" s="92"/>
      <c r="H222" s="92"/>
      <c r="I222" s="2"/>
    </row>
    <row r="223" spans="1:9" ht="22.25" customHeight="1" x14ac:dyDescent="0.35">
      <c r="A223" s="2"/>
      <c r="B223" s="2"/>
      <c r="C223" s="84"/>
      <c r="D223" s="83"/>
      <c r="E223" s="93"/>
      <c r="F223" s="94"/>
      <c r="G223" s="92"/>
      <c r="H223" s="92"/>
      <c r="I223" s="2"/>
    </row>
    <row r="224" spans="1:9" ht="22.25" customHeight="1" x14ac:dyDescent="0.35">
      <c r="A224" s="2"/>
      <c r="B224" s="2"/>
      <c r="C224" s="84"/>
      <c r="D224" s="83"/>
      <c r="E224" s="93"/>
      <c r="F224" s="94"/>
      <c r="G224" s="92"/>
      <c r="H224" s="92"/>
      <c r="I224" s="2"/>
    </row>
    <row r="225" spans="1:9" ht="22.25" customHeight="1" x14ac:dyDescent="0.35">
      <c r="A225" s="2"/>
      <c r="B225" s="2"/>
      <c r="C225" s="84"/>
      <c r="D225" s="83"/>
      <c r="E225" s="93"/>
      <c r="F225" s="94"/>
      <c r="G225" s="92"/>
      <c r="H225" s="92"/>
      <c r="I225" s="2"/>
    </row>
    <row r="226" spans="1:9" ht="22.25" customHeight="1" x14ac:dyDescent="0.35">
      <c r="A226" s="2"/>
      <c r="B226" s="2"/>
      <c r="C226" s="84"/>
      <c r="D226" s="83"/>
      <c r="E226" s="93"/>
      <c r="F226" s="94"/>
      <c r="G226" s="92"/>
      <c r="H226" s="92"/>
      <c r="I226" s="2"/>
    </row>
    <row r="227" spans="1:9" ht="22.25" customHeight="1" x14ac:dyDescent="0.35">
      <c r="A227" s="2"/>
      <c r="B227" s="2"/>
      <c r="C227" s="84"/>
      <c r="D227" s="83"/>
      <c r="E227" s="93"/>
      <c r="F227" s="94"/>
      <c r="G227" s="92"/>
      <c r="H227" s="92"/>
      <c r="I227" s="2"/>
    </row>
    <row r="228" spans="1:9" ht="22.25" customHeight="1" x14ac:dyDescent="0.35">
      <c r="A228" s="2"/>
      <c r="B228" s="2"/>
      <c r="C228" s="84"/>
      <c r="D228" s="83"/>
      <c r="E228" s="93"/>
      <c r="F228" s="94"/>
      <c r="G228" s="92"/>
      <c r="H228" s="92"/>
      <c r="I228" s="2"/>
    </row>
    <row r="229" spans="1:9" ht="22.25" customHeight="1" x14ac:dyDescent="0.35">
      <c r="A229" s="2"/>
      <c r="B229" s="2"/>
      <c r="C229" s="84"/>
      <c r="D229" s="83"/>
      <c r="E229" s="93"/>
      <c r="F229" s="94"/>
      <c r="G229" s="92"/>
      <c r="H229" s="92"/>
      <c r="I229" s="2"/>
    </row>
    <row r="230" spans="1:9" ht="22.25" customHeight="1" x14ac:dyDescent="0.35">
      <c r="A230" s="2"/>
      <c r="B230" s="2"/>
      <c r="C230" s="84"/>
      <c r="D230" s="83"/>
      <c r="E230" s="93"/>
      <c r="F230" s="94"/>
      <c r="G230" s="92"/>
      <c r="H230" s="92"/>
      <c r="I230" s="2"/>
    </row>
    <row r="231" spans="1:9" ht="22.25" customHeight="1" x14ac:dyDescent="0.35">
      <c r="A231" s="2"/>
      <c r="B231" s="2"/>
      <c r="C231" s="84"/>
      <c r="D231" s="83"/>
      <c r="E231" s="93"/>
      <c r="F231" s="94"/>
      <c r="G231" s="92"/>
      <c r="H231" s="92"/>
      <c r="I231" s="2"/>
    </row>
    <row r="232" spans="1:9" ht="22.25" customHeight="1" x14ac:dyDescent="0.35">
      <c r="A232" s="2"/>
      <c r="B232" s="2"/>
      <c r="C232" s="84"/>
      <c r="D232" s="83"/>
      <c r="E232" s="93"/>
      <c r="F232" s="94"/>
      <c r="G232" s="92"/>
      <c r="H232" s="92"/>
      <c r="I232" s="2"/>
    </row>
    <row r="233" spans="1:9" ht="22.25" customHeight="1" x14ac:dyDescent="0.35">
      <c r="A233" s="2"/>
      <c r="B233" s="2"/>
      <c r="C233" s="84"/>
      <c r="D233" s="83"/>
      <c r="E233" s="93"/>
      <c r="F233" s="94"/>
      <c r="G233" s="92"/>
      <c r="H233" s="92"/>
      <c r="I233" s="2"/>
    </row>
    <row r="234" spans="1:9" ht="22.25" customHeight="1" x14ac:dyDescent="0.35">
      <c r="A234" s="2"/>
      <c r="B234" s="2"/>
      <c r="C234" s="84"/>
      <c r="D234" s="83"/>
      <c r="E234" s="93"/>
      <c r="F234" s="94"/>
      <c r="G234" s="92"/>
      <c r="H234" s="92"/>
      <c r="I234" s="2"/>
    </row>
    <row r="235" spans="1:9" ht="22.25" customHeight="1" x14ac:dyDescent="0.35">
      <c r="A235" s="2"/>
      <c r="B235" s="2"/>
      <c r="C235" s="84"/>
      <c r="D235" s="83"/>
      <c r="E235" s="93"/>
      <c r="F235" s="94"/>
      <c r="G235" s="92"/>
      <c r="H235" s="92"/>
      <c r="I235" s="2"/>
    </row>
    <row r="236" spans="1:9" ht="22.25" customHeight="1" x14ac:dyDescent="0.35">
      <c r="A236" s="2"/>
      <c r="B236" s="2"/>
      <c r="C236" s="84"/>
      <c r="D236" s="83"/>
      <c r="E236" s="93"/>
      <c r="F236" s="94"/>
      <c r="G236" s="92"/>
      <c r="H236" s="92"/>
      <c r="I236" s="2"/>
    </row>
    <row r="237" spans="1:9" ht="22.25" customHeight="1" x14ac:dyDescent="0.35">
      <c r="A237" s="2"/>
      <c r="B237" s="2"/>
      <c r="C237" s="84"/>
      <c r="D237" s="83"/>
      <c r="E237" s="93"/>
      <c r="F237" s="94"/>
      <c r="G237" s="92"/>
      <c r="H237" s="92"/>
      <c r="I237" s="2"/>
    </row>
    <row r="238" spans="1:9" ht="22.25" customHeight="1" x14ac:dyDescent="0.35">
      <c r="A238" s="2"/>
      <c r="B238" s="2"/>
      <c r="C238" s="84"/>
      <c r="D238" s="83"/>
      <c r="E238" s="93"/>
      <c r="F238" s="94"/>
      <c r="G238" s="92"/>
      <c r="H238" s="92"/>
      <c r="I238" s="2"/>
    </row>
    <row r="239" spans="1:9" ht="22.25" customHeight="1" x14ac:dyDescent="0.35">
      <c r="A239" s="2"/>
      <c r="B239" s="2"/>
      <c r="C239" s="84"/>
      <c r="D239" s="83"/>
      <c r="E239" s="93"/>
      <c r="F239" s="94"/>
      <c r="G239" s="92"/>
      <c r="H239" s="92"/>
      <c r="I239" s="2"/>
    </row>
    <row r="240" spans="1:9" ht="22.25" customHeight="1" x14ac:dyDescent="0.35">
      <c r="A240" s="2"/>
      <c r="B240" s="2"/>
      <c r="C240" s="84"/>
      <c r="D240" s="83"/>
      <c r="E240" s="93"/>
      <c r="F240" s="94"/>
      <c r="G240" s="92"/>
      <c r="H240" s="92"/>
      <c r="I240" s="2"/>
    </row>
    <row r="241" spans="1:9" ht="22.25" customHeight="1" x14ac:dyDescent="0.35">
      <c r="A241" s="2"/>
      <c r="B241" s="2"/>
      <c r="C241" s="84"/>
      <c r="D241" s="83"/>
      <c r="E241" s="93"/>
      <c r="F241" s="94"/>
      <c r="G241" s="92"/>
      <c r="H241" s="92"/>
      <c r="I241" s="2"/>
    </row>
    <row r="242" spans="1:9" ht="22.25" customHeight="1" x14ac:dyDescent="0.35">
      <c r="A242" s="2"/>
      <c r="B242" s="2"/>
      <c r="C242" s="84"/>
      <c r="D242" s="83"/>
      <c r="E242" s="93"/>
      <c r="F242" s="94"/>
      <c r="G242" s="92"/>
      <c r="H242" s="92"/>
      <c r="I242" s="2"/>
    </row>
    <row r="243" spans="1:9" ht="22.25" customHeight="1" x14ac:dyDescent="0.35">
      <c r="A243" s="2"/>
      <c r="B243" s="2"/>
      <c r="C243" s="84"/>
      <c r="D243" s="83"/>
      <c r="E243" s="93"/>
      <c r="F243" s="94"/>
      <c r="G243" s="92"/>
      <c r="H243" s="92"/>
      <c r="I243" s="2"/>
    </row>
    <row r="244" spans="1:9" ht="22.25" customHeight="1" x14ac:dyDescent="0.35">
      <c r="A244" s="2"/>
      <c r="B244" s="2"/>
      <c r="C244" s="84"/>
      <c r="D244" s="83"/>
      <c r="E244" s="93"/>
      <c r="F244" s="94"/>
      <c r="G244" s="92"/>
      <c r="H244" s="92"/>
      <c r="I244" s="2"/>
    </row>
    <row r="245" spans="1:9" ht="22.25" customHeight="1" x14ac:dyDescent="0.35">
      <c r="A245" s="2"/>
      <c r="B245" s="2"/>
      <c r="C245" s="84"/>
      <c r="D245" s="83"/>
      <c r="E245" s="93"/>
      <c r="F245" s="94"/>
      <c r="G245" s="92"/>
      <c r="H245" s="92"/>
      <c r="I245" s="2"/>
    </row>
    <row r="246" spans="1:9" ht="22.25" customHeight="1" x14ac:dyDescent="0.35">
      <c r="A246" s="2"/>
      <c r="B246" s="2"/>
      <c r="C246" s="84"/>
      <c r="D246" s="83"/>
      <c r="E246" s="93"/>
      <c r="F246" s="94"/>
      <c r="G246" s="92"/>
      <c r="H246" s="92"/>
      <c r="I246" s="2"/>
    </row>
    <row r="247" spans="1:9" ht="22.25" customHeight="1" x14ac:dyDescent="0.35">
      <c r="A247" s="2"/>
      <c r="B247" s="2"/>
      <c r="C247" s="84"/>
      <c r="D247" s="83"/>
      <c r="E247" s="93"/>
      <c r="F247" s="94"/>
      <c r="G247" s="92"/>
      <c r="H247" s="92"/>
      <c r="I247" s="2"/>
    </row>
    <row r="248" spans="1:9" ht="22.25" customHeight="1" x14ac:dyDescent="0.35">
      <c r="A248" s="2"/>
      <c r="B248" s="2"/>
      <c r="C248" s="84"/>
      <c r="D248" s="83"/>
      <c r="E248" s="93"/>
      <c r="F248" s="94"/>
      <c r="G248" s="92"/>
      <c r="H248" s="92"/>
      <c r="I248" s="2"/>
    </row>
    <row r="249" spans="1:9" ht="22.25" customHeight="1" x14ac:dyDescent="0.35">
      <c r="A249" s="2"/>
      <c r="B249" s="2"/>
      <c r="C249" s="84"/>
      <c r="D249" s="83"/>
      <c r="E249" s="93"/>
      <c r="F249" s="94"/>
      <c r="G249" s="92"/>
      <c r="H249" s="92"/>
      <c r="I249" s="2"/>
    </row>
    <row r="250" spans="1:9" ht="22.25" customHeight="1" x14ac:dyDescent="0.35">
      <c r="A250" s="2"/>
      <c r="B250" s="2"/>
      <c r="C250" s="84"/>
      <c r="D250" s="83"/>
      <c r="E250" s="93"/>
      <c r="F250" s="94"/>
      <c r="G250" s="92"/>
      <c r="H250" s="92"/>
      <c r="I250" s="2"/>
    </row>
    <row r="251" spans="1:9" ht="22.25" customHeight="1" x14ac:dyDescent="0.35">
      <c r="A251" s="2"/>
      <c r="B251" s="2"/>
      <c r="C251" s="84"/>
      <c r="D251" s="83"/>
      <c r="E251" s="93"/>
      <c r="F251" s="94"/>
      <c r="G251" s="92"/>
      <c r="H251" s="92"/>
      <c r="I251" s="2"/>
    </row>
    <row r="252" spans="1:9" ht="22.25" customHeight="1" x14ac:dyDescent="0.35">
      <c r="A252" s="2"/>
      <c r="B252" s="2"/>
      <c r="C252" s="84"/>
      <c r="D252" s="83"/>
      <c r="E252" s="93"/>
      <c r="F252" s="94"/>
      <c r="G252" s="92"/>
      <c r="H252" s="92"/>
      <c r="I252" s="2"/>
    </row>
    <row r="253" spans="1:9" ht="22.25" customHeight="1" x14ac:dyDescent="0.35">
      <c r="A253" s="2"/>
      <c r="B253" s="2"/>
      <c r="C253" s="84"/>
      <c r="D253" s="83"/>
      <c r="E253" s="93"/>
      <c r="F253" s="94"/>
      <c r="G253" s="92"/>
      <c r="H253" s="92"/>
      <c r="I253" s="2"/>
    </row>
    <row r="254" spans="1:9" ht="22.25" customHeight="1" x14ac:dyDescent="0.35">
      <c r="A254" s="2"/>
      <c r="B254" s="2"/>
      <c r="C254" s="84"/>
      <c r="D254" s="83"/>
      <c r="E254" s="93"/>
      <c r="F254" s="94"/>
      <c r="G254" s="92"/>
      <c r="H254" s="92"/>
      <c r="I254" s="2"/>
    </row>
    <row r="255" spans="1:9" ht="22.25" customHeight="1" x14ac:dyDescent="0.35">
      <c r="A255" s="2"/>
      <c r="B255" s="2"/>
      <c r="C255" s="84"/>
      <c r="D255" s="83"/>
      <c r="E255" s="93"/>
      <c r="F255" s="94"/>
      <c r="G255" s="92"/>
      <c r="H255" s="92"/>
      <c r="I255" s="2"/>
    </row>
    <row r="256" spans="1:9" ht="22.25" customHeight="1" x14ac:dyDescent="0.35">
      <c r="A256" s="2"/>
      <c r="B256" s="2"/>
      <c r="C256" s="84"/>
      <c r="D256" s="83"/>
      <c r="E256" s="93"/>
      <c r="F256" s="94"/>
      <c r="G256" s="92"/>
      <c r="H256" s="92"/>
      <c r="I256" s="2"/>
    </row>
  </sheetData>
  <autoFilter ref="A1:H148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topLeftCell="A10" zoomScaleNormal="100" workbookViewId="0">
      <selection activeCell="E17" sqref="E17"/>
    </sheetView>
  </sheetViews>
  <sheetFormatPr baseColWidth="10" defaultColWidth="11.36328125" defaultRowHeight="14.5" x14ac:dyDescent="0.35"/>
  <cols>
    <col min="1" max="1" width="10.81640625" bestFit="1" customWidth="1"/>
    <col min="2" max="2" width="26.90625" bestFit="1" customWidth="1"/>
    <col min="3" max="3" width="10.90625" bestFit="1" customWidth="1"/>
    <col min="4" max="4" width="11.81640625" style="16" bestFit="1" customWidth="1"/>
    <col min="5" max="5" width="13.81640625" style="16" bestFit="1" customWidth="1"/>
    <col min="6" max="6" width="46.54296875" bestFit="1" customWidth="1"/>
    <col min="7" max="7" width="17.453125" bestFit="1" customWidth="1"/>
    <col min="8" max="8" width="13.36328125" bestFit="1" customWidth="1"/>
    <col min="9" max="9" width="59.6328125" style="2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1" customFormat="1" x14ac:dyDescent="0.35">
      <c r="A2" s="109">
        <v>45628</v>
      </c>
      <c r="B2" s="12" t="s">
        <v>118</v>
      </c>
      <c r="C2" s="109">
        <v>45625</v>
      </c>
      <c r="D2" s="137">
        <v>1.7849999999999999</v>
      </c>
      <c r="E2" s="138"/>
      <c r="F2" s="113"/>
      <c r="G2" s="138" t="s">
        <v>8</v>
      </c>
      <c r="H2" s="12" t="s">
        <v>64</v>
      </c>
    </row>
    <row r="3" spans="1:9" s="21" customFormat="1" x14ac:dyDescent="0.35">
      <c r="A3" s="111">
        <v>45628</v>
      </c>
      <c r="B3" s="10" t="s">
        <v>51</v>
      </c>
      <c r="C3" s="111">
        <v>45625</v>
      </c>
      <c r="D3" s="140">
        <v>700</v>
      </c>
      <c r="E3" s="141"/>
      <c r="F3" s="115" t="s">
        <v>137</v>
      </c>
      <c r="G3" s="141" t="s">
        <v>12</v>
      </c>
      <c r="H3" s="10"/>
    </row>
    <row r="4" spans="1:9" s="21" customFormat="1" x14ac:dyDescent="0.35">
      <c r="A4" s="108">
        <v>45630</v>
      </c>
      <c r="B4" s="147" t="s">
        <v>68</v>
      </c>
      <c r="C4" s="108">
        <v>45630</v>
      </c>
      <c r="D4" s="112"/>
      <c r="E4" s="112">
        <v>62947</v>
      </c>
      <c r="F4" s="14" t="s">
        <v>73</v>
      </c>
      <c r="G4" s="14" t="s">
        <v>42</v>
      </c>
      <c r="H4" s="14"/>
    </row>
    <row r="5" spans="1:9" x14ac:dyDescent="0.35">
      <c r="A5" s="109">
        <v>45631</v>
      </c>
      <c r="B5" s="12" t="s">
        <v>138</v>
      </c>
      <c r="C5" s="109">
        <v>45630</v>
      </c>
      <c r="D5" s="137">
        <v>2.38</v>
      </c>
      <c r="E5" s="138"/>
      <c r="F5" s="113"/>
      <c r="G5" s="138" t="s">
        <v>8</v>
      </c>
      <c r="H5" s="12" t="s">
        <v>64</v>
      </c>
      <c r="I5"/>
    </row>
    <row r="6" spans="1:9" s="21" customFormat="1" ht="58" x14ac:dyDescent="0.35">
      <c r="A6" s="150">
        <v>45631</v>
      </c>
      <c r="B6" s="148" t="s">
        <v>139</v>
      </c>
      <c r="C6" s="150">
        <v>45630</v>
      </c>
      <c r="D6" s="149">
        <v>65229.245999999999</v>
      </c>
      <c r="E6" s="150"/>
      <c r="F6" s="151" t="s">
        <v>140</v>
      </c>
      <c r="G6" s="150" t="s">
        <v>10</v>
      </c>
      <c r="H6" s="148"/>
    </row>
    <row r="7" spans="1:9" s="21" customFormat="1" x14ac:dyDescent="0.35">
      <c r="A7" s="109">
        <v>45636</v>
      </c>
      <c r="B7" s="12" t="s">
        <v>50</v>
      </c>
      <c r="C7" s="109">
        <v>45635</v>
      </c>
      <c r="D7" s="137">
        <v>2.38</v>
      </c>
      <c r="E7" s="138"/>
      <c r="F7" s="113"/>
      <c r="G7" s="138" t="s">
        <v>8</v>
      </c>
      <c r="H7" s="12" t="s">
        <v>64</v>
      </c>
    </row>
    <row r="8" spans="1:9" x14ac:dyDescent="0.35">
      <c r="A8" s="108">
        <v>45636</v>
      </c>
      <c r="B8" s="147" t="s">
        <v>51</v>
      </c>
      <c r="C8" s="108">
        <v>45637</v>
      </c>
      <c r="D8" s="112"/>
      <c r="E8" s="112">
        <v>4000</v>
      </c>
      <c r="F8" s="14"/>
      <c r="G8" s="14" t="s">
        <v>9</v>
      </c>
      <c r="H8" s="14" t="s">
        <v>141</v>
      </c>
      <c r="I8"/>
    </row>
    <row r="9" spans="1:9" x14ac:dyDescent="0.35">
      <c r="A9" s="108">
        <v>45637</v>
      </c>
      <c r="B9" s="147" t="s">
        <v>55</v>
      </c>
      <c r="C9" s="108">
        <v>45637</v>
      </c>
      <c r="D9" s="112"/>
      <c r="E9" s="112">
        <v>12371.04</v>
      </c>
      <c r="F9" s="14" t="s">
        <v>143</v>
      </c>
      <c r="G9" s="14" t="s">
        <v>142</v>
      </c>
      <c r="H9" s="14" t="s">
        <v>144</v>
      </c>
      <c r="I9"/>
    </row>
    <row r="10" spans="1:9" s="22" customFormat="1" x14ac:dyDescent="0.35">
      <c r="A10" s="110">
        <v>45638</v>
      </c>
      <c r="B10" s="15" t="s">
        <v>51</v>
      </c>
      <c r="C10" s="110">
        <v>45637</v>
      </c>
      <c r="D10" s="145">
        <v>10233.495000000001</v>
      </c>
      <c r="E10" s="146"/>
      <c r="F10" s="114" t="s">
        <v>145</v>
      </c>
      <c r="G10" s="146" t="s">
        <v>10</v>
      </c>
      <c r="H10" s="15" t="s">
        <v>146</v>
      </c>
    </row>
    <row r="11" spans="1:9" x14ac:dyDescent="0.35">
      <c r="A11" s="109">
        <v>45638</v>
      </c>
      <c r="B11" s="12" t="s">
        <v>50</v>
      </c>
      <c r="C11" s="109">
        <v>45637</v>
      </c>
      <c r="D11" s="137">
        <v>1.7849999999999999</v>
      </c>
      <c r="E11" s="138"/>
      <c r="F11" s="113"/>
      <c r="G11" s="138" t="s">
        <v>8</v>
      </c>
      <c r="H11" s="12" t="s">
        <v>64</v>
      </c>
      <c r="I11"/>
    </row>
    <row r="12" spans="1:9" s="21" customFormat="1" x14ac:dyDescent="0.35">
      <c r="A12" s="108">
        <v>45649</v>
      </c>
      <c r="B12" s="147" t="s">
        <v>55</v>
      </c>
      <c r="C12" s="108">
        <v>45649</v>
      </c>
      <c r="D12" s="112"/>
      <c r="E12" s="112">
        <v>174309.71</v>
      </c>
      <c r="F12" s="14" t="s">
        <v>150</v>
      </c>
      <c r="G12" s="14" t="s">
        <v>9</v>
      </c>
      <c r="H12" s="14" t="s">
        <v>149</v>
      </c>
    </row>
    <row r="13" spans="1:9" s="21" customFormat="1" x14ac:dyDescent="0.35">
      <c r="A13" s="109">
        <v>45649</v>
      </c>
      <c r="B13" s="12" t="s">
        <v>50</v>
      </c>
      <c r="C13" s="109">
        <v>45649</v>
      </c>
      <c r="D13" s="137">
        <v>2</v>
      </c>
      <c r="E13" s="138"/>
      <c r="F13" s="113"/>
      <c r="G13" s="138" t="s">
        <v>8</v>
      </c>
      <c r="H13" s="12" t="s">
        <v>64</v>
      </c>
    </row>
    <row r="14" spans="1:9" s="21" customFormat="1" x14ac:dyDescent="0.35">
      <c r="A14" s="109">
        <v>45649</v>
      </c>
      <c r="B14" s="12" t="s">
        <v>53</v>
      </c>
      <c r="C14" s="109">
        <v>45649</v>
      </c>
      <c r="D14" s="137">
        <v>0.38</v>
      </c>
      <c r="E14" s="138"/>
      <c r="F14" s="113"/>
      <c r="G14" s="138" t="s">
        <v>8</v>
      </c>
      <c r="H14" s="12" t="s">
        <v>64</v>
      </c>
    </row>
    <row r="15" spans="1:9" s="21" customFormat="1" x14ac:dyDescent="0.35">
      <c r="A15" s="128">
        <v>45649</v>
      </c>
      <c r="B15" s="11" t="s">
        <v>70</v>
      </c>
      <c r="C15" s="128">
        <v>45646</v>
      </c>
      <c r="D15" s="142">
        <v>531.404</v>
      </c>
      <c r="E15" s="143"/>
      <c r="F15" s="144"/>
      <c r="G15" s="143" t="s">
        <v>40</v>
      </c>
      <c r="H15" s="11" t="s">
        <v>147</v>
      </c>
      <c r="I15" s="40"/>
    </row>
    <row r="16" spans="1:9" s="21" customFormat="1" x14ac:dyDescent="0.35">
      <c r="A16" s="109">
        <v>45649</v>
      </c>
      <c r="B16" s="12" t="s">
        <v>96</v>
      </c>
      <c r="C16" s="109">
        <v>45646</v>
      </c>
      <c r="D16" s="137">
        <v>2.9750000000000001</v>
      </c>
      <c r="E16" s="138"/>
      <c r="F16" s="113"/>
      <c r="G16" s="138" t="s">
        <v>8</v>
      </c>
      <c r="H16" s="12" t="s">
        <v>64</v>
      </c>
      <c r="I16" s="40"/>
    </row>
    <row r="17" spans="1:9" s="21" customFormat="1" x14ac:dyDescent="0.35">
      <c r="A17" s="111">
        <v>45653</v>
      </c>
      <c r="B17" s="10" t="s">
        <v>57</v>
      </c>
      <c r="C17" s="111">
        <v>45652</v>
      </c>
      <c r="D17" s="140">
        <v>1400</v>
      </c>
      <c r="E17" s="141"/>
      <c r="F17" s="115" t="s">
        <v>148</v>
      </c>
      <c r="G17" s="141" t="s">
        <v>12</v>
      </c>
      <c r="H17" s="10"/>
      <c r="I17" s="40"/>
    </row>
    <row r="18" spans="1:9" s="22" customFormat="1" x14ac:dyDescent="0.35">
      <c r="A18" s="109">
        <v>45653</v>
      </c>
      <c r="B18" s="12" t="s">
        <v>58</v>
      </c>
      <c r="C18" s="109">
        <v>45652</v>
      </c>
      <c r="D18" s="137">
        <v>2.38</v>
      </c>
      <c r="E18" s="138"/>
      <c r="F18" s="113"/>
      <c r="G18" s="138" t="s">
        <v>8</v>
      </c>
      <c r="H18" s="12" t="s">
        <v>64</v>
      </c>
      <c r="I18" s="42"/>
    </row>
    <row r="19" spans="1:9" s="22" customFormat="1" x14ac:dyDescent="0.35">
      <c r="A19" s="109">
        <v>45657</v>
      </c>
      <c r="B19" s="12" t="s">
        <v>53</v>
      </c>
      <c r="C19" s="109">
        <v>45657</v>
      </c>
      <c r="D19" s="137">
        <v>0.95</v>
      </c>
      <c r="E19" s="138"/>
      <c r="F19" s="113"/>
      <c r="G19" s="138" t="s">
        <v>8</v>
      </c>
      <c r="H19" s="12" t="s">
        <v>64</v>
      </c>
      <c r="I19" s="42"/>
    </row>
    <row r="20" spans="1:9" s="22" customFormat="1" x14ac:dyDescent="0.35">
      <c r="A20" s="109">
        <v>45657</v>
      </c>
      <c r="B20" s="12" t="s">
        <v>52</v>
      </c>
      <c r="C20" s="109">
        <v>45657</v>
      </c>
      <c r="D20" s="137">
        <v>5</v>
      </c>
      <c r="E20" s="138"/>
      <c r="F20" s="113"/>
      <c r="G20" s="138" t="s">
        <v>8</v>
      </c>
      <c r="H20" s="12" t="s">
        <v>64</v>
      </c>
      <c r="I20" s="42"/>
    </row>
    <row r="21" spans="1:9" x14ac:dyDescent="0.35">
      <c r="A21" s="109">
        <v>45657</v>
      </c>
      <c r="B21" s="12" t="s">
        <v>53</v>
      </c>
      <c r="C21" s="109">
        <v>45657</v>
      </c>
      <c r="D21" s="137">
        <v>1.9</v>
      </c>
      <c r="E21" s="138"/>
      <c r="F21" s="113"/>
      <c r="G21" s="138" t="s">
        <v>8</v>
      </c>
      <c r="H21" s="12" t="s">
        <v>64</v>
      </c>
    </row>
    <row r="22" spans="1:9" s="21" customFormat="1" x14ac:dyDescent="0.35">
      <c r="A22" s="109">
        <v>45657</v>
      </c>
      <c r="B22" s="12" t="s">
        <v>151</v>
      </c>
      <c r="C22" s="109">
        <v>45657</v>
      </c>
      <c r="D22" s="137">
        <v>10</v>
      </c>
      <c r="E22" s="138"/>
      <c r="F22" s="113"/>
      <c r="G22" s="138" t="s">
        <v>8</v>
      </c>
      <c r="H22" s="12" t="s">
        <v>64</v>
      </c>
      <c r="I22" s="40"/>
    </row>
    <row r="23" spans="1:9" s="21" customFormat="1" x14ac:dyDescent="0.35">
      <c r="A23" s="109">
        <v>45657</v>
      </c>
      <c r="B23" s="12" t="s">
        <v>53</v>
      </c>
      <c r="C23" s="109">
        <v>45658</v>
      </c>
      <c r="D23" s="137">
        <v>5.51</v>
      </c>
      <c r="E23" s="138"/>
      <c r="F23" s="113"/>
      <c r="G23" s="138" t="s">
        <v>8</v>
      </c>
      <c r="H23" s="12" t="s">
        <v>64</v>
      </c>
      <c r="I23" s="40"/>
    </row>
    <row r="24" spans="1:9" x14ac:dyDescent="0.35">
      <c r="A24" s="109">
        <v>45657</v>
      </c>
      <c r="B24" s="12" t="s">
        <v>52</v>
      </c>
      <c r="C24" s="109">
        <v>45658</v>
      </c>
      <c r="D24" s="137">
        <v>29</v>
      </c>
      <c r="E24" s="138"/>
      <c r="F24" s="113"/>
      <c r="G24" s="138" t="s">
        <v>8</v>
      </c>
      <c r="H24" s="12" t="s">
        <v>64</v>
      </c>
    </row>
    <row r="25" spans="1:9" s="21" customFormat="1" x14ac:dyDescent="0.35">
      <c r="A25" s="2"/>
      <c r="B25" s="2"/>
      <c r="C25" s="36"/>
      <c r="D25" s="2"/>
      <c r="E25" s="2"/>
      <c r="F25" s="81"/>
      <c r="G25" s="81"/>
      <c r="H25" s="92"/>
      <c r="I25" s="40"/>
    </row>
    <row r="26" spans="1:9" s="22" customFormat="1" x14ac:dyDescent="0.35">
      <c r="A26" s="2"/>
      <c r="B26" s="2"/>
      <c r="C26" s="36"/>
      <c r="D26" s="2"/>
      <c r="E26" s="2"/>
      <c r="F26" s="81"/>
      <c r="G26" s="81"/>
      <c r="H26" s="92"/>
      <c r="I26" s="42"/>
    </row>
    <row r="27" spans="1:9" s="21" customFormat="1" x14ac:dyDescent="0.35">
      <c r="A27" s="2"/>
      <c r="B27" s="2"/>
      <c r="C27" s="36"/>
      <c r="D27" s="2"/>
      <c r="E27" s="2"/>
      <c r="F27" s="81"/>
      <c r="G27" s="81"/>
      <c r="H27" s="92"/>
      <c r="I27" s="40"/>
    </row>
    <row r="28" spans="1:9" s="21" customFormat="1" x14ac:dyDescent="0.35">
      <c r="A28" s="2"/>
      <c r="B28" s="2"/>
      <c r="C28" s="36"/>
      <c r="D28" s="2"/>
      <c r="E28" s="2"/>
      <c r="F28" s="81"/>
      <c r="G28" s="81"/>
      <c r="H28" s="92"/>
      <c r="I28" s="40"/>
    </row>
    <row r="29" spans="1:9" s="21" customFormat="1" x14ac:dyDescent="0.35">
      <c r="A29" s="2"/>
      <c r="B29" s="2"/>
      <c r="C29" s="36"/>
      <c r="D29" s="2"/>
      <c r="E29" s="2"/>
      <c r="F29" s="81"/>
      <c r="G29" s="81"/>
      <c r="H29" s="92"/>
      <c r="I29" s="40"/>
    </row>
    <row r="30" spans="1:9" s="21" customFormat="1" x14ac:dyDescent="0.35">
      <c r="A30" s="2"/>
      <c r="B30" s="2"/>
      <c r="C30" s="36"/>
      <c r="D30" s="2"/>
      <c r="E30" s="2"/>
      <c r="F30" s="81"/>
      <c r="G30" s="81"/>
      <c r="H30" s="92"/>
      <c r="I30" s="40"/>
    </row>
    <row r="31" spans="1:9" s="22" customFormat="1" x14ac:dyDescent="0.35">
      <c r="A31" s="2"/>
      <c r="B31" s="2"/>
      <c r="C31" s="36"/>
      <c r="D31" s="2"/>
      <c r="E31" s="2"/>
      <c r="F31" s="81"/>
      <c r="G31" s="81"/>
      <c r="H31" s="92"/>
      <c r="I31" s="42"/>
    </row>
    <row r="32" spans="1:9" s="21" customFormat="1" x14ac:dyDescent="0.35">
      <c r="A32" s="2"/>
      <c r="B32" s="2"/>
      <c r="C32" s="36"/>
      <c r="D32" s="2"/>
      <c r="E32" s="2"/>
      <c r="F32" s="81"/>
      <c r="G32" s="81"/>
      <c r="H32" s="92"/>
      <c r="I32" s="40"/>
    </row>
    <row r="33" spans="1:9" s="22" customFormat="1" x14ac:dyDescent="0.35">
      <c r="A33" s="2"/>
      <c r="B33" s="2"/>
      <c r="C33" s="36"/>
      <c r="D33" s="2"/>
      <c r="E33" s="2"/>
      <c r="F33" s="81"/>
      <c r="G33" s="81"/>
      <c r="H33" s="92"/>
      <c r="I33" s="42"/>
    </row>
    <row r="34" spans="1:9" x14ac:dyDescent="0.35">
      <c r="A34" s="2"/>
      <c r="B34" s="2"/>
      <c r="C34" s="36"/>
      <c r="D34" s="2"/>
      <c r="E34" s="2"/>
      <c r="F34" s="81"/>
      <c r="G34" s="81"/>
      <c r="H34" s="92"/>
    </row>
    <row r="35" spans="1:9" x14ac:dyDescent="0.35">
      <c r="A35" s="2"/>
      <c r="B35" s="2"/>
      <c r="C35" s="36"/>
      <c r="D35" s="2"/>
      <c r="E35" s="2"/>
      <c r="F35" s="81"/>
      <c r="G35" s="81"/>
      <c r="H35" s="92"/>
    </row>
    <row r="36" spans="1:9" x14ac:dyDescent="0.35">
      <c r="A36" s="2"/>
      <c r="B36" s="2"/>
      <c r="C36" s="36"/>
      <c r="D36" s="2"/>
      <c r="E36" s="2"/>
      <c r="F36" s="81"/>
      <c r="G36" s="81"/>
      <c r="H36" s="92"/>
    </row>
    <row r="37" spans="1:9" x14ac:dyDescent="0.35">
      <c r="A37" s="2"/>
      <c r="B37" s="2"/>
      <c r="C37" s="36"/>
      <c r="D37" s="2"/>
      <c r="E37" s="2"/>
      <c r="F37" s="81"/>
      <c r="G37" s="81"/>
      <c r="H37" s="92"/>
    </row>
    <row r="38" spans="1:9" x14ac:dyDescent="0.35">
      <c r="A38" s="35"/>
      <c r="B38" s="75"/>
      <c r="C38" s="65"/>
      <c r="D38" s="2"/>
      <c r="E38" s="66"/>
      <c r="F38" s="78"/>
      <c r="G38" s="35"/>
      <c r="H38" s="72"/>
    </row>
    <row r="39" spans="1:9" x14ac:dyDescent="0.35">
      <c r="A39" s="35"/>
      <c r="B39" s="75"/>
      <c r="C39" s="65"/>
      <c r="D39" s="2"/>
      <c r="E39" s="66"/>
      <c r="F39" s="72"/>
      <c r="G39" s="35"/>
      <c r="H39" s="72"/>
    </row>
    <row r="40" spans="1:9" x14ac:dyDescent="0.35">
      <c r="A40" s="35"/>
      <c r="B40" s="75"/>
      <c r="C40" s="65"/>
      <c r="D40" s="2"/>
      <c r="E40" s="66"/>
      <c r="F40" s="40"/>
      <c r="G40" s="35"/>
      <c r="H40" s="72"/>
    </row>
    <row r="41" spans="1:9" x14ac:dyDescent="0.35">
      <c r="A41" s="35"/>
      <c r="B41" s="75"/>
      <c r="C41" s="65"/>
      <c r="D41" s="2"/>
      <c r="E41" s="66"/>
      <c r="F41" s="40"/>
      <c r="G41" s="35"/>
      <c r="H41" s="72"/>
    </row>
    <row r="42" spans="1:9" x14ac:dyDescent="0.35">
      <c r="A42" s="35"/>
      <c r="B42" s="75"/>
      <c r="C42" s="65"/>
      <c r="D42" s="2"/>
      <c r="E42" s="66"/>
      <c r="F42" s="40"/>
      <c r="G42" s="35"/>
      <c r="H42" s="72"/>
    </row>
    <row r="43" spans="1:9" x14ac:dyDescent="0.35">
      <c r="A43" s="35"/>
      <c r="B43" s="75"/>
      <c r="C43" s="65"/>
      <c r="D43" s="35"/>
      <c r="E43" s="2"/>
      <c r="F43" s="40"/>
      <c r="G43" s="40"/>
      <c r="H43" s="72"/>
    </row>
    <row r="44" spans="1:9" x14ac:dyDescent="0.35">
      <c r="A44" s="35"/>
      <c r="B44" s="75"/>
      <c r="C44" s="65"/>
      <c r="D44" s="66"/>
      <c r="E44" s="2"/>
      <c r="F44" s="35"/>
      <c r="G44" s="35"/>
      <c r="H44" s="92"/>
    </row>
    <row r="45" spans="1:9" x14ac:dyDescent="0.35">
      <c r="A45" s="35"/>
      <c r="B45" s="75"/>
      <c r="C45" s="65"/>
      <c r="D45" s="2"/>
      <c r="E45" s="66"/>
      <c r="F45" s="35"/>
      <c r="G45" s="35"/>
      <c r="H45" s="70"/>
    </row>
    <row r="46" spans="1:9" x14ac:dyDescent="0.35">
      <c r="A46" s="35"/>
      <c r="B46" s="75"/>
      <c r="C46" s="65"/>
      <c r="D46" s="2"/>
      <c r="E46" s="66"/>
      <c r="F46" s="35"/>
      <c r="G46" s="35"/>
      <c r="H46" s="70"/>
    </row>
    <row r="47" spans="1:9" x14ac:dyDescent="0.35">
      <c r="A47" s="2"/>
      <c r="B47" s="2"/>
      <c r="C47" s="36"/>
      <c r="D47" s="2"/>
      <c r="E47" s="2"/>
      <c r="F47" s="81"/>
      <c r="G47" s="81"/>
      <c r="H47" s="92"/>
    </row>
    <row r="48" spans="1:9" x14ac:dyDescent="0.35">
      <c r="A48" s="2"/>
      <c r="B48" s="2"/>
      <c r="C48" s="36"/>
      <c r="D48" s="2"/>
      <c r="E48" s="2"/>
      <c r="F48" s="94"/>
      <c r="G48" s="67"/>
      <c r="H48" s="92"/>
    </row>
    <row r="49" spans="1:9" x14ac:dyDescent="0.35">
      <c r="A49" s="2"/>
      <c r="B49" s="2"/>
      <c r="C49" s="36"/>
      <c r="D49" s="2"/>
      <c r="E49" s="2"/>
      <c r="F49" s="81"/>
      <c r="G49" s="81"/>
      <c r="H49" s="92"/>
    </row>
    <row r="50" spans="1:9" x14ac:dyDescent="0.35">
      <c r="A50" s="35"/>
      <c r="B50" s="75"/>
      <c r="C50" s="65"/>
      <c r="D50" s="2"/>
      <c r="E50" s="66"/>
      <c r="F50" s="35"/>
      <c r="G50" s="35"/>
      <c r="H50" s="70"/>
    </row>
    <row r="51" spans="1:9" x14ac:dyDescent="0.35">
      <c r="A51" s="35"/>
      <c r="B51" s="75"/>
      <c r="C51" s="65"/>
      <c r="D51" s="2"/>
      <c r="E51" s="66"/>
      <c r="F51" s="35"/>
      <c r="G51" s="35"/>
      <c r="H51" s="70"/>
    </row>
    <row r="52" spans="1:9" x14ac:dyDescent="0.35">
      <c r="A52" s="35"/>
      <c r="B52" s="75"/>
      <c r="C52" s="65"/>
      <c r="D52" s="2"/>
      <c r="E52" s="66"/>
      <c r="F52" s="35"/>
      <c r="G52" s="35"/>
      <c r="H52" s="70"/>
    </row>
    <row r="53" spans="1:9" x14ac:dyDescent="0.35">
      <c r="A53" s="35"/>
      <c r="B53" s="75"/>
      <c r="C53" s="65"/>
      <c r="D53" s="2"/>
      <c r="E53" s="66"/>
      <c r="F53" s="35"/>
      <c r="G53" s="35"/>
      <c r="H53" s="70"/>
    </row>
    <row r="54" spans="1:9" x14ac:dyDescent="0.35">
      <c r="A54" s="35"/>
      <c r="B54" s="75"/>
      <c r="C54" s="65"/>
      <c r="D54" s="2"/>
      <c r="E54" s="66"/>
      <c r="F54" s="35"/>
      <c r="G54" s="35"/>
      <c r="H54" s="70"/>
    </row>
    <row r="55" spans="1:9" x14ac:dyDescent="0.35">
      <c r="A55" s="2"/>
      <c r="B55" s="2"/>
      <c r="C55" s="36"/>
      <c r="D55" s="8"/>
      <c r="E55" s="2"/>
      <c r="F55" s="94"/>
      <c r="G55" s="69"/>
      <c r="H55" s="92"/>
    </row>
    <row r="56" spans="1:9" x14ac:dyDescent="0.35">
      <c r="A56" s="2"/>
      <c r="B56" s="2"/>
      <c r="C56" s="36"/>
      <c r="D56" s="8"/>
      <c r="E56" s="2"/>
      <c r="F56" s="94"/>
      <c r="G56" s="69"/>
      <c r="H56" s="92"/>
    </row>
    <row r="57" spans="1:9" x14ac:dyDescent="0.35">
      <c r="A57" s="2"/>
      <c r="B57" s="2"/>
      <c r="C57" s="36"/>
      <c r="D57" s="2"/>
      <c r="E57" s="2"/>
      <c r="F57" s="81"/>
      <c r="G57" s="81"/>
      <c r="H57" s="81"/>
    </row>
    <row r="58" spans="1:9" x14ac:dyDescent="0.35">
      <c r="A58" s="2"/>
      <c r="B58" s="2"/>
      <c r="C58" s="36"/>
      <c r="D58" s="2"/>
      <c r="E58" s="2"/>
      <c r="F58" s="81"/>
      <c r="G58" s="81"/>
      <c r="H58" s="92"/>
    </row>
    <row r="59" spans="1:9" x14ac:dyDescent="0.35">
      <c r="A59" s="35"/>
      <c r="B59" s="75"/>
      <c r="C59" s="65"/>
      <c r="D59" s="2"/>
      <c r="E59" s="66"/>
      <c r="F59" s="35"/>
      <c r="G59" s="35"/>
      <c r="H59" s="70"/>
    </row>
    <row r="60" spans="1:9" x14ac:dyDescent="0.35">
      <c r="A60" s="35"/>
      <c r="B60" s="75"/>
      <c r="C60" s="65"/>
      <c r="D60" s="2"/>
      <c r="E60" s="66"/>
      <c r="F60" s="35"/>
      <c r="G60" s="35"/>
      <c r="H60" s="70"/>
    </row>
    <row r="61" spans="1:9" x14ac:dyDescent="0.35">
      <c r="A61" s="35"/>
      <c r="B61" s="75"/>
      <c r="C61" s="65"/>
      <c r="D61" s="2"/>
      <c r="E61" s="66"/>
      <c r="F61" s="35"/>
      <c r="G61" s="35"/>
      <c r="H61" s="70"/>
    </row>
    <row r="62" spans="1:9" x14ac:dyDescent="0.35">
      <c r="A62" s="35"/>
      <c r="B62" s="75"/>
      <c r="C62" s="65"/>
      <c r="D62" s="2"/>
      <c r="E62" s="66"/>
      <c r="F62" s="35"/>
      <c r="G62" s="35"/>
      <c r="H62" s="70"/>
    </row>
    <row r="63" spans="1:9" x14ac:dyDescent="0.35">
      <c r="A63" s="35"/>
      <c r="B63" s="75"/>
      <c r="C63" s="65"/>
      <c r="D63" s="2"/>
      <c r="E63" s="66"/>
      <c r="F63" s="35"/>
      <c r="G63" s="35"/>
      <c r="H63" s="70"/>
    </row>
    <row r="64" spans="1:9" s="22" customFormat="1" x14ac:dyDescent="0.35">
      <c r="A64" s="35"/>
      <c r="B64" s="75"/>
      <c r="C64" s="65"/>
      <c r="D64" s="66"/>
      <c r="E64" s="2"/>
      <c r="F64" s="39"/>
      <c r="G64" s="39"/>
      <c r="H64" s="38"/>
      <c r="I64" s="42"/>
    </row>
    <row r="65" spans="1:9" s="21" customFormat="1" x14ac:dyDescent="0.35">
      <c r="A65" s="85"/>
      <c r="B65" s="75"/>
      <c r="C65" s="65"/>
      <c r="D65" s="66"/>
      <c r="E65" s="2"/>
      <c r="F65" s="40"/>
      <c r="G65" s="31"/>
      <c r="H65" s="40"/>
      <c r="I65" s="40"/>
    </row>
    <row r="66" spans="1:9" s="22" customFormat="1" x14ac:dyDescent="0.35">
      <c r="A66" s="2"/>
      <c r="B66" s="2"/>
      <c r="C66" s="36"/>
      <c r="D66" s="8"/>
      <c r="E66" s="2"/>
      <c r="F66" s="42"/>
      <c r="G66" s="67"/>
      <c r="H66" s="42"/>
      <c r="I66" s="42"/>
    </row>
    <row r="67" spans="1:9" s="22" customFormat="1" x14ac:dyDescent="0.35">
      <c r="A67" s="2"/>
      <c r="B67" s="2"/>
      <c r="C67" s="36"/>
      <c r="D67" s="8"/>
      <c r="E67" s="2"/>
      <c r="F67" s="42"/>
      <c r="G67" s="31"/>
      <c r="H67" s="42"/>
      <c r="I67" s="42"/>
    </row>
    <row r="68" spans="1:9" s="22" customFormat="1" x14ac:dyDescent="0.35">
      <c r="A68" s="2"/>
      <c r="B68" s="2"/>
      <c r="C68" s="36"/>
      <c r="D68" s="8"/>
      <c r="E68" s="2"/>
      <c r="F68" s="42"/>
      <c r="G68" s="67"/>
      <c r="H68" s="42"/>
      <c r="I68" s="42"/>
    </row>
    <row r="69" spans="1:9" s="22" customFormat="1" x14ac:dyDescent="0.35">
      <c r="A69" s="2"/>
      <c r="B69" s="2"/>
      <c r="C69" s="36"/>
      <c r="D69" s="8"/>
      <c r="E69" s="2"/>
      <c r="F69" s="42"/>
      <c r="G69" s="67"/>
      <c r="H69" s="38"/>
      <c r="I69" s="42"/>
    </row>
    <row r="70" spans="1:9" s="22" customFormat="1" x14ac:dyDescent="0.35">
      <c r="A70" s="2"/>
      <c r="B70" s="2"/>
      <c r="C70" s="36"/>
      <c r="D70" s="2"/>
      <c r="E70" s="2"/>
      <c r="F70" s="42"/>
      <c r="G70" s="67"/>
      <c r="H70" s="42"/>
      <c r="I70" s="42"/>
    </row>
    <row r="71" spans="1:9" s="22" customFormat="1" x14ac:dyDescent="0.35">
      <c r="A71" s="2"/>
      <c r="B71" s="2"/>
      <c r="C71" s="36"/>
      <c r="D71" s="2"/>
      <c r="E71" s="2"/>
      <c r="F71" s="42"/>
      <c r="G71" s="67"/>
      <c r="H71" s="42"/>
      <c r="I71" s="42"/>
    </row>
    <row r="72" spans="1:9" s="22" customFormat="1" x14ac:dyDescent="0.35">
      <c r="A72" s="2"/>
      <c r="B72" s="2"/>
      <c r="C72" s="36"/>
      <c r="D72" s="8"/>
      <c r="E72" s="2"/>
      <c r="F72" s="42"/>
      <c r="G72" s="67"/>
      <c r="H72" s="42"/>
      <c r="I72" s="42"/>
    </row>
    <row r="73" spans="1:9" s="22" customFormat="1" x14ac:dyDescent="0.35">
      <c r="A73" s="2"/>
      <c r="B73" s="2"/>
      <c r="C73" s="36"/>
      <c r="D73" s="8"/>
      <c r="E73" s="2"/>
      <c r="F73" s="42"/>
      <c r="G73" s="67"/>
      <c r="H73" s="42"/>
      <c r="I73" s="42"/>
    </row>
    <row r="74" spans="1:9" s="22" customFormat="1" x14ac:dyDescent="0.35">
      <c r="A74" s="2"/>
      <c r="B74" s="2"/>
      <c r="C74" s="36"/>
      <c r="D74" s="2"/>
      <c r="E74" s="2"/>
      <c r="F74" s="42"/>
      <c r="G74" s="67"/>
      <c r="H74" s="42"/>
      <c r="I74" s="42"/>
    </row>
    <row r="75" spans="1:9" s="22" customFormat="1" x14ac:dyDescent="0.35">
      <c r="A75" s="2"/>
      <c r="B75" s="2"/>
      <c r="C75" s="36"/>
      <c r="D75" s="2"/>
      <c r="E75" s="8"/>
      <c r="F75" s="42"/>
      <c r="G75" s="35"/>
      <c r="H75" s="42"/>
      <c r="I75" s="42"/>
    </row>
    <row r="76" spans="1:9" s="22" customFormat="1" x14ac:dyDescent="0.35">
      <c r="A76" s="2"/>
      <c r="B76" s="2"/>
      <c r="C76" s="36"/>
      <c r="D76" s="2"/>
      <c r="E76" s="8"/>
      <c r="F76" s="42"/>
      <c r="G76" s="35"/>
      <c r="H76" s="42"/>
      <c r="I76" s="42"/>
    </row>
    <row r="77" spans="1:9" s="22" customFormat="1" x14ac:dyDescent="0.35">
      <c r="A77" s="35"/>
      <c r="B77" s="75"/>
      <c r="C77" s="65"/>
      <c r="D77" s="35"/>
      <c r="E77" s="2"/>
      <c r="F77" s="81"/>
      <c r="G77" s="81"/>
      <c r="H77" s="42"/>
      <c r="I77" s="42"/>
    </row>
    <row r="78" spans="1:9" s="22" customFormat="1" x14ac:dyDescent="0.35">
      <c r="A78" s="35"/>
      <c r="B78" s="75"/>
      <c r="C78" s="65"/>
      <c r="D78" s="2"/>
      <c r="E78" s="66"/>
      <c r="F78" s="40"/>
      <c r="G78" s="35"/>
      <c r="H78" s="37"/>
      <c r="I78" s="42"/>
    </row>
    <row r="79" spans="1:9" s="22" customFormat="1" x14ac:dyDescent="0.35">
      <c r="A79" s="35"/>
      <c r="B79" s="75"/>
      <c r="C79" s="65"/>
      <c r="D79" s="35"/>
      <c r="E79" s="2"/>
      <c r="F79" s="81"/>
      <c r="G79" s="81"/>
      <c r="H79" s="38"/>
      <c r="I79" s="42"/>
    </row>
    <row r="80" spans="1:9" s="22" customFormat="1" x14ac:dyDescent="0.35">
      <c r="A80" s="2"/>
      <c r="B80" s="2"/>
      <c r="C80" s="36"/>
      <c r="D80" s="2"/>
      <c r="E80" s="2"/>
      <c r="F80" s="81"/>
      <c r="G80" s="81"/>
      <c r="H80" s="40"/>
      <c r="I80" s="42"/>
    </row>
    <row r="81" spans="1:9" s="22" customFormat="1" x14ac:dyDescent="0.35">
      <c r="A81" s="2"/>
      <c r="B81" s="2"/>
      <c r="C81" s="36"/>
      <c r="D81" s="2"/>
      <c r="E81" s="2"/>
      <c r="F81" s="81"/>
      <c r="G81" s="81"/>
      <c r="H81" s="42"/>
      <c r="I81" s="42"/>
    </row>
    <row r="82" spans="1:9" s="22" customFormat="1" x14ac:dyDescent="0.35">
      <c r="A82" s="2"/>
      <c r="B82" s="2"/>
      <c r="C82" s="36"/>
      <c r="D82" s="2"/>
      <c r="E82" s="2"/>
      <c r="F82" s="81"/>
      <c r="G82" s="81"/>
      <c r="H82" s="42"/>
      <c r="I82" s="42"/>
    </row>
    <row r="83" spans="1:9" s="22" customFormat="1" x14ac:dyDescent="0.35">
      <c r="A83" s="2"/>
      <c r="B83" s="2"/>
      <c r="C83" s="36"/>
      <c r="D83" s="2"/>
      <c r="E83" s="2"/>
      <c r="F83" s="81"/>
      <c r="G83" s="81"/>
      <c r="H83" s="42"/>
      <c r="I83" s="42"/>
    </row>
    <row r="84" spans="1:9" s="22" customFormat="1" x14ac:dyDescent="0.35">
      <c r="A84" s="2"/>
      <c r="B84" s="2"/>
      <c r="C84" s="36"/>
      <c r="D84" s="2"/>
      <c r="E84" s="2"/>
      <c r="F84" s="81"/>
      <c r="G84" s="81"/>
      <c r="H84" s="42"/>
      <c r="I84" s="42"/>
    </row>
    <row r="85" spans="1:9" s="22" customFormat="1" x14ac:dyDescent="0.35">
      <c r="A85" s="2"/>
      <c r="B85" s="2"/>
      <c r="C85" s="36"/>
      <c r="D85" s="2"/>
      <c r="E85" s="2"/>
      <c r="F85" s="81"/>
      <c r="G85" s="81"/>
      <c r="H85" s="37"/>
      <c r="I85" s="42"/>
    </row>
    <row r="86" spans="1:9" s="22" customFormat="1" x14ac:dyDescent="0.35">
      <c r="A86" s="2"/>
      <c r="B86" s="2"/>
      <c r="C86" s="36"/>
      <c r="D86" s="2"/>
      <c r="E86" s="2"/>
      <c r="F86" s="81"/>
      <c r="G86" s="81"/>
      <c r="H86" s="42"/>
      <c r="I86" s="42"/>
    </row>
    <row r="87" spans="1:9" s="22" customFormat="1" x14ac:dyDescent="0.35">
      <c r="A87" s="2"/>
      <c r="B87" s="2"/>
      <c r="C87" s="36"/>
      <c r="D87" s="2"/>
      <c r="E87" s="2"/>
      <c r="F87" s="81"/>
      <c r="G87" s="81"/>
      <c r="H87" s="42"/>
      <c r="I87" s="42"/>
    </row>
    <row r="88" spans="1:9" s="22" customFormat="1" x14ac:dyDescent="0.35">
      <c r="A88" s="2"/>
      <c r="B88" s="2"/>
      <c r="C88" s="36"/>
      <c r="D88" s="2"/>
      <c r="E88" s="2"/>
      <c r="F88" s="81"/>
      <c r="G88" s="81"/>
      <c r="H88" s="42"/>
      <c r="I88" s="42"/>
    </row>
    <row r="89" spans="1:9" s="22" customFormat="1" x14ac:dyDescent="0.35">
      <c r="A89" s="35"/>
      <c r="B89" s="75"/>
      <c r="C89" s="65"/>
      <c r="D89" s="35"/>
      <c r="E89" s="2"/>
      <c r="F89" s="40"/>
      <c r="G89" s="40"/>
      <c r="H89" s="42"/>
      <c r="I89" s="42"/>
    </row>
    <row r="90" spans="1:9" s="22" customFormat="1" x14ac:dyDescent="0.35">
      <c r="A90" s="2"/>
      <c r="B90" s="2"/>
      <c r="C90" s="36"/>
      <c r="D90" s="2"/>
      <c r="E90" s="2"/>
      <c r="F90" s="81"/>
      <c r="G90" s="81"/>
      <c r="H90" s="42"/>
      <c r="I90" s="42"/>
    </row>
    <row r="91" spans="1:9" s="22" customFormat="1" x14ac:dyDescent="0.35">
      <c r="A91" s="35"/>
      <c r="B91" s="75"/>
      <c r="C91" s="65"/>
      <c r="D91" s="35"/>
      <c r="E91" s="2"/>
      <c r="F91" s="73"/>
      <c r="G91" s="35"/>
      <c r="H91" s="42"/>
      <c r="I91" s="42"/>
    </row>
    <row r="92" spans="1:9" s="22" customFormat="1" x14ac:dyDescent="0.35">
      <c r="A92" s="35"/>
      <c r="B92" s="75"/>
      <c r="C92" s="65"/>
      <c r="D92" s="2"/>
      <c r="E92" s="66"/>
      <c r="F92" s="40"/>
      <c r="G92" s="35"/>
      <c r="H92" s="40"/>
      <c r="I92" s="42"/>
    </row>
    <row r="93" spans="1:9" s="22" customFormat="1" x14ac:dyDescent="0.35">
      <c r="A93" s="35"/>
      <c r="B93" s="75"/>
      <c r="C93" s="65"/>
      <c r="D93" s="2"/>
      <c r="E93" s="66"/>
      <c r="F93" s="72"/>
      <c r="G93" s="35"/>
      <c r="H93" s="40"/>
      <c r="I93" s="42"/>
    </row>
    <row r="94" spans="1:9" s="22" customFormat="1" x14ac:dyDescent="0.35">
      <c r="A94" s="2"/>
      <c r="B94" s="2"/>
      <c r="C94" s="36"/>
      <c r="D94" s="8"/>
      <c r="E94" s="2"/>
      <c r="F94" s="42"/>
      <c r="G94" s="31"/>
      <c r="H94" s="42"/>
      <c r="I94" s="42"/>
    </row>
    <row r="95" spans="1:9" s="22" customFormat="1" x14ac:dyDescent="0.35">
      <c r="A95" s="2"/>
      <c r="B95" s="2"/>
      <c r="C95" s="36"/>
      <c r="D95" s="2"/>
      <c r="E95" s="8"/>
      <c r="F95" s="38"/>
      <c r="G95" s="35"/>
      <c r="H95" s="38"/>
      <c r="I95" s="42"/>
    </row>
    <row r="96" spans="1:9" s="22" customFormat="1" x14ac:dyDescent="0.35">
      <c r="A96" s="2"/>
      <c r="B96" s="2"/>
      <c r="C96" s="36"/>
      <c r="D96" s="2"/>
      <c r="E96" s="8"/>
      <c r="F96" s="42"/>
      <c r="G96" s="35"/>
      <c r="H96" s="38"/>
      <c r="I96" s="42"/>
    </row>
    <row r="97" spans="1:9" s="22" customFormat="1" x14ac:dyDescent="0.35">
      <c r="A97" s="2"/>
      <c r="B97" s="2"/>
      <c r="C97" s="36"/>
      <c r="D97" s="2"/>
      <c r="E97" s="8"/>
      <c r="F97" s="42"/>
      <c r="G97" s="35"/>
      <c r="H97" s="38"/>
      <c r="I97" s="42"/>
    </row>
    <row r="98" spans="1:9" s="22" customFormat="1" x14ac:dyDescent="0.35">
      <c r="A98" s="2"/>
      <c r="B98" s="2"/>
      <c r="C98" s="36"/>
      <c r="D98" s="8"/>
      <c r="E98" s="2"/>
      <c r="F98" s="42"/>
      <c r="G98" s="31"/>
      <c r="H98" s="38"/>
      <c r="I98" s="42"/>
    </row>
    <row r="99" spans="1:9" s="22" customFormat="1" x14ac:dyDescent="0.35">
      <c r="A99" s="2"/>
      <c r="B99" s="2"/>
      <c r="C99" s="36"/>
      <c r="D99" s="2"/>
      <c r="E99" s="2"/>
      <c r="F99" s="81"/>
      <c r="G99" s="81"/>
      <c r="H99" s="42"/>
      <c r="I99" s="42"/>
    </row>
    <row r="100" spans="1:9" s="22" customFormat="1" x14ac:dyDescent="0.35">
      <c r="A100" s="2"/>
      <c r="B100" s="2"/>
      <c r="C100" s="36"/>
      <c r="D100" s="2"/>
      <c r="E100" s="2"/>
      <c r="F100" s="81"/>
      <c r="G100" s="81"/>
      <c r="H100" s="42"/>
      <c r="I100" s="42"/>
    </row>
    <row r="101" spans="1:9" s="22" customFormat="1" x14ac:dyDescent="0.35">
      <c r="A101" s="2"/>
      <c r="B101" s="2"/>
      <c r="C101" s="36"/>
      <c r="D101" s="8"/>
      <c r="E101" s="2"/>
      <c r="F101" s="42"/>
      <c r="G101" s="31"/>
      <c r="H101" s="42"/>
      <c r="I101" s="42"/>
    </row>
    <row r="102" spans="1:9" s="21" customFormat="1" x14ac:dyDescent="0.35">
      <c r="A102" s="35"/>
      <c r="B102" s="64"/>
      <c r="C102" s="65"/>
      <c r="D102" s="35"/>
      <c r="E102" s="66"/>
      <c r="F102" s="76"/>
      <c r="G102" s="35"/>
      <c r="H102" s="40"/>
      <c r="I102" s="40"/>
    </row>
    <row r="103" spans="1:9" s="22" customFormat="1" x14ac:dyDescent="0.35">
      <c r="A103" s="2"/>
      <c r="B103" s="2"/>
      <c r="C103" s="36"/>
      <c r="D103" s="2"/>
      <c r="E103" s="2"/>
      <c r="F103" s="42"/>
      <c r="G103" s="67"/>
      <c r="H103" s="42"/>
      <c r="I103" s="42"/>
    </row>
    <row r="104" spans="1:9" s="22" customFormat="1" x14ac:dyDescent="0.35">
      <c r="A104" s="2"/>
      <c r="B104" s="2"/>
      <c r="C104" s="36"/>
      <c r="D104" s="2"/>
      <c r="E104" s="2"/>
      <c r="F104" s="81"/>
      <c r="G104" s="81"/>
      <c r="H104" s="42"/>
      <c r="I104" s="42"/>
    </row>
    <row r="105" spans="1:9" s="22" customFormat="1" x14ac:dyDescent="0.35">
      <c r="A105" s="2"/>
      <c r="B105" s="2"/>
      <c r="C105" s="36"/>
      <c r="D105" s="2"/>
      <c r="E105" s="2"/>
      <c r="F105" s="81"/>
      <c r="G105" s="81"/>
      <c r="H105" s="42"/>
      <c r="I105" s="42"/>
    </row>
    <row r="106" spans="1:9" s="22" customFormat="1" x14ac:dyDescent="0.35">
      <c r="A106" s="2"/>
      <c r="B106" s="2"/>
      <c r="C106" s="36"/>
      <c r="D106" s="2"/>
      <c r="E106" s="2"/>
      <c r="F106" s="81"/>
      <c r="G106" s="81"/>
      <c r="H106" s="42"/>
      <c r="I106" s="42"/>
    </row>
    <row r="107" spans="1:9" s="22" customFormat="1" x14ac:dyDescent="0.35">
      <c r="A107" s="2"/>
      <c r="B107" s="2"/>
      <c r="C107" s="36"/>
      <c r="D107" s="2"/>
      <c r="E107" s="2"/>
      <c r="F107" s="81"/>
      <c r="G107" s="81"/>
      <c r="H107" s="42"/>
      <c r="I107" s="42"/>
    </row>
    <row r="108" spans="1:9" s="22" customFormat="1" x14ac:dyDescent="0.35">
      <c r="A108" s="2"/>
      <c r="B108" s="2"/>
      <c r="C108" s="36"/>
      <c r="D108" s="2"/>
      <c r="E108" s="2"/>
      <c r="F108" s="42"/>
      <c r="G108" s="67"/>
      <c r="H108" s="72"/>
      <c r="I108" s="42"/>
    </row>
    <row r="109" spans="1:9" s="22" customFormat="1" x14ac:dyDescent="0.35">
      <c r="A109" s="2"/>
      <c r="B109" s="2"/>
      <c r="C109" s="36"/>
      <c r="D109" s="8"/>
      <c r="E109" s="2"/>
      <c r="F109" s="42"/>
      <c r="G109" s="81"/>
      <c r="H109" s="38"/>
      <c r="I109" s="42"/>
    </row>
    <row r="110" spans="1:9" s="22" customFormat="1" x14ac:dyDescent="0.35">
      <c r="A110" s="2"/>
      <c r="B110" s="2"/>
      <c r="C110" s="36"/>
      <c r="D110" s="8"/>
      <c r="E110" s="2"/>
      <c r="F110" s="42"/>
      <c r="G110" s="67"/>
      <c r="H110" s="42"/>
      <c r="I110" s="42"/>
    </row>
    <row r="111" spans="1:9" s="22" customFormat="1" x14ac:dyDescent="0.35">
      <c r="A111" s="2"/>
      <c r="B111" s="2"/>
      <c r="C111" s="36"/>
      <c r="D111" s="2"/>
      <c r="E111" s="2"/>
      <c r="F111" s="81"/>
      <c r="G111" s="81"/>
      <c r="H111" s="42"/>
      <c r="I111" s="42"/>
    </row>
    <row r="112" spans="1:9" s="21" customFormat="1" x14ac:dyDescent="0.35">
      <c r="A112" s="2"/>
      <c r="B112" s="2"/>
      <c r="C112" s="36"/>
      <c r="D112" s="8"/>
      <c r="E112" s="2"/>
      <c r="F112" s="40"/>
      <c r="G112" s="31"/>
      <c r="H112" s="40"/>
      <c r="I112" s="40"/>
    </row>
    <row r="113" spans="1:9" s="22" customFormat="1" x14ac:dyDescent="0.35">
      <c r="A113" s="2"/>
      <c r="B113" s="2"/>
      <c r="C113" s="36"/>
      <c r="D113" s="2"/>
      <c r="E113" s="2"/>
      <c r="F113" s="81"/>
      <c r="G113" s="81"/>
      <c r="H113" s="42"/>
      <c r="I113" s="42"/>
    </row>
    <row r="114" spans="1:9" s="22" customFormat="1" x14ac:dyDescent="0.35">
      <c r="A114" s="2"/>
      <c r="B114" s="2"/>
      <c r="C114" s="36"/>
      <c r="D114" s="42"/>
      <c r="E114" s="8"/>
      <c r="F114" s="42"/>
      <c r="G114" s="35"/>
      <c r="H114" s="42"/>
      <c r="I114" s="42"/>
    </row>
    <row r="115" spans="1:9" s="22" customFormat="1" x14ac:dyDescent="0.35">
      <c r="A115" s="2"/>
      <c r="B115" s="2"/>
      <c r="C115" s="36"/>
      <c r="D115" s="2"/>
      <c r="E115" s="2"/>
      <c r="F115" s="81"/>
      <c r="G115" s="81"/>
      <c r="H115" s="42"/>
      <c r="I115" s="42"/>
    </row>
    <row r="116" spans="1:9" s="22" customFormat="1" x14ac:dyDescent="0.35">
      <c r="A116" s="2"/>
      <c r="B116" s="2"/>
      <c r="C116" s="36"/>
      <c r="D116" s="2"/>
      <c r="E116" s="8"/>
      <c r="F116" s="42"/>
      <c r="G116" s="35"/>
      <c r="H116" s="42"/>
      <c r="I116" s="42"/>
    </row>
    <row r="117" spans="1:9" s="22" customFormat="1" x14ac:dyDescent="0.35">
      <c r="A117" s="2"/>
      <c r="B117" s="2"/>
      <c r="C117" s="36"/>
      <c r="D117" s="2"/>
      <c r="E117" s="2"/>
      <c r="F117" s="42"/>
      <c r="G117" s="40"/>
      <c r="H117" s="42"/>
      <c r="I117" s="42"/>
    </row>
    <row r="118" spans="1:9" s="22" customFormat="1" x14ac:dyDescent="0.35">
      <c r="A118" s="2"/>
      <c r="B118" s="2"/>
      <c r="C118" s="36"/>
      <c r="D118" s="2"/>
      <c r="E118" s="2"/>
      <c r="F118" s="40"/>
      <c r="G118" s="40"/>
      <c r="H118" s="42"/>
      <c r="I118" s="42"/>
    </row>
    <row r="119" spans="1:9" s="22" customFormat="1" x14ac:dyDescent="0.35">
      <c r="A119" s="2"/>
      <c r="B119" s="2"/>
      <c r="C119" s="36"/>
      <c r="D119" s="2"/>
      <c r="E119" s="2"/>
      <c r="F119" s="42"/>
      <c r="G119" s="40"/>
      <c r="H119" s="42"/>
      <c r="I119" s="42"/>
    </row>
    <row r="120" spans="1:9" s="22" customFormat="1" x14ac:dyDescent="0.35">
      <c r="A120" s="2"/>
      <c r="B120" s="2"/>
      <c r="C120" s="36"/>
      <c r="D120" s="2"/>
      <c r="E120" s="8"/>
      <c r="F120" s="42"/>
      <c r="G120" s="35"/>
      <c r="H120" s="42"/>
      <c r="I120" s="42"/>
    </row>
    <row r="121" spans="1:9" s="22" customFormat="1" x14ac:dyDescent="0.35">
      <c r="A121" s="2"/>
      <c r="B121" s="2"/>
      <c r="C121" s="36"/>
      <c r="D121" s="2"/>
      <c r="E121" s="8"/>
      <c r="F121" s="42"/>
      <c r="G121" s="35"/>
      <c r="H121" s="42"/>
      <c r="I121" s="42"/>
    </row>
    <row r="122" spans="1:9" s="22" customFormat="1" x14ac:dyDescent="0.35">
      <c r="A122" s="2"/>
      <c r="B122" s="2"/>
      <c r="C122" s="36"/>
      <c r="D122" s="2"/>
      <c r="E122" s="8"/>
      <c r="F122" s="42"/>
      <c r="G122" s="35"/>
      <c r="H122" s="87"/>
      <c r="I122" s="42"/>
    </row>
    <row r="123" spans="1:9" s="22" customFormat="1" x14ac:dyDescent="0.35">
      <c r="A123" s="2"/>
      <c r="B123" s="2"/>
      <c r="C123" s="36"/>
      <c r="D123" s="2"/>
      <c r="E123" s="2"/>
      <c r="F123" s="81"/>
      <c r="G123" s="81"/>
      <c r="H123" s="42"/>
      <c r="I123" s="42"/>
    </row>
    <row r="124" spans="1:9" s="22" customFormat="1" x14ac:dyDescent="0.35">
      <c r="A124" s="2"/>
      <c r="B124" s="2"/>
      <c r="C124" s="36"/>
      <c r="D124" s="2"/>
      <c r="E124" s="2"/>
      <c r="F124" s="42"/>
      <c r="G124" s="67"/>
      <c r="H124" s="42"/>
      <c r="I124" s="42"/>
    </row>
    <row r="125" spans="1:9" s="22" customFormat="1" x14ac:dyDescent="0.35">
      <c r="A125" s="2"/>
      <c r="B125" s="2"/>
      <c r="C125" s="36"/>
      <c r="D125" s="8"/>
      <c r="E125" s="2"/>
      <c r="F125" s="42"/>
      <c r="G125" s="67"/>
      <c r="H125" s="42"/>
      <c r="I125" s="42"/>
    </row>
    <row r="126" spans="1:9" x14ac:dyDescent="0.35">
      <c r="A126" s="2"/>
      <c r="B126" s="2"/>
      <c r="C126" s="36"/>
      <c r="D126" s="2"/>
      <c r="E126" s="2"/>
      <c r="F126" s="81"/>
      <c r="G126" s="81"/>
      <c r="H126" s="2"/>
    </row>
    <row r="127" spans="1:9" x14ac:dyDescent="0.35">
      <c r="A127" s="2"/>
      <c r="B127" s="2"/>
      <c r="C127" s="36"/>
      <c r="D127" s="83"/>
      <c r="E127" s="8"/>
      <c r="F127" s="2"/>
      <c r="G127" s="35"/>
      <c r="H127" s="2"/>
    </row>
    <row r="128" spans="1:9" x14ac:dyDescent="0.35">
      <c r="A128" s="2"/>
      <c r="B128" s="2"/>
      <c r="C128" s="36"/>
      <c r="D128" s="83"/>
      <c r="E128" s="8"/>
      <c r="F128" s="2"/>
      <c r="G128" s="35"/>
      <c r="H128" s="2"/>
    </row>
    <row r="129" spans="1:8" x14ac:dyDescent="0.35">
      <c r="A129" s="2"/>
      <c r="B129" s="2"/>
      <c r="C129" s="36"/>
      <c r="D129" s="83"/>
      <c r="E129" s="8"/>
      <c r="F129" s="2"/>
      <c r="G129" s="35"/>
      <c r="H129" s="2"/>
    </row>
    <row r="130" spans="1:8" x14ac:dyDescent="0.35">
      <c r="A130" s="2"/>
      <c r="B130" s="2"/>
      <c r="C130" s="36"/>
      <c r="D130" s="83"/>
      <c r="E130" s="8"/>
      <c r="F130" s="2"/>
      <c r="G130" s="35"/>
      <c r="H130" s="2"/>
    </row>
    <row r="131" spans="1:8" x14ac:dyDescent="0.35">
      <c r="A131" s="2"/>
      <c r="B131" s="2"/>
      <c r="C131" s="36"/>
      <c r="D131" s="83"/>
      <c r="E131" s="8"/>
      <c r="F131" s="2"/>
      <c r="G131" s="35"/>
      <c r="H131" s="2"/>
    </row>
    <row r="132" spans="1:8" x14ac:dyDescent="0.35">
      <c r="A132" s="2"/>
      <c r="B132" s="2"/>
      <c r="C132" s="36"/>
      <c r="D132" s="2"/>
      <c r="E132" s="8"/>
      <c r="F132" s="2"/>
      <c r="G132" s="35"/>
      <c r="H132" s="2"/>
    </row>
    <row r="133" spans="1:8" x14ac:dyDescent="0.35">
      <c r="A133" s="2"/>
      <c r="B133" s="2"/>
      <c r="C133" s="36"/>
      <c r="D133" s="2"/>
      <c r="E133" s="8"/>
      <c r="F133" s="2"/>
      <c r="G133" s="35"/>
      <c r="H133" s="2"/>
    </row>
    <row r="134" spans="1:8" x14ac:dyDescent="0.35">
      <c r="A134" s="2"/>
      <c r="B134" s="2"/>
      <c r="C134" s="36"/>
      <c r="D134" s="2"/>
      <c r="E134" s="8"/>
      <c r="F134" s="75"/>
      <c r="G134" s="35"/>
      <c r="H134" s="2"/>
    </row>
    <row r="135" spans="1:8" x14ac:dyDescent="0.35">
      <c r="A135" s="2"/>
      <c r="B135" s="2"/>
      <c r="C135" s="36"/>
      <c r="D135" s="2"/>
      <c r="E135" s="8"/>
      <c r="F135" s="75"/>
      <c r="G135" s="35"/>
      <c r="H135" s="2"/>
    </row>
    <row r="136" spans="1:8" x14ac:dyDescent="0.35">
      <c r="A136" s="2"/>
      <c r="B136" s="2"/>
      <c r="C136" s="36"/>
      <c r="D136" s="2"/>
      <c r="E136" s="8"/>
      <c r="F136" s="75"/>
      <c r="G136" s="35"/>
      <c r="H136" s="2"/>
    </row>
    <row r="137" spans="1:8" x14ac:dyDescent="0.35">
      <c r="A137" s="2"/>
      <c r="B137" s="2"/>
      <c r="C137" s="36"/>
      <c r="D137" s="2"/>
      <c r="E137" s="8"/>
      <c r="F137" s="2"/>
      <c r="G137" s="35"/>
      <c r="H137" s="2"/>
    </row>
    <row r="138" spans="1:8" x14ac:dyDescent="0.35">
      <c r="A138" s="2"/>
      <c r="B138" s="2"/>
      <c r="C138" s="36"/>
      <c r="D138" s="2"/>
      <c r="E138" s="8"/>
      <c r="F138" s="2"/>
      <c r="G138" s="35"/>
      <c r="H138" s="2"/>
    </row>
    <row r="139" spans="1:8" x14ac:dyDescent="0.35">
      <c r="A139" s="2"/>
      <c r="B139" s="2"/>
      <c r="C139" s="36"/>
      <c r="D139" s="8"/>
      <c r="E139" s="2"/>
      <c r="F139" s="35"/>
      <c r="G139" s="35"/>
      <c r="H139" s="2"/>
    </row>
    <row r="140" spans="1:8" x14ac:dyDescent="0.35">
      <c r="A140" s="2"/>
      <c r="B140" s="2"/>
      <c r="C140" s="36"/>
      <c r="D140" s="2"/>
      <c r="E140" s="2"/>
      <c r="F140" s="81"/>
      <c r="G140" s="81"/>
      <c r="H140" s="2"/>
    </row>
    <row r="141" spans="1:8" x14ac:dyDescent="0.35">
      <c r="A141" s="2"/>
      <c r="B141" s="2"/>
      <c r="C141" s="36"/>
      <c r="D141" s="2"/>
      <c r="E141" s="2"/>
      <c r="F141" s="81"/>
      <c r="G141" s="81"/>
      <c r="H141" s="2"/>
    </row>
    <row r="142" spans="1:8" x14ac:dyDescent="0.35">
      <c r="A142" s="2"/>
      <c r="B142" s="2"/>
      <c r="C142" s="36"/>
      <c r="D142" s="2"/>
      <c r="E142" s="2"/>
      <c r="F142" s="81"/>
      <c r="G142" s="81"/>
      <c r="H142" s="2"/>
    </row>
    <row r="143" spans="1:8" x14ac:dyDescent="0.35">
      <c r="A143" s="2"/>
      <c r="B143" s="2"/>
      <c r="C143" s="36"/>
      <c r="D143" s="2"/>
      <c r="E143" s="2"/>
      <c r="F143" s="81"/>
      <c r="G143" s="81"/>
      <c r="H143" s="2"/>
    </row>
    <row r="144" spans="1:8" x14ac:dyDescent="0.35">
      <c r="A144" s="2"/>
      <c r="B144" s="2"/>
      <c r="C144" s="36"/>
      <c r="D144" s="2"/>
      <c r="E144" s="2"/>
      <c r="F144" s="81"/>
      <c r="G144" s="81"/>
      <c r="H144" s="2"/>
    </row>
    <row r="145" spans="1:8" x14ac:dyDescent="0.35">
      <c r="A145" s="2"/>
      <c r="B145" s="2"/>
      <c r="C145" s="36"/>
      <c r="D145" s="2"/>
      <c r="E145" s="2"/>
      <c r="F145" s="81"/>
      <c r="G145" s="81"/>
      <c r="H145" s="2"/>
    </row>
    <row r="146" spans="1:8" x14ac:dyDescent="0.35">
      <c r="A146" s="2"/>
      <c r="B146" s="2"/>
      <c r="C146" s="36"/>
      <c r="D146" s="2"/>
      <c r="E146" s="2"/>
      <c r="F146" s="81"/>
      <c r="G146" s="81"/>
      <c r="H146" s="2"/>
    </row>
    <row r="147" spans="1:8" x14ac:dyDescent="0.35">
      <c r="A147" s="2"/>
      <c r="B147" s="2"/>
      <c r="C147" s="36"/>
      <c r="D147" s="2"/>
      <c r="E147" s="2"/>
      <c r="F147" s="81"/>
      <c r="G147" s="81"/>
      <c r="H147" s="2"/>
    </row>
    <row r="148" spans="1:8" x14ac:dyDescent="0.35">
      <c r="A148" s="2"/>
      <c r="B148" s="2"/>
      <c r="C148" s="36"/>
      <c r="D148" s="8"/>
      <c r="E148" s="2"/>
      <c r="F148" s="2"/>
      <c r="G148" s="31"/>
      <c r="H148" s="2"/>
    </row>
    <row r="149" spans="1:8" x14ac:dyDescent="0.35">
      <c r="A149" s="2"/>
      <c r="B149" s="2"/>
      <c r="C149" s="36"/>
      <c r="D149" s="8"/>
      <c r="E149" s="2"/>
      <c r="F149" s="2"/>
      <c r="G149" s="31"/>
      <c r="H149" s="2"/>
    </row>
    <row r="150" spans="1:8" x14ac:dyDescent="0.35">
      <c r="A150" s="2"/>
      <c r="B150" s="2"/>
      <c r="C150" s="36"/>
      <c r="D150" s="8"/>
      <c r="E150" s="2"/>
      <c r="F150" s="2"/>
      <c r="G150" s="31"/>
      <c r="H150" s="2"/>
    </row>
    <row r="151" spans="1:8" x14ac:dyDescent="0.35">
      <c r="A151" s="2"/>
      <c r="B151" s="2"/>
      <c r="C151" s="36"/>
      <c r="D151" s="8"/>
      <c r="E151" s="2"/>
      <c r="F151" s="2"/>
      <c r="G151" s="31"/>
      <c r="H151" s="2"/>
    </row>
    <row r="152" spans="1:8" x14ac:dyDescent="0.35">
      <c r="A152" s="2"/>
      <c r="B152" s="2"/>
      <c r="C152" s="36"/>
      <c r="D152" s="8"/>
      <c r="E152" s="2"/>
      <c r="F152" s="2"/>
      <c r="G152" s="31"/>
      <c r="H152" s="2"/>
    </row>
    <row r="153" spans="1:8" x14ac:dyDescent="0.35">
      <c r="A153" s="2"/>
      <c r="B153" s="2"/>
      <c r="C153" s="36"/>
      <c r="D153" s="8"/>
      <c r="E153" s="2"/>
      <c r="F153" s="2"/>
      <c r="G153" s="31"/>
      <c r="H153" s="2"/>
    </row>
    <row r="154" spans="1:8" x14ac:dyDescent="0.35">
      <c r="A154" s="2"/>
      <c r="B154" s="2"/>
      <c r="C154" s="36"/>
      <c r="D154" s="8"/>
      <c r="E154" s="2"/>
      <c r="F154" s="2"/>
      <c r="G154" s="31"/>
      <c r="H154" s="2"/>
    </row>
    <row r="155" spans="1:8" x14ac:dyDescent="0.35">
      <c r="A155" s="2"/>
      <c r="B155" s="2"/>
      <c r="C155" s="36"/>
      <c r="D155" s="8"/>
      <c r="E155" s="2"/>
      <c r="F155" s="2"/>
      <c r="G155" s="31"/>
      <c r="H155" s="2"/>
    </row>
    <row r="156" spans="1:8" x14ac:dyDescent="0.35">
      <c r="A156" s="2"/>
      <c r="B156" s="2"/>
      <c r="C156" s="36"/>
      <c r="D156" s="2"/>
      <c r="E156" s="8"/>
      <c r="F156" s="2"/>
      <c r="G156" s="35"/>
      <c r="H156" s="2"/>
    </row>
    <row r="157" spans="1:8" x14ac:dyDescent="0.35">
      <c r="A157" s="2"/>
      <c r="B157" s="2"/>
      <c r="C157" s="36"/>
      <c r="D157" s="2"/>
      <c r="E157" s="8"/>
      <c r="F157" s="2"/>
      <c r="G157" s="35"/>
      <c r="H157" s="2"/>
    </row>
    <row r="158" spans="1:8" x14ac:dyDescent="0.35">
      <c r="A158" s="2"/>
      <c r="B158" s="2"/>
      <c r="C158" s="36"/>
      <c r="D158" s="8"/>
      <c r="E158" s="2"/>
      <c r="F158" s="2"/>
      <c r="G158" s="31"/>
      <c r="H158" s="2"/>
    </row>
    <row r="159" spans="1:8" x14ac:dyDescent="0.35">
      <c r="A159" s="2"/>
      <c r="B159" s="2"/>
      <c r="C159" s="36"/>
      <c r="D159" s="2"/>
      <c r="E159" s="2"/>
      <c r="F159" s="81"/>
      <c r="G159" s="81"/>
      <c r="H159" s="2"/>
    </row>
    <row r="160" spans="1:8" x14ac:dyDescent="0.35">
      <c r="A160" s="2"/>
      <c r="B160" s="2"/>
      <c r="C160" s="36"/>
      <c r="D160" s="2"/>
      <c r="E160" s="2"/>
      <c r="F160" s="81"/>
      <c r="G160" s="81"/>
      <c r="H160" s="2"/>
    </row>
    <row r="161" spans="1:8" x14ac:dyDescent="0.35">
      <c r="A161" s="2"/>
      <c r="B161" s="2"/>
      <c r="C161" s="36"/>
      <c r="D161" s="2"/>
      <c r="E161" s="2"/>
      <c r="F161" s="81"/>
      <c r="G161" s="81"/>
      <c r="H161" s="2"/>
    </row>
    <row r="162" spans="1:8" x14ac:dyDescent="0.35">
      <c r="A162" s="2"/>
      <c r="B162" s="2"/>
      <c r="C162" s="36"/>
      <c r="D162" s="8"/>
      <c r="E162" s="2"/>
      <c r="F162" s="2"/>
      <c r="G162" s="41"/>
      <c r="H162" s="2"/>
    </row>
    <row r="163" spans="1:8" x14ac:dyDescent="0.35">
      <c r="A163" s="2"/>
      <c r="B163" s="2"/>
      <c r="C163" s="36"/>
      <c r="D163" s="8"/>
      <c r="E163" s="2"/>
      <c r="F163" s="2"/>
      <c r="G163" s="41"/>
      <c r="H163" s="2"/>
    </row>
    <row r="164" spans="1:8" x14ac:dyDescent="0.35">
      <c r="A164" s="2"/>
      <c r="B164" s="2"/>
      <c r="C164" s="36"/>
      <c r="D164" s="8"/>
      <c r="E164" s="2"/>
      <c r="F164" s="2"/>
      <c r="G164" s="41"/>
      <c r="H164" s="2"/>
    </row>
    <row r="165" spans="1:8" x14ac:dyDescent="0.35">
      <c r="A165" s="2"/>
      <c r="B165" s="2"/>
      <c r="C165" s="36"/>
      <c r="D165" s="2"/>
      <c r="E165" s="2"/>
      <c r="F165" s="81"/>
      <c r="G165" s="81"/>
      <c r="H165" s="2"/>
    </row>
    <row r="166" spans="1:8" x14ac:dyDescent="0.35">
      <c r="A166" s="2"/>
      <c r="B166" s="2"/>
      <c r="C166" s="36"/>
      <c r="D166" s="2"/>
      <c r="E166" s="2"/>
      <c r="F166" s="81"/>
      <c r="G166" s="81"/>
      <c r="H166" s="2"/>
    </row>
    <row r="167" spans="1:8" x14ac:dyDescent="0.35">
      <c r="A167" s="2"/>
      <c r="B167" s="2"/>
      <c r="C167" s="36"/>
      <c r="D167" s="2"/>
      <c r="E167" s="2"/>
      <c r="F167" s="81"/>
      <c r="G167" s="81"/>
      <c r="H167" s="2"/>
    </row>
    <row r="168" spans="1:8" x14ac:dyDescent="0.35">
      <c r="A168" s="2"/>
      <c r="B168" s="2"/>
      <c r="C168" s="36"/>
      <c r="D168" s="2"/>
      <c r="E168" s="2"/>
      <c r="F168" s="81"/>
      <c r="G168" s="81"/>
      <c r="H168" s="2"/>
    </row>
    <row r="169" spans="1:8" x14ac:dyDescent="0.35">
      <c r="A169" s="2"/>
      <c r="B169" s="2"/>
      <c r="C169" s="36"/>
      <c r="D169" s="2"/>
      <c r="E169" s="2"/>
      <c r="F169" s="81"/>
      <c r="G169" s="81"/>
      <c r="H169" s="2"/>
    </row>
    <row r="170" spans="1:8" x14ac:dyDescent="0.35">
      <c r="A170" s="2"/>
      <c r="B170" s="2"/>
      <c r="C170" s="36"/>
      <c r="D170" s="2"/>
      <c r="E170" s="2"/>
      <c r="F170" s="81"/>
      <c r="G170" s="81"/>
      <c r="H170" s="2"/>
    </row>
    <row r="171" spans="1:8" x14ac:dyDescent="0.35">
      <c r="A171" s="2"/>
      <c r="B171" s="2"/>
      <c r="C171" s="36"/>
      <c r="D171" s="2"/>
      <c r="E171" s="2"/>
      <c r="F171" s="81"/>
      <c r="G171" s="81"/>
      <c r="H171" s="2"/>
    </row>
    <row r="172" spans="1:8" x14ac:dyDescent="0.35">
      <c r="A172" s="2"/>
      <c r="B172" s="2"/>
      <c r="C172" s="36"/>
      <c r="D172" s="8"/>
      <c r="E172" s="2"/>
      <c r="F172" s="2"/>
      <c r="G172" s="41"/>
      <c r="H172" s="2"/>
    </row>
    <row r="173" spans="1:8" x14ac:dyDescent="0.35">
      <c r="A173" s="2"/>
      <c r="B173" s="2"/>
      <c r="C173" s="36"/>
      <c r="D173" s="8"/>
      <c r="E173" s="2"/>
      <c r="F173" s="2"/>
      <c r="G173" s="41"/>
      <c r="H173" s="2"/>
    </row>
    <row r="174" spans="1:8" x14ac:dyDescent="0.35">
      <c r="A174" s="2"/>
      <c r="B174" s="2"/>
      <c r="C174" s="36"/>
      <c r="D174" s="8"/>
      <c r="E174" s="2"/>
      <c r="F174" s="2"/>
      <c r="G174" s="41"/>
      <c r="H174" s="2"/>
    </row>
    <row r="175" spans="1:8" x14ac:dyDescent="0.35">
      <c r="A175" s="2"/>
      <c r="B175" s="2"/>
      <c r="C175" s="36"/>
      <c r="D175" s="8"/>
      <c r="E175" s="2"/>
      <c r="F175" s="2"/>
      <c r="G175" s="71"/>
      <c r="H175" s="2"/>
    </row>
    <row r="176" spans="1:8" x14ac:dyDescent="0.35">
      <c r="A176" s="2"/>
      <c r="B176" s="2"/>
      <c r="C176" s="36"/>
      <c r="D176" s="8"/>
      <c r="E176" s="2"/>
      <c r="F176" s="2"/>
      <c r="G176" s="71"/>
      <c r="H176" s="2"/>
    </row>
    <row r="177" spans="1:9" x14ac:dyDescent="0.35">
      <c r="A177" s="2"/>
      <c r="B177" s="2"/>
      <c r="C177" s="36"/>
      <c r="D177" s="8"/>
      <c r="E177" s="2"/>
      <c r="F177" s="2"/>
      <c r="G177" s="71"/>
      <c r="H177" s="2"/>
    </row>
    <row r="178" spans="1:9" x14ac:dyDescent="0.35">
      <c r="A178" s="2"/>
      <c r="B178" s="2"/>
      <c r="C178" s="36"/>
      <c r="D178" s="2"/>
      <c r="E178" s="8"/>
      <c r="F178" s="75"/>
      <c r="G178" s="35"/>
      <c r="H178" s="2"/>
    </row>
    <row r="179" spans="1:9" x14ac:dyDescent="0.35">
      <c r="A179" s="2"/>
      <c r="B179" s="2"/>
      <c r="C179" s="36"/>
      <c r="D179" s="2"/>
      <c r="E179" s="2"/>
      <c r="F179" s="39"/>
      <c r="G179" s="38"/>
      <c r="H179" s="2"/>
    </row>
    <row r="180" spans="1:9" x14ac:dyDescent="0.35">
      <c r="A180" s="2"/>
      <c r="B180" s="2"/>
      <c r="C180" s="36"/>
      <c r="D180" s="2"/>
      <c r="E180" s="8"/>
      <c r="F180" s="67"/>
      <c r="G180" s="35"/>
      <c r="H180" s="2"/>
    </row>
    <row r="181" spans="1:9" x14ac:dyDescent="0.35">
      <c r="A181" s="2"/>
      <c r="B181" s="2"/>
      <c r="C181" s="36"/>
      <c r="D181" s="2"/>
      <c r="E181" s="8"/>
      <c r="F181" s="75"/>
      <c r="G181" s="35"/>
      <c r="H181" s="2"/>
    </row>
    <row r="182" spans="1:9" x14ac:dyDescent="0.35">
      <c r="A182" s="2"/>
      <c r="B182" s="2"/>
      <c r="C182" s="36"/>
      <c r="D182" s="2"/>
      <c r="E182" s="8"/>
      <c r="F182" s="2"/>
      <c r="G182" s="35"/>
      <c r="H182" s="2"/>
    </row>
    <row r="183" spans="1:9" s="3" customFormat="1" x14ac:dyDescent="0.35">
      <c r="A183" s="35"/>
      <c r="B183" s="35"/>
      <c r="C183" s="65"/>
      <c r="D183" s="35"/>
      <c r="E183" s="66"/>
      <c r="F183" s="64"/>
      <c r="G183" s="35"/>
      <c r="H183" s="35"/>
      <c r="I183" s="35"/>
    </row>
    <row r="184" spans="1:9" x14ac:dyDescent="0.35">
      <c r="A184" s="2"/>
      <c r="B184" s="2"/>
      <c r="C184" s="36"/>
      <c r="D184" s="2"/>
      <c r="E184" s="8"/>
      <c r="F184" s="2"/>
      <c r="G184" s="35"/>
      <c r="H184" s="2"/>
    </row>
    <row r="185" spans="1:9" x14ac:dyDescent="0.35">
      <c r="A185" s="2"/>
      <c r="B185" s="36"/>
      <c r="C185" s="36"/>
      <c r="D185" s="2"/>
      <c r="E185" s="8"/>
      <c r="F185" s="2"/>
      <c r="G185" s="35"/>
      <c r="H185" s="2"/>
    </row>
    <row r="186" spans="1:9" x14ac:dyDescent="0.35">
      <c r="A186" s="2"/>
      <c r="B186" s="2"/>
      <c r="C186" s="36"/>
      <c r="D186" s="2"/>
      <c r="E186" s="8"/>
      <c r="F186" s="2"/>
      <c r="G186" s="35"/>
      <c r="H186" s="2"/>
    </row>
    <row r="187" spans="1:9" x14ac:dyDescent="0.35">
      <c r="A187" s="2"/>
      <c r="B187" s="2"/>
      <c r="C187" s="36"/>
      <c r="D187" s="2"/>
      <c r="E187" s="8"/>
      <c r="F187" s="2"/>
      <c r="G187" s="35"/>
      <c r="H187" s="2"/>
    </row>
    <row r="188" spans="1:9" s="3" customFormat="1" x14ac:dyDescent="0.35">
      <c r="A188" s="35"/>
      <c r="B188" s="64"/>
      <c r="C188" s="65"/>
      <c r="D188" s="35"/>
      <c r="E188" s="66"/>
      <c r="F188" s="35"/>
      <c r="G188" s="35"/>
      <c r="H188" s="35"/>
      <c r="I188" s="35"/>
    </row>
    <row r="189" spans="1:9" x14ac:dyDescent="0.35">
      <c r="A189" s="2"/>
      <c r="B189" s="2"/>
      <c r="C189" s="36"/>
      <c r="D189" s="8"/>
      <c r="E189" s="35"/>
      <c r="F189" s="35"/>
      <c r="G189" s="35"/>
      <c r="H189" s="35"/>
    </row>
    <row r="190" spans="1:9" s="3" customFormat="1" x14ac:dyDescent="0.35">
      <c r="A190" s="35"/>
      <c r="B190" s="35"/>
      <c r="C190" s="65"/>
      <c r="D190" s="35"/>
      <c r="E190" s="66"/>
      <c r="F190" s="64"/>
      <c r="G190" s="35"/>
      <c r="H190" s="35"/>
      <c r="I190" s="35"/>
    </row>
    <row r="191" spans="1:9" x14ac:dyDescent="0.35">
      <c r="A191" s="2"/>
      <c r="B191" s="2"/>
      <c r="C191" s="36"/>
      <c r="D191" s="8"/>
      <c r="E191" s="2"/>
      <c r="F191" s="2"/>
      <c r="G191" s="31"/>
      <c r="H191" s="2"/>
    </row>
    <row r="192" spans="1:9" x14ac:dyDescent="0.35">
      <c r="A192" s="2"/>
      <c r="B192" s="2"/>
      <c r="C192" s="36"/>
      <c r="D192" s="2"/>
      <c r="E192" s="2"/>
      <c r="F192" s="81"/>
      <c r="G192" s="81"/>
      <c r="H192" s="2"/>
    </row>
    <row r="193" spans="1:8" x14ac:dyDescent="0.35">
      <c r="A193" s="2"/>
      <c r="B193" s="2"/>
      <c r="C193" s="36"/>
      <c r="D193" s="2"/>
      <c r="E193" s="2"/>
      <c r="F193" s="81"/>
      <c r="G193" s="81"/>
      <c r="H193" s="2"/>
    </row>
    <row r="194" spans="1:8" x14ac:dyDescent="0.35">
      <c r="A194" s="2"/>
      <c r="B194" s="2"/>
      <c r="C194" s="36"/>
      <c r="D194" s="2"/>
      <c r="E194" s="2"/>
      <c r="F194" s="2"/>
      <c r="G194" s="2"/>
      <c r="H194" s="2"/>
    </row>
    <row r="195" spans="1:8" x14ac:dyDescent="0.35">
      <c r="A195" s="2"/>
      <c r="B195" s="2"/>
      <c r="C195" s="36"/>
      <c r="D195" s="2"/>
      <c r="E195" s="8"/>
      <c r="F195" s="2"/>
      <c r="G195" s="35"/>
      <c r="H195" s="2"/>
    </row>
    <row r="196" spans="1:8" x14ac:dyDescent="0.35">
      <c r="A196" s="2"/>
      <c r="B196" s="2"/>
      <c r="C196" s="36"/>
      <c r="D196" s="2"/>
      <c r="E196" s="8"/>
      <c r="F196" s="2"/>
      <c r="G196" s="35"/>
      <c r="H196" s="2"/>
    </row>
    <row r="197" spans="1:8" x14ac:dyDescent="0.35">
      <c r="A197" s="2"/>
      <c r="B197" s="2"/>
      <c r="C197" s="36"/>
      <c r="D197" s="2"/>
      <c r="E197" s="8"/>
      <c r="F197" s="2"/>
      <c r="G197" s="35"/>
      <c r="H197" s="2"/>
    </row>
    <row r="198" spans="1:8" x14ac:dyDescent="0.35">
      <c r="A198" s="2"/>
      <c r="B198" s="2"/>
      <c r="C198" s="36"/>
      <c r="D198" s="2"/>
      <c r="E198" s="8"/>
      <c r="F198" s="2"/>
      <c r="G198" s="35"/>
      <c r="H198" s="2"/>
    </row>
    <row r="199" spans="1:8" x14ac:dyDescent="0.35">
      <c r="A199" s="2"/>
      <c r="B199" s="2"/>
      <c r="C199" s="36"/>
      <c r="D199" s="8"/>
      <c r="E199" s="2"/>
      <c r="F199" s="2"/>
      <c r="G199" s="31"/>
      <c r="H199" s="2"/>
    </row>
    <row r="200" spans="1:8" x14ac:dyDescent="0.35">
      <c r="A200" s="2"/>
      <c r="B200" s="2"/>
      <c r="C200" s="36"/>
      <c r="D200" s="2"/>
      <c r="E200" s="2"/>
      <c r="F200" s="81"/>
      <c r="G200" s="81"/>
      <c r="H200" s="2"/>
    </row>
    <row r="201" spans="1:8" x14ac:dyDescent="0.35">
      <c r="A201" s="2"/>
      <c r="B201" s="2"/>
      <c r="C201" s="36"/>
      <c r="D201" s="2"/>
      <c r="E201" s="2"/>
      <c r="F201" s="81"/>
      <c r="G201" s="81"/>
      <c r="H201" s="2"/>
    </row>
    <row r="202" spans="1:8" x14ac:dyDescent="0.35">
      <c r="A202" s="2"/>
      <c r="B202" s="2"/>
      <c r="C202" s="36"/>
      <c r="D202" s="8"/>
      <c r="E202" s="2"/>
      <c r="F202" s="2"/>
      <c r="G202" s="31"/>
      <c r="H202" s="2"/>
    </row>
    <row r="203" spans="1:8" x14ac:dyDescent="0.35">
      <c r="A203" s="2"/>
      <c r="B203" s="2"/>
      <c r="C203" s="36"/>
      <c r="D203" s="2"/>
      <c r="E203" s="2"/>
      <c r="F203" s="81"/>
      <c r="G203" s="81"/>
      <c r="H203" s="2"/>
    </row>
    <row r="204" spans="1:8" x14ac:dyDescent="0.35">
      <c r="A204" s="2"/>
      <c r="B204" s="2"/>
      <c r="C204" s="36"/>
      <c r="D204" s="8"/>
      <c r="E204" s="2"/>
      <c r="F204" s="2"/>
      <c r="G204" s="67"/>
      <c r="H204" s="2"/>
    </row>
    <row r="205" spans="1:8" x14ac:dyDescent="0.35">
      <c r="A205" s="2"/>
      <c r="B205" s="2"/>
      <c r="C205" s="36"/>
      <c r="D205" s="2"/>
      <c r="E205" s="2"/>
      <c r="F205" s="81"/>
      <c r="G205" s="81"/>
      <c r="H205" s="2"/>
    </row>
    <row r="206" spans="1:8" x14ac:dyDescent="0.35">
      <c r="A206" s="2"/>
      <c r="B206" s="2"/>
      <c r="C206" s="36"/>
      <c r="D206" s="8"/>
      <c r="E206" s="2"/>
      <c r="F206" s="2"/>
      <c r="G206" s="31"/>
      <c r="H206" s="2"/>
    </row>
    <row r="207" spans="1:8" x14ac:dyDescent="0.35">
      <c r="A207" s="2"/>
      <c r="B207" s="2"/>
      <c r="C207" s="36"/>
      <c r="D207" s="8"/>
      <c r="E207" s="2"/>
      <c r="F207" s="2"/>
      <c r="G207" s="37"/>
      <c r="H207" s="2"/>
    </row>
    <row r="208" spans="1:8" x14ac:dyDescent="0.35">
      <c r="A208" s="2"/>
      <c r="B208" s="2"/>
      <c r="C208" s="36"/>
      <c r="D208" s="2"/>
      <c r="E208" s="8"/>
      <c r="F208" s="75"/>
      <c r="G208" s="35"/>
      <c r="H208" s="2"/>
    </row>
    <row r="209" spans="1:8" x14ac:dyDescent="0.35">
      <c r="A209" s="2"/>
      <c r="B209" s="2"/>
      <c r="C209" s="36"/>
      <c r="D209" s="2"/>
      <c r="E209" s="8"/>
      <c r="F209" s="2"/>
      <c r="G209" s="35"/>
      <c r="H209" s="2"/>
    </row>
    <row r="210" spans="1:8" x14ac:dyDescent="0.35">
      <c r="A210" s="2"/>
      <c r="B210" s="2"/>
      <c r="C210" s="36"/>
      <c r="D210" s="2"/>
      <c r="E210" s="8"/>
      <c r="F210" s="2"/>
      <c r="G210" s="35"/>
      <c r="H210" s="2"/>
    </row>
    <row r="211" spans="1:8" x14ac:dyDescent="0.35">
      <c r="A211" s="2"/>
      <c r="B211" s="2"/>
      <c r="C211" s="36"/>
      <c r="D211" s="2"/>
      <c r="E211" s="8"/>
      <c r="F211" s="2"/>
      <c r="G211" s="35"/>
      <c r="H211" s="2"/>
    </row>
    <row r="212" spans="1:8" x14ac:dyDescent="0.35">
      <c r="A212" s="2"/>
      <c r="B212" s="2"/>
      <c r="C212" s="36"/>
      <c r="D212" s="2"/>
      <c r="E212" s="8"/>
      <c r="F212" s="2"/>
      <c r="G212" s="35"/>
      <c r="H212" s="2"/>
    </row>
    <row r="213" spans="1:8" x14ac:dyDescent="0.35">
      <c r="A213" s="2"/>
      <c r="B213" s="2"/>
      <c r="C213" s="36"/>
      <c r="D213" s="2"/>
      <c r="E213" s="8"/>
      <c r="F213" s="2"/>
      <c r="G213" s="35"/>
      <c r="H213" s="2"/>
    </row>
    <row r="214" spans="1:8" x14ac:dyDescent="0.35">
      <c r="A214" s="2"/>
      <c r="B214" s="2"/>
      <c r="C214" s="36"/>
      <c r="D214" s="2"/>
      <c r="E214" s="8"/>
      <c r="F214" s="2"/>
      <c r="G214" s="35"/>
      <c r="H214" s="2"/>
    </row>
    <row r="215" spans="1:8" x14ac:dyDescent="0.35">
      <c r="A215" s="2"/>
      <c r="B215" s="2"/>
      <c r="C215" s="36"/>
      <c r="D215" s="2"/>
      <c r="E215" s="2"/>
      <c r="F215" s="40"/>
      <c r="G215" s="40"/>
      <c r="H215" s="2"/>
    </row>
    <row r="216" spans="1:8" x14ac:dyDescent="0.35">
      <c r="A216" s="2"/>
      <c r="B216" s="2"/>
      <c r="C216" s="36"/>
      <c r="D216" s="2"/>
      <c r="E216" s="2"/>
      <c r="F216" s="81"/>
      <c r="G216" s="81"/>
      <c r="H216" s="2"/>
    </row>
    <row r="217" spans="1:8" x14ac:dyDescent="0.35">
      <c r="A217" s="2"/>
      <c r="B217" s="2"/>
      <c r="C217" s="36"/>
      <c r="D217" s="2"/>
      <c r="E217" s="2"/>
      <c r="F217" s="81"/>
      <c r="G217" s="81"/>
      <c r="H217" s="2"/>
    </row>
    <row r="218" spans="1:8" x14ac:dyDescent="0.35">
      <c r="A218" s="2"/>
      <c r="B218" s="2"/>
      <c r="C218" s="36"/>
      <c r="D218" s="2"/>
      <c r="E218" s="2"/>
      <c r="F218" s="81"/>
      <c r="G218" s="81"/>
      <c r="H218" s="2"/>
    </row>
    <row r="219" spans="1:8" x14ac:dyDescent="0.35">
      <c r="A219" s="2"/>
      <c r="B219" s="2"/>
      <c r="C219" s="36"/>
      <c r="D219" s="2"/>
      <c r="E219" s="2"/>
      <c r="F219" s="81"/>
      <c r="G219" s="81"/>
      <c r="H219" s="2"/>
    </row>
    <row r="220" spans="1:8" x14ac:dyDescent="0.35">
      <c r="A220" s="2"/>
      <c r="B220" s="2"/>
      <c r="C220" s="36"/>
      <c r="D220" s="2"/>
      <c r="E220" s="2"/>
      <c r="F220" s="81"/>
      <c r="G220" s="81"/>
      <c r="H220" s="2"/>
    </row>
    <row r="221" spans="1:8" x14ac:dyDescent="0.35">
      <c r="A221" s="2"/>
      <c r="B221" s="2"/>
      <c r="C221" s="36"/>
      <c r="D221" s="2"/>
      <c r="E221" s="2"/>
      <c r="F221" s="81"/>
      <c r="G221" s="81"/>
      <c r="H221" s="2"/>
    </row>
    <row r="222" spans="1:8" x14ac:dyDescent="0.35">
      <c r="A222" s="2"/>
      <c r="B222" s="2"/>
      <c r="C222" s="36"/>
      <c r="D222" s="2"/>
      <c r="E222" s="2"/>
      <c r="F222" s="2"/>
      <c r="G222" s="67"/>
      <c r="H222" s="2"/>
    </row>
    <row r="223" spans="1:8" x14ac:dyDescent="0.35">
      <c r="A223" s="2"/>
      <c r="B223" s="2"/>
      <c r="C223" s="36"/>
      <c r="D223" s="8"/>
      <c r="E223" s="2"/>
      <c r="F223" s="2"/>
      <c r="G223" s="67"/>
      <c r="H223" s="2"/>
    </row>
    <row r="224" spans="1:8" x14ac:dyDescent="0.35">
      <c r="A224" s="2"/>
      <c r="B224" s="2"/>
      <c r="C224" s="36"/>
      <c r="D224" s="2"/>
      <c r="E224" s="2"/>
      <c r="F224" s="2"/>
      <c r="G224" s="67"/>
      <c r="H224" s="2"/>
    </row>
    <row r="225" spans="1:8" x14ac:dyDescent="0.35">
      <c r="A225" s="2"/>
      <c r="B225" s="2"/>
      <c r="C225" s="36"/>
      <c r="D225" s="2"/>
      <c r="E225" s="2"/>
      <c r="F225" s="2"/>
      <c r="G225" s="67"/>
      <c r="H225" s="2"/>
    </row>
    <row r="226" spans="1:8" x14ac:dyDescent="0.35">
      <c r="A226" s="2"/>
      <c r="B226" s="2"/>
      <c r="C226" s="36"/>
      <c r="D226" s="2"/>
      <c r="E226" s="2"/>
      <c r="F226" s="2"/>
      <c r="G226" s="67"/>
      <c r="H226" s="2"/>
    </row>
    <row r="227" spans="1:8" x14ac:dyDescent="0.35">
      <c r="A227" s="2"/>
      <c r="B227" s="2"/>
      <c r="C227" s="36"/>
      <c r="D227" s="8"/>
      <c r="E227" s="2"/>
      <c r="F227" s="2"/>
      <c r="G227" s="67"/>
      <c r="H227" s="2"/>
    </row>
    <row r="228" spans="1:8" x14ac:dyDescent="0.35">
      <c r="A228" s="2"/>
      <c r="B228" s="2"/>
      <c r="C228" s="36"/>
      <c r="D228" s="2"/>
      <c r="E228" s="2"/>
      <c r="F228" s="2"/>
      <c r="G228" s="67"/>
      <c r="H228" s="2"/>
    </row>
    <row r="229" spans="1:8" x14ac:dyDescent="0.35">
      <c r="A229" s="2"/>
      <c r="B229" s="2"/>
      <c r="C229" s="36"/>
      <c r="D229" s="2"/>
      <c r="E229" s="2"/>
      <c r="F229" s="2"/>
      <c r="G229" s="67"/>
      <c r="H229" s="2"/>
    </row>
    <row r="230" spans="1:8" x14ac:dyDescent="0.35">
      <c r="A230" s="2"/>
      <c r="B230" s="2"/>
      <c r="C230" s="36"/>
      <c r="D230" s="2"/>
      <c r="E230" s="2"/>
      <c r="F230" s="81"/>
      <c r="G230" s="81"/>
      <c r="H230" s="2"/>
    </row>
    <row r="231" spans="1:8" x14ac:dyDescent="0.35">
      <c r="A231" s="2"/>
      <c r="B231" s="2"/>
      <c r="C231" s="36"/>
      <c r="D231" s="2"/>
      <c r="E231" s="2"/>
      <c r="F231" s="81"/>
      <c r="G231" s="81"/>
      <c r="H231" s="2"/>
    </row>
    <row r="232" spans="1:8" x14ac:dyDescent="0.35">
      <c r="A232" s="95"/>
      <c r="B232" s="95"/>
      <c r="C232" s="96"/>
      <c r="D232" s="95"/>
      <c r="E232" s="7"/>
      <c r="F232" s="95"/>
      <c r="G232" s="97"/>
      <c r="H232" s="95"/>
    </row>
    <row r="233" spans="1:8" x14ac:dyDescent="0.35">
      <c r="A233" s="2"/>
      <c r="B233" s="2"/>
      <c r="C233" s="36"/>
      <c r="D233" s="2"/>
      <c r="E233" s="2"/>
      <c r="F233" s="81"/>
      <c r="G233" s="81"/>
      <c r="H233" s="2"/>
    </row>
    <row r="234" spans="1:8" x14ac:dyDescent="0.35">
      <c r="A234" s="2"/>
      <c r="B234" s="2"/>
      <c r="C234" s="36"/>
      <c r="D234" s="8"/>
      <c r="E234" s="2"/>
      <c r="F234" s="2"/>
      <c r="G234" s="31"/>
      <c r="H234" s="2"/>
    </row>
    <row r="235" spans="1:8" x14ac:dyDescent="0.35">
      <c r="A235" s="2"/>
      <c r="B235" s="2"/>
      <c r="C235" s="36"/>
      <c r="D235" s="2"/>
      <c r="E235" s="2"/>
      <c r="F235" s="2"/>
      <c r="G235" s="67"/>
      <c r="H235" s="2"/>
    </row>
    <row r="236" spans="1:8" x14ac:dyDescent="0.35">
      <c r="A236" s="2"/>
      <c r="B236" s="2"/>
      <c r="C236" s="36"/>
      <c r="D236" s="2"/>
      <c r="E236" s="2"/>
      <c r="F236" s="2"/>
      <c r="G236" s="67"/>
      <c r="H236" s="2"/>
    </row>
    <row r="237" spans="1:8" x14ac:dyDescent="0.35">
      <c r="A237" s="2"/>
      <c r="B237" s="2"/>
      <c r="C237" s="36"/>
      <c r="D237" s="8"/>
      <c r="E237" s="2"/>
      <c r="F237" s="2"/>
      <c r="G237" s="67"/>
      <c r="H237" s="2"/>
    </row>
    <row r="238" spans="1:8" x14ac:dyDescent="0.35">
      <c r="A238" s="2"/>
      <c r="B238" s="2"/>
      <c r="C238" s="36"/>
      <c r="D238" s="2"/>
      <c r="E238" s="2"/>
      <c r="F238" s="81"/>
      <c r="G238" s="81"/>
      <c r="H238" s="2"/>
    </row>
    <row r="239" spans="1:8" x14ac:dyDescent="0.35">
      <c r="A239" s="2"/>
      <c r="B239" s="2"/>
      <c r="C239" s="36"/>
      <c r="D239" s="2"/>
      <c r="E239" s="2"/>
      <c r="F239" s="81"/>
      <c r="G239" s="81"/>
      <c r="H239" s="2"/>
    </row>
    <row r="240" spans="1:8" x14ac:dyDescent="0.35">
      <c r="A240" s="2"/>
      <c r="B240" s="2"/>
      <c r="C240" s="36"/>
      <c r="D240" s="2"/>
      <c r="E240" s="2"/>
      <c r="F240" s="81"/>
      <c r="G240" s="81"/>
      <c r="H240" s="2"/>
    </row>
    <row r="241" spans="1:12" x14ac:dyDescent="0.35">
      <c r="A241" s="2"/>
      <c r="B241" s="2"/>
      <c r="C241" s="36"/>
      <c r="D241" s="2"/>
      <c r="E241" s="2"/>
      <c r="F241" s="81"/>
      <c r="G241" s="81"/>
      <c r="H241" s="2"/>
    </row>
    <row r="242" spans="1:12" x14ac:dyDescent="0.35">
      <c r="A242" s="2"/>
      <c r="B242" s="2"/>
      <c r="C242" s="36"/>
      <c r="D242" s="2"/>
      <c r="E242" s="2"/>
      <c r="F242" s="81"/>
      <c r="G242" s="81"/>
      <c r="H242" s="2"/>
    </row>
    <row r="243" spans="1:12" x14ac:dyDescent="0.35">
      <c r="A243" s="2"/>
      <c r="B243" s="2"/>
      <c r="C243" s="36"/>
      <c r="D243" s="8"/>
      <c r="E243" s="2"/>
      <c r="F243" s="40"/>
      <c r="G243" s="82"/>
      <c r="H243" s="83"/>
      <c r="L243" s="2"/>
    </row>
    <row r="244" spans="1:12" x14ac:dyDescent="0.35">
      <c r="A244" s="2"/>
      <c r="B244" s="2"/>
      <c r="C244" s="36"/>
      <c r="D244" s="2"/>
      <c r="E244" s="2"/>
      <c r="F244" s="81"/>
      <c r="G244" s="83"/>
      <c r="H244" s="83"/>
      <c r="L244" s="2"/>
    </row>
    <row r="245" spans="1:12" x14ac:dyDescent="0.35">
      <c r="A245" s="2"/>
      <c r="B245" s="2"/>
      <c r="C245" s="36"/>
      <c r="D245" s="2"/>
      <c r="E245" s="8"/>
      <c r="F245" s="81"/>
      <c r="G245" s="97"/>
      <c r="H245" s="2"/>
    </row>
    <row r="246" spans="1:12" x14ac:dyDescent="0.35">
      <c r="A246" s="2"/>
      <c r="B246" s="2"/>
      <c r="C246" s="36"/>
      <c r="D246" s="2"/>
      <c r="E246" s="8"/>
      <c r="F246" s="2"/>
      <c r="G246" s="2"/>
      <c r="H246" s="2"/>
    </row>
    <row r="247" spans="1:12" x14ac:dyDescent="0.35">
      <c r="A247" s="2"/>
      <c r="B247" s="2"/>
      <c r="C247" s="36"/>
      <c r="D247" s="8"/>
      <c r="E247" s="2"/>
      <c r="F247" s="2"/>
      <c r="G247" s="81"/>
      <c r="H247" s="2"/>
    </row>
    <row r="248" spans="1:12" x14ac:dyDescent="0.35">
      <c r="A248" s="2"/>
      <c r="B248" s="2"/>
      <c r="C248" s="36"/>
      <c r="D248" s="8"/>
      <c r="E248" s="2"/>
      <c r="F248" s="2"/>
      <c r="G248" s="81"/>
      <c r="H248" s="2"/>
    </row>
    <row r="249" spans="1:12" x14ac:dyDescent="0.35">
      <c r="A249" s="2"/>
      <c r="B249" s="2"/>
      <c r="C249" s="36"/>
      <c r="D249" s="2"/>
      <c r="E249" s="2"/>
      <c r="F249" s="81"/>
      <c r="G249" s="81"/>
      <c r="H249" s="2"/>
    </row>
    <row r="250" spans="1:12" x14ac:dyDescent="0.35">
      <c r="A250" s="2"/>
      <c r="B250" s="2"/>
      <c r="C250" s="36"/>
      <c r="D250" s="2"/>
      <c r="E250" s="2"/>
      <c r="F250" s="81"/>
      <c r="G250" s="81"/>
      <c r="H250" s="2"/>
    </row>
    <row r="251" spans="1:12" x14ac:dyDescent="0.35">
      <c r="A251" s="2"/>
      <c r="B251" s="2"/>
      <c r="C251" s="36"/>
      <c r="D251" s="2"/>
      <c r="E251" s="2"/>
      <c r="F251" s="81"/>
      <c r="G251" s="81"/>
      <c r="H251" s="2"/>
    </row>
    <row r="252" spans="1:12" x14ac:dyDescent="0.35">
      <c r="A252" s="2"/>
      <c r="B252" s="2"/>
      <c r="C252" s="36"/>
      <c r="D252" s="8"/>
      <c r="E252" s="2"/>
      <c r="F252" s="2"/>
      <c r="G252" s="31"/>
      <c r="H252" s="2"/>
    </row>
    <row r="253" spans="1:12" x14ac:dyDescent="0.35">
      <c r="A253" s="2"/>
      <c r="B253" s="83"/>
      <c r="C253" s="36"/>
      <c r="D253" s="83"/>
      <c r="E253" s="8"/>
      <c r="F253" s="2"/>
      <c r="G253" s="97"/>
      <c r="H253" s="2"/>
    </row>
    <row r="254" spans="1:12" x14ac:dyDescent="0.35">
      <c r="A254" s="2"/>
      <c r="B254" s="83"/>
      <c r="C254" s="36"/>
      <c r="D254" s="83"/>
      <c r="E254" s="8"/>
      <c r="F254" s="2"/>
      <c r="G254" s="97"/>
      <c r="H254" s="2"/>
    </row>
    <row r="255" spans="1:12" x14ac:dyDescent="0.35">
      <c r="A255" s="2"/>
      <c r="B255" s="83"/>
      <c r="C255" s="36"/>
      <c r="D255" s="83"/>
      <c r="E255" s="2"/>
      <c r="F255" s="81"/>
      <c r="G255" s="81"/>
      <c r="H255" s="2"/>
    </row>
    <row r="256" spans="1:12" x14ac:dyDescent="0.35">
      <c r="A256" s="2"/>
      <c r="B256" s="83"/>
      <c r="C256" s="36"/>
      <c r="D256" s="83"/>
      <c r="E256" s="2"/>
      <c r="F256" s="2"/>
      <c r="G256" s="67"/>
      <c r="H256" s="2"/>
    </row>
    <row r="257" spans="1:8" x14ac:dyDescent="0.35">
      <c r="A257" s="2"/>
      <c r="B257" s="83"/>
      <c r="C257" s="36"/>
      <c r="D257" s="83"/>
      <c r="E257" s="2"/>
      <c r="F257" s="81"/>
      <c r="G257" s="81"/>
      <c r="H257" s="2"/>
    </row>
    <row r="258" spans="1:8" x14ac:dyDescent="0.35">
      <c r="A258" s="2"/>
      <c r="B258" s="83"/>
      <c r="C258" s="36"/>
      <c r="D258" s="93"/>
      <c r="E258" s="2"/>
      <c r="F258" s="2"/>
      <c r="G258" s="81"/>
      <c r="H258" s="2"/>
    </row>
    <row r="259" spans="1:8" x14ac:dyDescent="0.35">
      <c r="A259" s="2"/>
      <c r="B259" s="83"/>
      <c r="C259" s="36"/>
      <c r="D259" s="93"/>
      <c r="E259" s="2"/>
      <c r="F259" s="2"/>
      <c r="G259" s="31"/>
      <c r="H259" s="2"/>
    </row>
    <row r="260" spans="1:8" x14ac:dyDescent="0.35">
      <c r="A260" s="2"/>
      <c r="B260" s="83"/>
      <c r="C260" s="36"/>
      <c r="D260" s="83"/>
      <c r="E260" s="2"/>
      <c r="F260" s="81"/>
      <c r="G260" s="81"/>
      <c r="H260" s="2"/>
    </row>
    <row r="261" spans="1:8" x14ac:dyDescent="0.35">
      <c r="A261" s="2"/>
      <c r="B261" s="2"/>
      <c r="C261" s="83"/>
      <c r="D261" s="8"/>
      <c r="E261" s="2"/>
      <c r="F261" s="2"/>
      <c r="G261" s="2"/>
      <c r="H261" s="2"/>
    </row>
    <row r="262" spans="1:8" x14ac:dyDescent="0.35">
      <c r="A262" s="2"/>
      <c r="B262" s="2"/>
      <c r="C262" s="83"/>
      <c r="D262" s="2"/>
      <c r="E262" s="8"/>
      <c r="F262" s="2"/>
      <c r="G262" s="97"/>
      <c r="H262" s="2"/>
    </row>
    <row r="263" spans="1:8" x14ac:dyDescent="0.35">
      <c r="A263" s="2"/>
      <c r="B263" s="2"/>
      <c r="C263" s="83"/>
      <c r="D263" s="2"/>
      <c r="E263" s="2"/>
      <c r="F263" s="81"/>
      <c r="G263" s="81"/>
      <c r="H263" s="2"/>
    </row>
    <row r="264" spans="1:8" x14ac:dyDescent="0.35">
      <c r="A264" s="2"/>
      <c r="B264" s="2"/>
      <c r="C264" s="83"/>
      <c r="D264" s="2"/>
      <c r="E264" s="2"/>
      <c r="F264" s="81"/>
      <c r="G264" s="81"/>
      <c r="H264" s="2"/>
    </row>
    <row r="265" spans="1:8" x14ac:dyDescent="0.35">
      <c r="A265" s="2"/>
      <c r="B265" s="2"/>
      <c r="C265" s="83"/>
      <c r="D265" s="2"/>
      <c r="E265" s="2"/>
      <c r="F265" s="81"/>
      <c r="G265" s="81"/>
      <c r="H265" s="2"/>
    </row>
    <row r="266" spans="1:8" x14ac:dyDescent="0.35">
      <c r="A266" s="2"/>
      <c r="B266" s="2"/>
      <c r="C266" s="83"/>
      <c r="D266" s="2"/>
      <c r="E266" s="2"/>
      <c r="F266" s="81"/>
      <c r="G266" s="81"/>
      <c r="H266" s="2"/>
    </row>
    <row r="267" spans="1:8" x14ac:dyDescent="0.35">
      <c r="A267" s="2"/>
      <c r="B267" s="2"/>
      <c r="C267" s="83"/>
      <c r="D267" s="8"/>
      <c r="E267" s="2"/>
      <c r="F267" s="2"/>
      <c r="G267" s="67"/>
      <c r="H267" s="2"/>
    </row>
    <row r="268" spans="1:8" x14ac:dyDescent="0.35">
      <c r="A268" s="2"/>
      <c r="B268" s="2"/>
      <c r="C268" s="83"/>
      <c r="D268" s="2"/>
      <c r="E268" s="2"/>
      <c r="F268" s="2"/>
      <c r="G268" s="67"/>
      <c r="H268" s="2"/>
    </row>
    <row r="269" spans="1:8" x14ac:dyDescent="0.35">
      <c r="A269" s="2"/>
      <c r="B269" s="2"/>
      <c r="C269" s="83"/>
      <c r="D269" s="2"/>
      <c r="E269" s="2"/>
      <c r="F269" s="2"/>
      <c r="G269" s="67"/>
      <c r="H269" s="2"/>
    </row>
    <row r="270" spans="1:8" x14ac:dyDescent="0.35">
      <c r="A270" s="2"/>
      <c r="B270" s="2"/>
      <c r="C270" s="83"/>
      <c r="D270" s="2"/>
      <c r="E270" s="2"/>
      <c r="F270" s="2"/>
      <c r="G270" s="67"/>
      <c r="H270" s="2"/>
    </row>
    <row r="271" spans="1:8" x14ac:dyDescent="0.35">
      <c r="A271" s="2"/>
      <c r="B271" s="2"/>
      <c r="C271" s="83"/>
      <c r="D271" s="2"/>
      <c r="E271" s="2"/>
      <c r="F271" s="2"/>
      <c r="G271" s="67"/>
      <c r="H271" s="2"/>
    </row>
    <row r="272" spans="1:8" x14ac:dyDescent="0.35">
      <c r="A272" s="2"/>
      <c r="B272" s="2"/>
      <c r="C272" s="83"/>
      <c r="D272" s="8"/>
      <c r="E272" s="2"/>
      <c r="F272" s="2"/>
      <c r="G272" s="81"/>
      <c r="H272" s="2"/>
    </row>
    <row r="273" spans="1:8" x14ac:dyDescent="0.35">
      <c r="A273" s="2"/>
      <c r="B273" s="2"/>
      <c r="C273" s="83"/>
      <c r="D273" s="2"/>
      <c r="E273" s="2"/>
      <c r="F273" s="81"/>
      <c r="G273" s="81"/>
      <c r="H273" s="2"/>
    </row>
    <row r="274" spans="1:8" x14ac:dyDescent="0.35">
      <c r="A274" s="2"/>
      <c r="B274" s="2"/>
      <c r="C274" s="83"/>
      <c r="D274" s="2"/>
      <c r="E274" s="2"/>
      <c r="F274" s="81"/>
      <c r="G274" s="81"/>
      <c r="H274" s="2"/>
    </row>
    <row r="275" spans="1:8" x14ac:dyDescent="0.35">
      <c r="A275" s="2"/>
      <c r="B275" s="2"/>
      <c r="C275" s="83"/>
      <c r="D275" s="8"/>
      <c r="E275" s="2"/>
      <c r="F275" s="39"/>
      <c r="G275" s="39"/>
      <c r="H275" s="2"/>
    </row>
    <row r="276" spans="1:8" x14ac:dyDescent="0.35">
      <c r="A276" s="2"/>
      <c r="B276" s="2"/>
      <c r="C276" s="36"/>
      <c r="D276" s="2"/>
      <c r="E276" s="8"/>
      <c r="F276" s="2"/>
      <c r="G276" s="97"/>
      <c r="H276" s="2"/>
    </row>
    <row r="277" spans="1:8" x14ac:dyDescent="0.35">
      <c r="A277" s="2"/>
      <c r="B277" s="2"/>
      <c r="C277" s="36"/>
      <c r="D277" s="2"/>
      <c r="E277" s="8"/>
      <c r="F277" s="2"/>
      <c r="G277" s="97"/>
      <c r="H277" s="2"/>
    </row>
    <row r="278" spans="1:8" x14ac:dyDescent="0.35">
      <c r="A278" s="2"/>
      <c r="B278" s="2"/>
      <c r="C278" s="36"/>
      <c r="D278" s="2"/>
      <c r="E278" s="8"/>
      <c r="F278" s="2"/>
      <c r="G278" s="97"/>
      <c r="H278" s="2"/>
    </row>
    <row r="279" spans="1:8" x14ac:dyDescent="0.35">
      <c r="A279" s="2"/>
      <c r="B279" s="2"/>
      <c r="C279" s="36"/>
      <c r="D279" s="2"/>
      <c r="E279" s="8"/>
      <c r="F279" s="2"/>
      <c r="G279" s="97"/>
      <c r="H279" s="2"/>
    </row>
    <row r="280" spans="1:8" x14ac:dyDescent="0.35">
      <c r="A280" s="2"/>
      <c r="B280" s="2"/>
      <c r="C280" s="36"/>
      <c r="D280" s="2"/>
      <c r="E280" s="8"/>
      <c r="F280" s="2"/>
      <c r="G280" s="97"/>
      <c r="H280" s="2"/>
    </row>
    <row r="281" spans="1:8" x14ac:dyDescent="0.35">
      <c r="A281" s="2"/>
      <c r="B281" s="2"/>
      <c r="C281" s="36"/>
      <c r="D281" s="2"/>
      <c r="E281" s="8"/>
      <c r="F281" s="2"/>
      <c r="G281" s="97"/>
      <c r="H281" s="2"/>
    </row>
    <row r="282" spans="1:8" x14ac:dyDescent="0.35">
      <c r="A282" s="2"/>
      <c r="B282" s="2"/>
      <c r="C282" s="36"/>
      <c r="D282" s="2"/>
      <c r="E282" s="2"/>
      <c r="F282" s="2"/>
      <c r="G282" s="2"/>
      <c r="H282" s="2"/>
    </row>
    <row r="283" spans="1:8" x14ac:dyDescent="0.35">
      <c r="A283" s="2"/>
      <c r="B283" s="2"/>
      <c r="C283" s="36"/>
      <c r="D283" s="8"/>
      <c r="E283" s="2"/>
      <c r="F283" s="2"/>
      <c r="G283" s="2"/>
      <c r="H283" s="2"/>
    </row>
    <row r="284" spans="1:8" x14ac:dyDescent="0.35">
      <c r="A284" s="2"/>
      <c r="B284" s="2"/>
      <c r="C284" s="36"/>
      <c r="D284" s="8"/>
      <c r="E284" s="2"/>
      <c r="F284" s="2"/>
      <c r="G284" s="2"/>
      <c r="H284" s="2"/>
    </row>
    <row r="285" spans="1:8" x14ac:dyDescent="0.35">
      <c r="A285" s="2"/>
      <c r="B285" s="2"/>
      <c r="C285" s="36"/>
      <c r="D285" s="2"/>
      <c r="E285" s="8"/>
      <c r="F285" s="2"/>
      <c r="G285" s="97"/>
      <c r="H285" s="2"/>
    </row>
    <row r="286" spans="1:8" x14ac:dyDescent="0.35">
      <c r="A286" s="2"/>
      <c r="B286" s="2"/>
      <c r="C286" s="36"/>
      <c r="D286" s="2"/>
      <c r="E286" s="8"/>
      <c r="F286" s="2"/>
      <c r="G286" s="97"/>
      <c r="H286" s="2"/>
    </row>
    <row r="287" spans="1:8" x14ac:dyDescent="0.35">
      <c r="A287" s="2"/>
      <c r="B287" s="2"/>
      <c r="C287" s="36"/>
      <c r="D287" s="2"/>
      <c r="E287" s="8"/>
      <c r="F287" s="2"/>
      <c r="G287" s="97"/>
      <c r="H287" s="2"/>
    </row>
    <row r="288" spans="1:8" x14ac:dyDescent="0.35">
      <c r="A288" s="2"/>
      <c r="B288" s="2"/>
      <c r="C288" s="36"/>
      <c r="D288" s="2"/>
      <c r="E288" s="8"/>
      <c r="F288" s="2"/>
      <c r="G288" s="97"/>
      <c r="H288" s="2"/>
    </row>
    <row r="289" spans="1:8" x14ac:dyDescent="0.35">
      <c r="A289" s="2"/>
      <c r="B289" s="2"/>
      <c r="C289" s="36"/>
      <c r="D289" s="2"/>
      <c r="E289" s="2"/>
      <c r="F289" s="2"/>
      <c r="G289" s="2"/>
      <c r="H289" s="2"/>
    </row>
    <row r="290" spans="1:8" x14ac:dyDescent="0.35">
      <c r="A290" s="2"/>
      <c r="B290" s="2"/>
      <c r="C290" s="36"/>
      <c r="D290" s="2"/>
      <c r="E290" s="2"/>
      <c r="F290" s="2"/>
      <c r="G290" s="2"/>
      <c r="H290" s="2"/>
    </row>
    <row r="291" spans="1:8" x14ac:dyDescent="0.35">
      <c r="A291" s="2"/>
      <c r="B291" s="2"/>
      <c r="C291" s="36"/>
      <c r="D291" s="2"/>
      <c r="E291" s="2"/>
      <c r="F291" s="2"/>
      <c r="G291" s="2"/>
      <c r="H291" s="2"/>
    </row>
    <row r="292" spans="1:8" x14ac:dyDescent="0.35">
      <c r="A292" s="2"/>
      <c r="B292" s="2"/>
      <c r="C292" s="36"/>
      <c r="D292" s="2"/>
      <c r="E292" s="2"/>
      <c r="F292" s="2"/>
      <c r="G292" s="2"/>
      <c r="H292" s="2"/>
    </row>
    <row r="293" spans="1:8" x14ac:dyDescent="0.35">
      <c r="A293" s="2"/>
      <c r="B293" s="2"/>
      <c r="C293" s="36"/>
      <c r="D293" s="2"/>
      <c r="E293" s="2"/>
      <c r="F293" s="2"/>
      <c r="G293" s="2"/>
      <c r="H293" s="2"/>
    </row>
    <row r="294" spans="1:8" x14ac:dyDescent="0.35">
      <c r="A294" s="2"/>
      <c r="B294" s="2"/>
      <c r="C294" s="36"/>
      <c r="D294" s="8"/>
      <c r="E294" s="2"/>
      <c r="F294" s="2"/>
      <c r="G294" s="2"/>
      <c r="H294" s="2"/>
    </row>
    <row r="295" spans="1:8" x14ac:dyDescent="0.35">
      <c r="A295" s="2"/>
      <c r="B295" s="2"/>
      <c r="C295" s="36"/>
      <c r="D295" s="8"/>
      <c r="E295" s="2"/>
      <c r="F295" s="2"/>
      <c r="G295" s="2"/>
      <c r="H295" s="2"/>
    </row>
    <row r="296" spans="1:8" x14ac:dyDescent="0.35">
      <c r="A296" s="2"/>
      <c r="B296" s="2"/>
      <c r="C296" s="36"/>
      <c r="D296" s="2"/>
      <c r="E296" s="2"/>
      <c r="F296" s="2"/>
      <c r="G296" s="2"/>
      <c r="H296" s="2"/>
    </row>
    <row r="297" spans="1:8" x14ac:dyDescent="0.35">
      <c r="A297" s="2"/>
      <c r="B297" s="2"/>
      <c r="C297" s="36"/>
      <c r="D297" s="2"/>
      <c r="E297" s="2"/>
      <c r="F297" s="2"/>
      <c r="G297" s="2"/>
      <c r="H297" s="2"/>
    </row>
    <row r="298" spans="1:8" x14ac:dyDescent="0.35">
      <c r="A298" s="2"/>
      <c r="B298" s="2"/>
      <c r="C298" s="36"/>
      <c r="D298" s="8"/>
      <c r="E298" s="2"/>
      <c r="F298" s="2"/>
      <c r="G298" s="2"/>
      <c r="H298" s="2"/>
    </row>
    <row r="299" spans="1:8" x14ac:dyDescent="0.35">
      <c r="A299" s="2"/>
      <c r="B299" s="2"/>
      <c r="C299" s="36"/>
      <c r="D299" s="8"/>
      <c r="E299" s="2"/>
      <c r="F299" s="2"/>
      <c r="G299" s="2"/>
      <c r="H299" s="2"/>
    </row>
    <row r="300" spans="1:8" x14ac:dyDescent="0.35">
      <c r="A300" s="2"/>
      <c r="B300" s="2"/>
      <c r="C300" s="36"/>
      <c r="D300" s="8"/>
      <c r="E300" s="2"/>
      <c r="F300" s="2"/>
      <c r="G300" s="2"/>
      <c r="H300" s="2"/>
    </row>
    <row r="301" spans="1:8" x14ac:dyDescent="0.35">
      <c r="A301" s="2"/>
      <c r="B301" s="2"/>
      <c r="C301" s="36"/>
      <c r="D301" s="2"/>
      <c r="E301" s="2"/>
      <c r="F301" s="2"/>
      <c r="G301" s="2"/>
      <c r="H301" s="2"/>
    </row>
    <row r="302" spans="1:8" x14ac:dyDescent="0.35">
      <c r="A302" s="2"/>
      <c r="B302" s="2"/>
      <c r="C302" s="36"/>
      <c r="D302" s="2"/>
      <c r="E302" s="2"/>
      <c r="F302" s="2"/>
      <c r="G302" s="2"/>
      <c r="H302" s="2"/>
    </row>
    <row r="303" spans="1:8" x14ac:dyDescent="0.35">
      <c r="A303" s="2"/>
      <c r="B303" s="2"/>
      <c r="C303" s="36"/>
      <c r="D303" s="2"/>
      <c r="E303" s="8"/>
      <c r="F303" s="2"/>
      <c r="G303" s="2"/>
      <c r="H303" s="2"/>
    </row>
    <row r="304" spans="1:8" x14ac:dyDescent="0.35">
      <c r="A304" s="2"/>
      <c r="B304" s="2"/>
      <c r="C304" s="36"/>
      <c r="D304" s="2"/>
      <c r="E304" s="8"/>
      <c r="F304" s="2"/>
      <c r="G304" s="2"/>
      <c r="H304" s="2"/>
    </row>
    <row r="305" spans="1:8" x14ac:dyDescent="0.35">
      <c r="A305" s="2"/>
      <c r="B305" s="2"/>
      <c r="C305" s="36"/>
      <c r="D305" s="2"/>
      <c r="E305" s="8"/>
      <c r="F305" s="2"/>
      <c r="G305" s="2"/>
      <c r="H305" s="2"/>
    </row>
    <row r="306" spans="1:8" x14ac:dyDescent="0.35">
      <c r="A306" s="2"/>
      <c r="B306" s="2"/>
      <c r="C306" s="36"/>
      <c r="D306" s="2"/>
      <c r="E306" s="8"/>
      <c r="F306" s="2"/>
      <c r="G306" s="2"/>
      <c r="H306" s="2"/>
    </row>
    <row r="307" spans="1:8" x14ac:dyDescent="0.35">
      <c r="A307" s="2"/>
      <c r="B307" s="2"/>
      <c r="C307" s="36"/>
      <c r="D307" s="2"/>
      <c r="E307" s="8"/>
      <c r="F307" s="2"/>
      <c r="G307" s="2"/>
      <c r="H307" s="2"/>
    </row>
    <row r="308" spans="1:8" x14ac:dyDescent="0.35">
      <c r="A308" s="2"/>
      <c r="B308" s="2"/>
      <c r="C308" s="36"/>
      <c r="D308" s="2"/>
      <c r="E308" s="8"/>
      <c r="F308" s="2"/>
      <c r="G308" s="2"/>
      <c r="H308" s="2"/>
    </row>
    <row r="309" spans="1:8" x14ac:dyDescent="0.35">
      <c r="A309" s="2"/>
      <c r="B309" s="2"/>
      <c r="C309" s="36"/>
      <c r="D309" s="2"/>
      <c r="E309" s="8"/>
      <c r="F309" s="2"/>
      <c r="G309" s="2"/>
      <c r="H309" s="2"/>
    </row>
    <row r="310" spans="1:8" x14ac:dyDescent="0.35">
      <c r="A310" s="2"/>
      <c r="B310" s="2"/>
      <c r="C310" s="36"/>
      <c r="D310" s="2"/>
      <c r="E310" s="2"/>
      <c r="F310" s="2"/>
      <c r="G310" s="2"/>
      <c r="H310" s="2"/>
    </row>
    <row r="311" spans="1:8" x14ac:dyDescent="0.35">
      <c r="A311" s="2"/>
      <c r="B311" s="2"/>
      <c r="C311" s="36"/>
      <c r="D311" s="8"/>
      <c r="E311" s="2"/>
      <c r="F311" s="2"/>
      <c r="G311" s="2"/>
      <c r="H311" s="2"/>
    </row>
    <row r="312" spans="1:8" x14ac:dyDescent="0.35">
      <c r="A312" s="2"/>
      <c r="B312" s="2"/>
      <c r="C312" s="36"/>
      <c r="D312" s="8"/>
      <c r="E312" s="2"/>
      <c r="F312" s="2"/>
      <c r="G312" s="2"/>
      <c r="H312" s="2"/>
    </row>
    <row r="313" spans="1:8" x14ac:dyDescent="0.35">
      <c r="A313" s="2"/>
      <c r="B313" s="2"/>
      <c r="C313" s="36"/>
      <c r="D313" s="2"/>
      <c r="E313" s="2"/>
      <c r="F313" s="2"/>
      <c r="G313" s="2"/>
      <c r="H313" s="2"/>
    </row>
    <row r="314" spans="1:8" x14ac:dyDescent="0.35">
      <c r="A314" s="2"/>
      <c r="B314" s="2"/>
      <c r="C314" s="36"/>
      <c r="D314" s="8"/>
      <c r="E314" s="2"/>
      <c r="F314" s="2"/>
      <c r="G314" s="2"/>
      <c r="H314" s="2"/>
    </row>
    <row r="315" spans="1:8" x14ac:dyDescent="0.35">
      <c r="A315" s="2"/>
      <c r="B315" s="2"/>
      <c r="C315" s="36"/>
      <c r="D315" s="2"/>
      <c r="E315" s="2"/>
      <c r="F315" s="2"/>
      <c r="G315" s="2"/>
      <c r="H315" s="2"/>
    </row>
    <row r="316" spans="1:8" x14ac:dyDescent="0.35">
      <c r="A316" s="2"/>
      <c r="B316" s="2"/>
      <c r="C316" s="36"/>
      <c r="D316" s="8"/>
      <c r="E316" s="2"/>
      <c r="F316" s="2"/>
      <c r="G316" s="2"/>
      <c r="H316" s="2"/>
    </row>
    <row r="317" spans="1:8" x14ac:dyDescent="0.35">
      <c r="A317" s="2"/>
      <c r="B317" s="2"/>
      <c r="C317" s="36"/>
      <c r="D317" s="2"/>
      <c r="E317" s="2"/>
      <c r="F317" s="2"/>
      <c r="G317" s="2"/>
      <c r="H317" s="2"/>
    </row>
    <row r="318" spans="1:8" x14ac:dyDescent="0.35">
      <c r="A318" s="2"/>
      <c r="B318" s="2"/>
      <c r="C318" s="36"/>
      <c r="D318" s="2"/>
      <c r="E318" s="2"/>
      <c r="F318" s="2"/>
      <c r="G318" s="2"/>
      <c r="H318" s="2"/>
    </row>
    <row r="319" spans="1:8" x14ac:dyDescent="0.35">
      <c r="A319" s="2"/>
      <c r="B319" s="2"/>
      <c r="C319" s="36"/>
      <c r="D319" s="2"/>
      <c r="E319" s="2"/>
      <c r="F319" s="2"/>
      <c r="G319" s="2"/>
      <c r="H319" s="2"/>
    </row>
    <row r="320" spans="1:8" x14ac:dyDescent="0.35">
      <c r="A320" s="2"/>
      <c r="B320" s="2"/>
      <c r="C320" s="36"/>
      <c r="D320" s="2"/>
      <c r="E320" s="8"/>
      <c r="F320" s="2"/>
      <c r="G320" s="2"/>
      <c r="H320" s="2"/>
    </row>
    <row r="321" spans="1:8" x14ac:dyDescent="0.35">
      <c r="A321" s="2"/>
      <c r="B321" s="2"/>
      <c r="C321" s="36"/>
      <c r="D321" s="8"/>
      <c r="E321" s="2"/>
      <c r="F321" s="2"/>
      <c r="G321" s="2"/>
      <c r="H321" s="2"/>
    </row>
    <row r="322" spans="1:8" x14ac:dyDescent="0.35">
      <c r="A322" s="2"/>
      <c r="B322" s="2"/>
      <c r="C322" s="36"/>
      <c r="D322" s="2"/>
      <c r="E322" s="8"/>
      <c r="F322" s="2"/>
      <c r="G322" s="2"/>
      <c r="H322" s="2"/>
    </row>
    <row r="323" spans="1:8" x14ac:dyDescent="0.35">
      <c r="A323" s="2"/>
      <c r="B323" s="2"/>
      <c r="C323" s="36"/>
      <c r="D323" s="8"/>
      <c r="E323" s="2"/>
      <c r="F323" s="2"/>
      <c r="G323" s="2"/>
      <c r="H323" s="2"/>
    </row>
    <row r="324" spans="1:8" x14ac:dyDescent="0.35">
      <c r="A324" s="2"/>
      <c r="B324" s="2"/>
      <c r="C324" s="36"/>
      <c r="D324" s="2"/>
      <c r="E324" s="2"/>
      <c r="F324" s="2"/>
      <c r="G324" s="2"/>
      <c r="H324" s="2"/>
    </row>
    <row r="325" spans="1:8" x14ac:dyDescent="0.35">
      <c r="A325" s="2"/>
      <c r="B325" s="2"/>
      <c r="C325" s="36"/>
      <c r="D325" s="2"/>
      <c r="E325" s="8"/>
      <c r="F325" s="2"/>
      <c r="G325" s="2"/>
      <c r="H325" s="2"/>
    </row>
    <row r="326" spans="1:8" x14ac:dyDescent="0.35">
      <c r="A326" s="2"/>
      <c r="B326" s="2"/>
      <c r="C326" s="2"/>
      <c r="D326" s="83"/>
      <c r="E326" s="83"/>
      <c r="F326" s="2"/>
      <c r="G326" s="2"/>
      <c r="H326" s="2"/>
    </row>
    <row r="327" spans="1:8" x14ac:dyDescent="0.35">
      <c r="A327" s="2"/>
      <c r="B327" s="2"/>
      <c r="C327" s="2"/>
      <c r="D327" s="83"/>
      <c r="E327" s="83"/>
      <c r="F327" s="2"/>
      <c r="G327" s="2"/>
      <c r="H327" s="2"/>
    </row>
    <row r="328" spans="1:8" x14ac:dyDescent="0.35">
      <c r="A328" s="2"/>
      <c r="B328" s="2"/>
      <c r="C328" s="2"/>
      <c r="D328" s="83"/>
      <c r="E328" s="83"/>
      <c r="F328" s="2"/>
      <c r="G328" s="2"/>
      <c r="H328" s="2"/>
    </row>
    <row r="329" spans="1:8" x14ac:dyDescent="0.35">
      <c r="A329" s="2"/>
      <c r="B329" s="2"/>
      <c r="C329" s="2"/>
      <c r="D329" s="83"/>
      <c r="E329" s="83"/>
      <c r="F329" s="2"/>
      <c r="G329" s="2"/>
      <c r="H329" s="2"/>
    </row>
    <row r="330" spans="1:8" x14ac:dyDescent="0.35">
      <c r="A330" s="2"/>
      <c r="B330" s="2"/>
      <c r="C330" s="2"/>
      <c r="D330" s="83"/>
      <c r="E330" s="83"/>
      <c r="F330" s="2"/>
      <c r="G330" s="2"/>
      <c r="H330" s="2"/>
    </row>
    <row r="331" spans="1:8" x14ac:dyDescent="0.35">
      <c r="A331" s="2"/>
      <c r="B331" s="2"/>
      <c r="C331" s="2"/>
      <c r="D331" s="83"/>
      <c r="E331" s="83"/>
      <c r="F331" s="2"/>
      <c r="G331" s="2"/>
      <c r="H331" s="2"/>
    </row>
    <row r="332" spans="1:8" x14ac:dyDescent="0.35">
      <c r="A332" s="2"/>
      <c r="B332" s="2"/>
      <c r="C332" s="2"/>
      <c r="D332" s="83"/>
      <c r="E332" s="83"/>
      <c r="F332" s="2"/>
      <c r="G332" s="2"/>
      <c r="H332" s="2"/>
    </row>
    <row r="333" spans="1:8" x14ac:dyDescent="0.35">
      <c r="A333" s="2"/>
      <c r="B333" s="2"/>
      <c r="C333" s="2"/>
      <c r="D333" s="83"/>
      <c r="E333" s="83"/>
      <c r="F333" s="2"/>
      <c r="G333" s="2"/>
      <c r="H333" s="2"/>
    </row>
    <row r="334" spans="1:8" x14ac:dyDescent="0.35">
      <c r="A334" s="2"/>
      <c r="B334" s="2"/>
      <c r="C334" s="2"/>
      <c r="D334" s="83"/>
      <c r="E334" s="83"/>
      <c r="F334" s="2"/>
      <c r="G334" s="2"/>
      <c r="H334" s="2"/>
    </row>
    <row r="335" spans="1:8" x14ac:dyDescent="0.35">
      <c r="A335" s="2"/>
      <c r="B335" s="2"/>
      <c r="C335" s="2"/>
      <c r="D335" s="83"/>
      <c r="E335" s="83"/>
      <c r="F335" s="2"/>
      <c r="G335" s="2"/>
      <c r="H335" s="2"/>
    </row>
    <row r="336" spans="1:8" x14ac:dyDescent="0.35">
      <c r="A336" s="2"/>
      <c r="B336" s="2"/>
      <c r="C336" s="2"/>
      <c r="D336" s="83"/>
      <c r="E336" s="83"/>
      <c r="F336" s="2"/>
      <c r="G336" s="2"/>
      <c r="H336" s="2"/>
    </row>
    <row r="337" spans="1:8" x14ac:dyDescent="0.35">
      <c r="A337" s="2"/>
      <c r="B337" s="2"/>
      <c r="C337" s="2"/>
      <c r="D337" s="83"/>
      <c r="E337" s="83"/>
      <c r="F337" s="2"/>
      <c r="G337" s="2"/>
      <c r="H337" s="2"/>
    </row>
    <row r="338" spans="1:8" x14ac:dyDescent="0.35">
      <c r="A338" s="2"/>
      <c r="B338" s="2"/>
      <c r="C338" s="2"/>
      <c r="D338" s="83"/>
      <c r="E338" s="83"/>
      <c r="F338" s="2"/>
      <c r="G338" s="2"/>
      <c r="H338" s="2"/>
    </row>
    <row r="339" spans="1:8" x14ac:dyDescent="0.35">
      <c r="A339" s="2"/>
      <c r="B339" s="2"/>
      <c r="C339" s="2"/>
      <c r="D339" s="83"/>
      <c r="E339" s="83"/>
      <c r="F339" s="2"/>
      <c r="G339" s="2"/>
      <c r="H339" s="2"/>
    </row>
    <row r="340" spans="1:8" x14ac:dyDescent="0.35">
      <c r="A340" s="2"/>
      <c r="B340" s="2"/>
      <c r="C340" s="2"/>
      <c r="D340" s="83"/>
      <c r="E340" s="83"/>
      <c r="F340" s="2"/>
      <c r="G340" s="2"/>
      <c r="H340" s="2"/>
    </row>
    <row r="341" spans="1:8" x14ac:dyDescent="0.35">
      <c r="A341" s="2"/>
      <c r="B341" s="2"/>
      <c r="C341" s="2"/>
      <c r="D341" s="83"/>
      <c r="E341" s="83"/>
      <c r="F341" s="2"/>
      <c r="G341" s="2"/>
      <c r="H341" s="2"/>
    </row>
    <row r="342" spans="1:8" x14ac:dyDescent="0.35">
      <c r="A342" s="2"/>
      <c r="B342" s="2"/>
      <c r="C342" s="2"/>
      <c r="D342" s="83"/>
      <c r="E342" s="83"/>
      <c r="F342" s="2"/>
      <c r="G342" s="2"/>
      <c r="H342" s="2"/>
    </row>
    <row r="343" spans="1:8" x14ac:dyDescent="0.35">
      <c r="A343" s="2"/>
      <c r="B343" s="2"/>
      <c r="C343" s="2"/>
      <c r="D343" s="83"/>
      <c r="E343" s="83"/>
      <c r="F343" s="2"/>
      <c r="G343" s="2"/>
      <c r="H343" s="2"/>
    </row>
    <row r="344" spans="1:8" x14ac:dyDescent="0.35">
      <c r="A344" s="2"/>
      <c r="B344" s="2"/>
      <c r="C344" s="2"/>
      <c r="D344" s="83"/>
      <c r="E344" s="83"/>
      <c r="F344" s="2"/>
      <c r="G344" s="2"/>
      <c r="H344" s="2"/>
    </row>
    <row r="345" spans="1:8" x14ac:dyDescent="0.35">
      <c r="A345" s="2"/>
      <c r="B345" s="2"/>
      <c r="C345" s="2"/>
      <c r="D345" s="83"/>
      <c r="E345" s="83"/>
      <c r="F345" s="2"/>
      <c r="G345" s="2"/>
      <c r="H345" s="2"/>
    </row>
    <row r="346" spans="1:8" x14ac:dyDescent="0.35">
      <c r="A346" s="2"/>
      <c r="B346" s="2"/>
      <c r="C346" s="2"/>
      <c r="D346" s="83"/>
      <c r="E346" s="83"/>
      <c r="F346" s="2"/>
      <c r="G346" s="2"/>
      <c r="H346" s="2"/>
    </row>
    <row r="347" spans="1:8" x14ac:dyDescent="0.35">
      <c r="A347" s="2"/>
      <c r="B347" s="2"/>
      <c r="C347" s="2"/>
      <c r="D347" s="83"/>
      <c r="E347" s="83"/>
      <c r="F347" s="2"/>
      <c r="G347" s="2"/>
      <c r="H347" s="2"/>
    </row>
    <row r="348" spans="1:8" x14ac:dyDescent="0.35">
      <c r="A348" s="2"/>
      <c r="B348" s="2"/>
      <c r="C348" s="2"/>
      <c r="D348" s="83"/>
      <c r="E348" s="83"/>
      <c r="F348" s="2"/>
      <c r="G348" s="2"/>
      <c r="H348" s="2"/>
    </row>
    <row r="349" spans="1:8" x14ac:dyDescent="0.35">
      <c r="A349" s="2"/>
      <c r="B349" s="2"/>
      <c r="C349" s="2"/>
      <c r="D349" s="83"/>
      <c r="E349" s="83"/>
      <c r="F349" s="2"/>
      <c r="G349" s="2"/>
      <c r="H349" s="2"/>
    </row>
    <row r="350" spans="1:8" x14ac:dyDescent="0.35">
      <c r="A350" s="2"/>
      <c r="B350" s="2"/>
      <c r="C350" s="2"/>
      <c r="D350" s="83"/>
      <c r="E350" s="83"/>
      <c r="F350" s="2"/>
      <c r="G350" s="2"/>
      <c r="H350" s="2"/>
    </row>
    <row r="351" spans="1:8" x14ac:dyDescent="0.35">
      <c r="A351" s="2"/>
      <c r="B351" s="2"/>
      <c r="C351" s="2"/>
      <c r="D351" s="83"/>
      <c r="E351" s="83"/>
      <c r="F351" s="2"/>
      <c r="G351" s="2"/>
      <c r="H351" s="2"/>
    </row>
    <row r="352" spans="1:8" x14ac:dyDescent="0.35">
      <c r="A352" s="2"/>
      <c r="B352" s="2"/>
      <c r="C352" s="2"/>
      <c r="D352" s="83"/>
      <c r="E352" s="83"/>
      <c r="F352" s="2"/>
      <c r="G352" s="2"/>
      <c r="H352" s="2"/>
    </row>
    <row r="353" spans="1:8" x14ac:dyDescent="0.35">
      <c r="A353" s="2"/>
      <c r="B353" s="2"/>
      <c r="C353" s="2"/>
      <c r="D353" s="83"/>
      <c r="E353" s="83"/>
      <c r="F353" s="2"/>
      <c r="G353" s="2"/>
      <c r="H353" s="2"/>
    </row>
    <row r="354" spans="1:8" x14ac:dyDescent="0.35">
      <c r="A354" s="2"/>
      <c r="B354" s="2"/>
      <c r="C354" s="2"/>
      <c r="D354" s="83"/>
      <c r="E354" s="83"/>
      <c r="F354" s="2"/>
      <c r="G354" s="2"/>
      <c r="H354" s="2"/>
    </row>
    <row r="355" spans="1:8" x14ac:dyDescent="0.35">
      <c r="A355" s="2"/>
      <c r="B355" s="2"/>
      <c r="C355" s="2"/>
      <c r="D355" s="83"/>
      <c r="E355" s="83"/>
      <c r="F355" s="2"/>
      <c r="G355" s="2"/>
      <c r="H355" s="2"/>
    </row>
    <row r="356" spans="1:8" x14ac:dyDescent="0.35">
      <c r="A356" s="2"/>
      <c r="B356" s="2"/>
      <c r="C356" s="2"/>
      <c r="D356" s="83"/>
      <c r="E356" s="83"/>
      <c r="F356" s="2"/>
      <c r="G356" s="2"/>
      <c r="H356" s="2"/>
    </row>
    <row r="357" spans="1:8" x14ac:dyDescent="0.35">
      <c r="A357" s="2"/>
      <c r="B357" s="2"/>
      <c r="C357" s="2"/>
      <c r="D357" s="83"/>
      <c r="E357" s="83"/>
      <c r="F357" s="2"/>
      <c r="G357" s="2"/>
      <c r="H357" s="2"/>
    </row>
    <row r="358" spans="1:8" x14ac:dyDescent="0.35">
      <c r="A358" s="2"/>
      <c r="B358" s="2"/>
      <c r="C358" s="2"/>
      <c r="D358" s="83"/>
      <c r="E358" s="83"/>
      <c r="F358" s="2"/>
      <c r="G358" s="2"/>
      <c r="H358" s="2"/>
    </row>
    <row r="359" spans="1:8" x14ac:dyDescent="0.35">
      <c r="A359" s="2"/>
      <c r="B359" s="2"/>
      <c r="C359" s="2"/>
      <c r="D359" s="83"/>
      <c r="E359" s="83"/>
      <c r="F359" s="2"/>
      <c r="G359" s="2"/>
      <c r="H359" s="2"/>
    </row>
    <row r="360" spans="1:8" x14ac:dyDescent="0.35">
      <c r="A360" s="2"/>
      <c r="B360" s="2"/>
      <c r="C360" s="2"/>
      <c r="D360" s="83"/>
      <c r="E360" s="83"/>
      <c r="F360" s="2"/>
      <c r="G360" s="2"/>
      <c r="H360" s="2"/>
    </row>
    <row r="361" spans="1:8" x14ac:dyDescent="0.35">
      <c r="A361" s="2"/>
      <c r="B361" s="2"/>
      <c r="C361" s="2"/>
      <c r="D361" s="83"/>
      <c r="E361" s="83"/>
      <c r="F361" s="2"/>
      <c r="G361" s="2"/>
      <c r="H361" s="2"/>
    </row>
    <row r="362" spans="1:8" x14ac:dyDescent="0.35">
      <c r="A362" s="2"/>
      <c r="B362" s="2"/>
      <c r="C362" s="2"/>
      <c r="D362" s="83"/>
      <c r="E362" s="83"/>
      <c r="F362" s="2"/>
      <c r="G362" s="2"/>
      <c r="H362" s="2"/>
    </row>
    <row r="363" spans="1:8" x14ac:dyDescent="0.35">
      <c r="A363" s="2"/>
      <c r="B363" s="2"/>
      <c r="C363" s="2"/>
      <c r="D363" s="83"/>
      <c r="E363" s="83"/>
      <c r="F363" s="2"/>
      <c r="G363" s="2"/>
      <c r="H363" s="2"/>
    </row>
    <row r="364" spans="1:8" x14ac:dyDescent="0.35">
      <c r="A364" s="2"/>
      <c r="B364" s="2"/>
      <c r="C364" s="2"/>
      <c r="D364" s="83"/>
      <c r="E364" s="83"/>
      <c r="F364" s="2"/>
      <c r="G364" s="2"/>
      <c r="H364" s="2"/>
    </row>
    <row r="365" spans="1:8" x14ac:dyDescent="0.35">
      <c r="A365" s="2"/>
      <c r="B365" s="2"/>
      <c r="C365" s="2"/>
      <c r="D365" s="83"/>
      <c r="E365" s="83"/>
      <c r="F365" s="2"/>
      <c r="G365" s="2"/>
      <c r="H365" s="2"/>
    </row>
    <row r="366" spans="1:8" x14ac:dyDescent="0.35">
      <c r="A366" s="2"/>
      <c r="B366" s="2"/>
      <c r="C366" s="2"/>
      <c r="D366" s="83"/>
      <c r="E366" s="83"/>
      <c r="F366" s="2"/>
      <c r="G366" s="2"/>
      <c r="H366" s="2"/>
    </row>
    <row r="367" spans="1:8" x14ac:dyDescent="0.35">
      <c r="A367" s="2"/>
      <c r="B367" s="2"/>
      <c r="C367" s="2"/>
      <c r="D367" s="83"/>
      <c r="E367" s="83"/>
      <c r="F367" s="2"/>
      <c r="G367" s="2"/>
      <c r="H367" s="2"/>
    </row>
    <row r="368" spans="1:8" x14ac:dyDescent="0.35">
      <c r="A368" s="2"/>
      <c r="B368" s="2"/>
      <c r="C368" s="2"/>
      <c r="D368" s="83"/>
      <c r="E368" s="83"/>
      <c r="F368" s="2"/>
      <c r="G368" s="2"/>
      <c r="H368" s="2"/>
    </row>
    <row r="369" spans="1:8" x14ac:dyDescent="0.35">
      <c r="A369" s="2"/>
      <c r="B369" s="2"/>
      <c r="C369" s="2"/>
      <c r="D369" s="83"/>
      <c r="E369" s="83"/>
      <c r="F369" s="2"/>
      <c r="G369" s="2"/>
      <c r="H369" s="2"/>
    </row>
    <row r="370" spans="1:8" x14ac:dyDescent="0.35">
      <c r="A370" s="2"/>
      <c r="B370" s="2"/>
      <c r="C370" s="2"/>
      <c r="D370" s="83"/>
      <c r="E370" s="83"/>
      <c r="F370" s="2"/>
      <c r="G370" s="2"/>
      <c r="H370" s="2"/>
    </row>
    <row r="371" spans="1:8" x14ac:dyDescent="0.35">
      <c r="A371" s="2"/>
      <c r="B371" s="2"/>
      <c r="C371" s="2"/>
      <c r="D371" s="83"/>
      <c r="E371" s="83"/>
      <c r="F371" s="2"/>
      <c r="G371" s="2"/>
      <c r="H371" s="2"/>
    </row>
    <row r="372" spans="1:8" x14ac:dyDescent="0.35">
      <c r="A372" s="2"/>
      <c r="B372" s="2"/>
      <c r="C372" s="2"/>
      <c r="D372" s="83"/>
      <c r="E372" s="83"/>
      <c r="F372" s="2"/>
      <c r="G372" s="2"/>
      <c r="H372" s="2"/>
    </row>
    <row r="373" spans="1:8" x14ac:dyDescent="0.35">
      <c r="A373" s="2"/>
      <c r="B373" s="2"/>
      <c r="C373" s="2"/>
      <c r="D373" s="83"/>
      <c r="E373" s="83"/>
      <c r="F373" s="2"/>
      <c r="G373" s="2"/>
      <c r="H373" s="2"/>
    </row>
    <row r="374" spans="1:8" x14ac:dyDescent="0.35">
      <c r="A374" s="2"/>
      <c r="B374" s="2"/>
      <c r="C374" s="2"/>
      <c r="D374" s="83"/>
      <c r="E374" s="83"/>
      <c r="F374" s="2"/>
      <c r="G374" s="2"/>
      <c r="H374" s="2"/>
    </row>
    <row r="375" spans="1:8" x14ac:dyDescent="0.35">
      <c r="A375" s="2"/>
      <c r="B375" s="2"/>
      <c r="C375" s="2"/>
      <c r="D375" s="83"/>
      <c r="E375" s="83"/>
      <c r="F375" s="2"/>
      <c r="G375" s="2"/>
      <c r="H375" s="2"/>
    </row>
    <row r="376" spans="1:8" x14ac:dyDescent="0.35">
      <c r="A376" s="2"/>
      <c r="B376" s="2"/>
      <c r="C376" s="2"/>
      <c r="D376" s="83"/>
      <c r="E376" s="83"/>
      <c r="F376" s="2"/>
      <c r="G376" s="2"/>
      <c r="H376" s="2"/>
    </row>
    <row r="377" spans="1:8" x14ac:dyDescent="0.35">
      <c r="A377" s="2"/>
      <c r="B377" s="2"/>
      <c r="C377" s="2"/>
      <c r="D377" s="83"/>
      <c r="E377" s="83"/>
      <c r="F377" s="2"/>
      <c r="G377" s="2"/>
      <c r="H377" s="2"/>
    </row>
    <row r="378" spans="1:8" x14ac:dyDescent="0.35">
      <c r="A378" s="2"/>
      <c r="B378" s="2"/>
      <c r="C378" s="2"/>
      <c r="D378" s="83"/>
      <c r="E378" s="83"/>
      <c r="F378" s="2"/>
      <c r="G378" s="2"/>
      <c r="H378" s="2"/>
    </row>
    <row r="379" spans="1:8" x14ac:dyDescent="0.35">
      <c r="A379" s="2"/>
      <c r="B379" s="2"/>
      <c r="C379" s="2"/>
      <c r="D379" s="83"/>
      <c r="E379" s="83"/>
      <c r="F379" s="2"/>
      <c r="G379" s="2"/>
      <c r="H379" s="2"/>
    </row>
    <row r="380" spans="1:8" x14ac:dyDescent="0.35">
      <c r="A380" s="2"/>
      <c r="B380" s="2"/>
      <c r="C380" s="2"/>
      <c r="D380" s="83"/>
      <c r="E380" s="83"/>
      <c r="F380" s="2"/>
      <c r="G380" s="2"/>
      <c r="H380" s="2"/>
    </row>
    <row r="381" spans="1:8" x14ac:dyDescent="0.35">
      <c r="A381" s="2"/>
      <c r="B381" s="2"/>
      <c r="C381" s="2"/>
      <c r="D381" s="83"/>
      <c r="E381" s="83"/>
      <c r="F381" s="2"/>
      <c r="G381" s="2"/>
      <c r="H381" s="2"/>
    </row>
    <row r="382" spans="1:8" x14ac:dyDescent="0.35">
      <c r="A382" s="2"/>
      <c r="B382" s="2"/>
      <c r="C382" s="2"/>
      <c r="D382" s="83"/>
      <c r="E382" s="83"/>
      <c r="F382" s="2"/>
      <c r="G382" s="2"/>
      <c r="H382" s="2"/>
    </row>
    <row r="383" spans="1:8" x14ac:dyDescent="0.35">
      <c r="A383" s="2"/>
      <c r="B383" s="2"/>
      <c r="C383" s="2"/>
      <c r="D383" s="83"/>
      <c r="E383" s="83"/>
      <c r="F383" s="2"/>
      <c r="G383" s="2"/>
      <c r="H383" s="2"/>
    </row>
    <row r="384" spans="1:8" x14ac:dyDescent="0.35">
      <c r="A384" s="2"/>
      <c r="B384" s="2"/>
      <c r="C384" s="2"/>
      <c r="D384" s="83"/>
      <c r="E384" s="83"/>
      <c r="F384" s="2"/>
      <c r="G384" s="2"/>
      <c r="H384" s="2"/>
    </row>
    <row r="385" spans="1:8" x14ac:dyDescent="0.35">
      <c r="A385" s="2"/>
      <c r="B385" s="2"/>
      <c r="C385" s="2"/>
      <c r="D385" s="83"/>
      <c r="E385" s="83"/>
      <c r="F385" s="2"/>
      <c r="G385" s="2"/>
      <c r="H385" s="2"/>
    </row>
    <row r="386" spans="1:8" x14ac:dyDescent="0.35">
      <c r="A386" s="2"/>
      <c r="B386" s="2"/>
      <c r="C386" s="2"/>
      <c r="D386" s="83"/>
      <c r="E386" s="83"/>
      <c r="F386" s="2"/>
      <c r="G386" s="2"/>
      <c r="H386" s="2"/>
    </row>
    <row r="387" spans="1:8" x14ac:dyDescent="0.35">
      <c r="A387" s="2"/>
      <c r="B387" s="2"/>
      <c r="C387" s="2"/>
      <c r="D387" s="83"/>
      <c r="E387" s="83"/>
      <c r="F387" s="2"/>
      <c r="G387" s="2"/>
      <c r="H387" s="2"/>
    </row>
    <row r="388" spans="1:8" x14ac:dyDescent="0.35">
      <c r="A388" s="2"/>
      <c r="B388" s="2"/>
      <c r="C388" s="2"/>
      <c r="D388" s="83"/>
      <c r="E388" s="83"/>
      <c r="F388" s="2"/>
      <c r="G388" s="2"/>
      <c r="H388" s="2"/>
    </row>
    <row r="389" spans="1:8" x14ac:dyDescent="0.35">
      <c r="A389" s="2"/>
      <c r="B389" s="2"/>
      <c r="C389" s="2"/>
      <c r="D389" s="83"/>
      <c r="E389" s="83"/>
      <c r="F389" s="2"/>
      <c r="G389" s="2"/>
      <c r="H389" s="2"/>
    </row>
    <row r="390" spans="1:8" x14ac:dyDescent="0.35">
      <c r="A390" s="2"/>
      <c r="B390" s="2"/>
      <c r="C390" s="2"/>
      <c r="D390" s="83"/>
      <c r="E390" s="83"/>
      <c r="F390" s="2"/>
      <c r="G390" s="2"/>
      <c r="H390" s="2"/>
    </row>
    <row r="391" spans="1:8" x14ac:dyDescent="0.35">
      <c r="A391" s="2"/>
      <c r="B391" s="2"/>
      <c r="C391" s="2"/>
      <c r="D391" s="83"/>
      <c r="E391" s="83"/>
      <c r="F391" s="2"/>
      <c r="G391" s="2"/>
      <c r="H391" s="2"/>
    </row>
    <row r="392" spans="1:8" x14ac:dyDescent="0.35">
      <c r="A392" s="2"/>
      <c r="B392" s="2"/>
      <c r="C392" s="2"/>
      <c r="D392" s="83"/>
      <c r="E392" s="83"/>
      <c r="F392" s="2"/>
      <c r="G392" s="2"/>
      <c r="H392" s="2"/>
    </row>
    <row r="393" spans="1:8" x14ac:dyDescent="0.35">
      <c r="A393" s="2"/>
      <c r="B393" s="2"/>
      <c r="C393" s="2"/>
      <c r="D393" s="83"/>
      <c r="E393" s="83"/>
      <c r="F393" s="2"/>
      <c r="G393" s="2"/>
      <c r="H393" s="2"/>
    </row>
    <row r="394" spans="1:8" x14ac:dyDescent="0.35">
      <c r="A394" s="2"/>
      <c r="B394" s="2"/>
      <c r="C394" s="2"/>
      <c r="D394" s="83"/>
      <c r="E394" s="83"/>
      <c r="F394" s="2"/>
      <c r="G394" s="2"/>
      <c r="H394" s="2"/>
    </row>
    <row r="395" spans="1:8" x14ac:dyDescent="0.35">
      <c r="A395" s="2"/>
      <c r="B395" s="2"/>
      <c r="C395" s="2"/>
      <c r="D395" s="83"/>
      <c r="E395" s="83"/>
      <c r="F395" s="2"/>
      <c r="G395" s="2"/>
      <c r="H395" s="2"/>
    </row>
    <row r="396" spans="1:8" x14ac:dyDescent="0.35">
      <c r="A396" s="2"/>
      <c r="B396" s="2"/>
      <c r="C396" s="2"/>
      <c r="D396" s="83"/>
      <c r="E396" s="83"/>
      <c r="F396" s="2"/>
      <c r="G396" s="2"/>
      <c r="H396" s="2"/>
    </row>
    <row r="397" spans="1:8" x14ac:dyDescent="0.35">
      <c r="A397" s="2"/>
      <c r="B397" s="2"/>
      <c r="C397" s="2"/>
      <c r="D397" s="83"/>
      <c r="E397" s="83"/>
      <c r="F397" s="2"/>
      <c r="G397" s="2"/>
      <c r="H397" s="2"/>
    </row>
    <row r="398" spans="1:8" x14ac:dyDescent="0.35">
      <c r="A398" s="2"/>
      <c r="B398" s="2"/>
      <c r="C398" s="2"/>
      <c r="D398" s="83"/>
      <c r="E398" s="83"/>
      <c r="F398" s="2"/>
      <c r="G398" s="2"/>
      <c r="H398" s="2"/>
    </row>
    <row r="399" spans="1:8" x14ac:dyDescent="0.35">
      <c r="A399" s="2"/>
      <c r="B399" s="2"/>
      <c r="C399" s="2"/>
      <c r="D399" s="83"/>
      <c r="E399" s="83"/>
      <c r="F399" s="2"/>
      <c r="G399" s="2"/>
      <c r="H399" s="2"/>
    </row>
    <row r="400" spans="1:8" x14ac:dyDescent="0.35">
      <c r="A400" s="2"/>
      <c r="B400" s="2"/>
      <c r="C400" s="2"/>
      <c r="D400" s="83"/>
      <c r="E400" s="83"/>
      <c r="F400" s="2"/>
      <c r="G400" s="2"/>
      <c r="H400" s="2"/>
    </row>
    <row r="401" spans="1:8" x14ac:dyDescent="0.35">
      <c r="A401" s="2"/>
      <c r="B401" s="2"/>
      <c r="C401" s="2"/>
      <c r="D401" s="83"/>
      <c r="E401" s="83"/>
      <c r="F401" s="2"/>
      <c r="G401" s="2"/>
      <c r="H401" s="2"/>
    </row>
    <row r="402" spans="1:8" x14ac:dyDescent="0.35">
      <c r="A402" s="2"/>
      <c r="B402" s="2"/>
      <c r="C402" s="2"/>
      <c r="D402" s="83"/>
      <c r="E402" s="83"/>
      <c r="F402" s="2"/>
      <c r="G402" s="2"/>
      <c r="H402" s="2"/>
    </row>
    <row r="403" spans="1:8" x14ac:dyDescent="0.35">
      <c r="A403" s="2"/>
      <c r="B403" s="2"/>
      <c r="C403" s="2"/>
      <c r="D403" s="83"/>
      <c r="E403" s="83"/>
      <c r="F403" s="2"/>
      <c r="G403" s="2"/>
      <c r="H403" s="2"/>
    </row>
    <row r="404" spans="1:8" x14ac:dyDescent="0.35">
      <c r="A404" s="2"/>
      <c r="B404" s="2"/>
      <c r="C404" s="2"/>
      <c r="D404" s="83"/>
      <c r="E404" s="83"/>
      <c r="F404" s="2"/>
      <c r="G404" s="2"/>
      <c r="H404" s="2"/>
    </row>
    <row r="405" spans="1:8" x14ac:dyDescent="0.35">
      <c r="A405" s="2"/>
      <c r="B405" s="2"/>
      <c r="C405" s="2"/>
      <c r="D405" s="83"/>
      <c r="E405" s="83"/>
      <c r="F405" s="2"/>
      <c r="G405" s="2"/>
      <c r="H405" s="2"/>
    </row>
    <row r="406" spans="1:8" x14ac:dyDescent="0.35">
      <c r="A406" s="2"/>
      <c r="B406" s="2"/>
      <c r="C406" s="2"/>
      <c r="D406" s="83"/>
      <c r="E406" s="83"/>
      <c r="F406" s="2"/>
      <c r="G406" s="2"/>
      <c r="H406" s="2"/>
    </row>
    <row r="407" spans="1:8" x14ac:dyDescent="0.35">
      <c r="A407" s="2"/>
      <c r="B407" s="2"/>
      <c r="C407" s="2"/>
      <c r="D407" s="83"/>
      <c r="E407" s="83"/>
      <c r="F407" s="2"/>
      <c r="G407" s="2"/>
      <c r="H407" s="2"/>
    </row>
    <row r="408" spans="1:8" x14ac:dyDescent="0.35">
      <c r="A408" s="2"/>
      <c r="B408" s="2"/>
      <c r="C408" s="2"/>
      <c r="D408" s="83"/>
      <c r="E408" s="83"/>
      <c r="F408" s="2"/>
      <c r="G408" s="2"/>
      <c r="H408" s="2"/>
    </row>
    <row r="409" spans="1:8" x14ac:dyDescent="0.35">
      <c r="A409" s="2"/>
      <c r="B409" s="2"/>
      <c r="C409" s="2"/>
      <c r="D409" s="83"/>
      <c r="E409" s="83"/>
      <c r="F409" s="2"/>
      <c r="G409" s="2"/>
      <c r="H409" s="2"/>
    </row>
    <row r="410" spans="1:8" x14ac:dyDescent="0.35">
      <c r="A410" s="2"/>
      <c r="B410" s="2"/>
      <c r="C410" s="2"/>
      <c r="D410" s="83"/>
      <c r="E410" s="83"/>
      <c r="F410" s="2"/>
      <c r="G410" s="2"/>
      <c r="H410" s="2"/>
    </row>
    <row r="411" spans="1:8" x14ac:dyDescent="0.35">
      <c r="A411" s="2"/>
      <c r="B411" s="2"/>
      <c r="C411" s="2"/>
      <c r="D411" s="83"/>
      <c r="E411" s="83"/>
      <c r="F411" s="2"/>
      <c r="G411" s="2"/>
      <c r="H411" s="2"/>
    </row>
    <row r="412" spans="1:8" x14ac:dyDescent="0.35">
      <c r="A412" s="2"/>
      <c r="B412" s="2"/>
      <c r="C412" s="2"/>
      <c r="D412" s="83"/>
      <c r="E412" s="83"/>
      <c r="F412" s="2"/>
      <c r="G412" s="2"/>
      <c r="H412" s="2"/>
    </row>
    <row r="413" spans="1:8" x14ac:dyDescent="0.35">
      <c r="A413" s="2"/>
      <c r="B413" s="2"/>
      <c r="C413" s="2"/>
      <c r="D413" s="83"/>
      <c r="E413" s="83"/>
      <c r="F413" s="2"/>
      <c r="G413" s="2"/>
      <c r="H413" s="2"/>
    </row>
    <row r="414" spans="1:8" x14ac:dyDescent="0.35">
      <c r="A414" s="2"/>
      <c r="B414" s="2"/>
      <c r="C414" s="2"/>
      <c r="D414" s="83"/>
      <c r="E414" s="83"/>
      <c r="F414" s="2"/>
      <c r="G414" s="2"/>
      <c r="H414" s="2"/>
    </row>
    <row r="415" spans="1:8" x14ac:dyDescent="0.35">
      <c r="A415" s="2"/>
      <c r="B415" s="2"/>
      <c r="C415" s="2"/>
      <c r="D415" s="83"/>
      <c r="E415" s="83"/>
      <c r="F415" s="2"/>
      <c r="G415" s="2"/>
      <c r="H415" s="2"/>
    </row>
    <row r="416" spans="1:8" x14ac:dyDescent="0.35">
      <c r="A416" s="2"/>
      <c r="B416" s="2"/>
      <c r="C416" s="2"/>
      <c r="D416" s="83"/>
      <c r="E416" s="83"/>
      <c r="F416" s="2"/>
      <c r="G416" s="2"/>
      <c r="H416" s="2"/>
    </row>
    <row r="417" spans="1:8" x14ac:dyDescent="0.35">
      <c r="A417" s="2"/>
      <c r="B417" s="2"/>
      <c r="C417" s="2"/>
      <c r="D417" s="83"/>
      <c r="E417" s="83"/>
      <c r="F417" s="2"/>
      <c r="G417" s="2"/>
      <c r="H417" s="2"/>
    </row>
    <row r="418" spans="1:8" x14ac:dyDescent="0.35">
      <c r="A418" s="2"/>
      <c r="B418" s="2"/>
      <c r="C418" s="2"/>
      <c r="D418" s="83"/>
      <c r="E418" s="83"/>
      <c r="F418" s="2"/>
      <c r="G418" s="2"/>
      <c r="H418" s="2"/>
    </row>
    <row r="419" spans="1:8" x14ac:dyDescent="0.35">
      <c r="A419" s="2"/>
      <c r="B419" s="2"/>
      <c r="C419" s="2"/>
      <c r="D419" s="83"/>
      <c r="E419" s="83"/>
      <c r="F419" s="2"/>
      <c r="G419" s="2"/>
      <c r="H419" s="2"/>
    </row>
    <row r="420" spans="1:8" x14ac:dyDescent="0.35">
      <c r="A420" s="2"/>
      <c r="B420" s="2"/>
      <c r="C420" s="2"/>
      <c r="D420" s="83"/>
      <c r="E420" s="83"/>
      <c r="F420" s="2"/>
      <c r="G420" s="2"/>
      <c r="H420" s="2"/>
    </row>
    <row r="421" spans="1:8" x14ac:dyDescent="0.35">
      <c r="A421" s="2"/>
      <c r="B421" s="2"/>
      <c r="C421" s="2"/>
      <c r="D421" s="83"/>
      <c r="E421" s="83"/>
      <c r="F421" s="2"/>
      <c r="G421" s="2"/>
      <c r="H421" s="2"/>
    </row>
    <row r="422" spans="1:8" x14ac:dyDescent="0.35">
      <c r="A422" s="2"/>
      <c r="B422" s="2"/>
      <c r="C422" s="2"/>
      <c r="D422" s="83"/>
      <c r="E422" s="83"/>
      <c r="F422" s="2"/>
      <c r="G422" s="2"/>
      <c r="H422" s="2"/>
    </row>
    <row r="423" spans="1:8" x14ac:dyDescent="0.35">
      <c r="A423" s="2"/>
      <c r="B423" s="2"/>
      <c r="C423" s="2"/>
      <c r="D423" s="83"/>
      <c r="E423" s="83"/>
      <c r="F423" s="2"/>
      <c r="G423" s="2"/>
      <c r="H423" s="2"/>
    </row>
    <row r="424" spans="1:8" x14ac:dyDescent="0.35">
      <c r="A424" s="2"/>
      <c r="B424" s="2"/>
      <c r="C424" s="2"/>
      <c r="D424" s="83"/>
      <c r="E424" s="83"/>
      <c r="F424" s="2"/>
      <c r="G424" s="2"/>
      <c r="H424" s="2"/>
    </row>
    <row r="425" spans="1:8" x14ac:dyDescent="0.35">
      <c r="A425" s="2"/>
      <c r="B425" s="2"/>
      <c r="C425" s="2"/>
      <c r="D425" s="83"/>
      <c r="E425" s="83"/>
      <c r="F425" s="2"/>
      <c r="G425" s="2"/>
      <c r="H425" s="2"/>
    </row>
    <row r="426" spans="1:8" x14ac:dyDescent="0.35">
      <c r="A426" s="2"/>
      <c r="B426" s="2"/>
      <c r="C426" s="2"/>
      <c r="D426" s="83"/>
      <c r="E426" s="83"/>
      <c r="F426" s="2"/>
      <c r="G426" s="2"/>
      <c r="H426" s="2"/>
    </row>
    <row r="427" spans="1:8" x14ac:dyDescent="0.35">
      <c r="A427" s="2"/>
      <c r="B427" s="2"/>
      <c r="C427" s="2"/>
      <c r="D427" s="83"/>
      <c r="E427" s="83"/>
      <c r="F427" s="2"/>
      <c r="G427" s="2"/>
      <c r="H427" s="2"/>
    </row>
    <row r="428" spans="1:8" x14ac:dyDescent="0.35">
      <c r="A428" s="2"/>
      <c r="B428" s="2"/>
      <c r="C428" s="2"/>
      <c r="D428" s="83"/>
      <c r="E428" s="83"/>
      <c r="F428" s="2"/>
      <c r="G428" s="2"/>
      <c r="H428" s="2"/>
    </row>
    <row r="429" spans="1:8" x14ac:dyDescent="0.35">
      <c r="A429" s="2"/>
      <c r="B429" s="2"/>
      <c r="C429" s="2"/>
      <c r="D429" s="83"/>
      <c r="E429" s="83"/>
      <c r="F429" s="2"/>
      <c r="G429" s="2"/>
      <c r="H429" s="2"/>
    </row>
    <row r="430" spans="1:8" x14ac:dyDescent="0.35">
      <c r="A430" s="2"/>
      <c r="B430" s="2"/>
      <c r="C430" s="2"/>
      <c r="D430" s="83"/>
      <c r="E430" s="83"/>
      <c r="F430" s="2"/>
      <c r="G430" s="2"/>
      <c r="H430" s="2"/>
    </row>
    <row r="431" spans="1:8" x14ac:dyDescent="0.35">
      <c r="A431" s="2"/>
      <c r="B431" s="2"/>
      <c r="C431" s="2"/>
      <c r="D431" s="83"/>
      <c r="E431" s="83"/>
      <c r="F431" s="2"/>
      <c r="G431" s="2"/>
      <c r="H431" s="2"/>
    </row>
    <row r="432" spans="1:8" x14ac:dyDescent="0.35">
      <c r="A432" s="2"/>
      <c r="B432" s="2"/>
      <c r="C432" s="2"/>
      <c r="D432" s="83"/>
      <c r="E432" s="83"/>
      <c r="F432" s="2"/>
      <c r="G432" s="2"/>
      <c r="H432" s="2"/>
    </row>
    <row r="433" spans="1:8" x14ac:dyDescent="0.35">
      <c r="A433" s="2"/>
      <c r="B433" s="2"/>
      <c r="C433" s="2"/>
      <c r="D433" s="83"/>
      <c r="E433" s="83"/>
      <c r="F433" s="2"/>
      <c r="G433" s="2"/>
      <c r="H433" s="2"/>
    </row>
    <row r="434" spans="1:8" x14ac:dyDescent="0.35">
      <c r="A434" s="2"/>
      <c r="B434" s="2"/>
      <c r="C434" s="2"/>
      <c r="D434" s="83"/>
      <c r="E434" s="83"/>
      <c r="F434" s="2"/>
      <c r="G434" s="2"/>
      <c r="H434" s="2"/>
    </row>
    <row r="435" spans="1:8" x14ac:dyDescent="0.35">
      <c r="A435" s="2"/>
      <c r="B435" s="2"/>
      <c r="C435" s="2"/>
      <c r="D435" s="83"/>
      <c r="E435" s="83"/>
      <c r="F435" s="2"/>
      <c r="G435" s="2"/>
      <c r="H435" s="2"/>
    </row>
    <row r="436" spans="1:8" x14ac:dyDescent="0.35">
      <c r="A436" s="2"/>
      <c r="B436" s="2"/>
      <c r="C436" s="2"/>
      <c r="D436" s="83"/>
      <c r="E436" s="83"/>
      <c r="F436" s="2"/>
      <c r="G436" s="2"/>
      <c r="H436" s="2"/>
    </row>
    <row r="437" spans="1:8" x14ac:dyDescent="0.35">
      <c r="A437" s="2"/>
      <c r="B437" s="2"/>
      <c r="C437" s="2"/>
      <c r="D437" s="83"/>
      <c r="E437" s="83"/>
      <c r="F437" s="2"/>
      <c r="G437" s="2"/>
      <c r="H437" s="2"/>
    </row>
    <row r="438" spans="1:8" x14ac:dyDescent="0.35">
      <c r="A438" s="2"/>
      <c r="B438" s="2"/>
      <c r="C438" s="2"/>
      <c r="D438" s="83"/>
      <c r="E438" s="83"/>
      <c r="F438" s="2"/>
      <c r="G438" s="2"/>
      <c r="H438" s="2"/>
    </row>
    <row r="439" spans="1:8" x14ac:dyDescent="0.35">
      <c r="A439" s="2"/>
      <c r="B439" s="2"/>
      <c r="C439" s="2"/>
      <c r="D439" s="83"/>
      <c r="E439" s="83"/>
      <c r="F439" s="2"/>
      <c r="G439" s="2"/>
      <c r="H439" s="2"/>
    </row>
    <row r="440" spans="1:8" x14ac:dyDescent="0.35">
      <c r="A440" s="2"/>
      <c r="B440" s="2"/>
      <c r="C440" s="2"/>
      <c r="D440" s="83"/>
      <c r="E440" s="83"/>
      <c r="F440" s="2"/>
      <c r="G440" s="2"/>
      <c r="H440" s="2"/>
    </row>
    <row r="441" spans="1:8" x14ac:dyDescent="0.35">
      <c r="A441" s="2"/>
      <c r="B441" s="2"/>
      <c r="C441" s="2"/>
      <c r="D441" s="83"/>
      <c r="E441" s="83"/>
      <c r="F441" s="2"/>
      <c r="G441" s="2"/>
      <c r="H441" s="2"/>
    </row>
    <row r="442" spans="1:8" x14ac:dyDescent="0.35">
      <c r="A442" s="2"/>
      <c r="B442" s="2"/>
      <c r="C442" s="2"/>
      <c r="D442" s="83"/>
      <c r="E442" s="83"/>
      <c r="F442" s="2"/>
      <c r="G442" s="2"/>
      <c r="H442" s="2"/>
    </row>
    <row r="443" spans="1:8" x14ac:dyDescent="0.35">
      <c r="A443" s="2"/>
      <c r="B443" s="2"/>
      <c r="C443" s="2"/>
      <c r="D443" s="83"/>
      <c r="E443" s="83"/>
      <c r="F443" s="2"/>
      <c r="G443" s="2"/>
      <c r="H443" s="2"/>
    </row>
    <row r="444" spans="1:8" x14ac:dyDescent="0.35">
      <c r="A444" s="2"/>
      <c r="B444" s="2"/>
      <c r="C444" s="2"/>
      <c r="D444" s="83"/>
      <c r="E444" s="83"/>
      <c r="F444" s="2"/>
      <c r="G444" s="2"/>
      <c r="H444" s="2"/>
    </row>
    <row r="445" spans="1:8" x14ac:dyDescent="0.35">
      <c r="A445" s="2"/>
      <c r="B445" s="2"/>
      <c r="C445" s="2"/>
      <c r="D445" s="83"/>
      <c r="E445" s="83"/>
      <c r="F445" s="2"/>
      <c r="G445" s="2"/>
      <c r="H445" s="2"/>
    </row>
    <row r="446" spans="1:8" x14ac:dyDescent="0.35">
      <c r="A446" s="2"/>
      <c r="B446" s="2"/>
      <c r="C446" s="2"/>
      <c r="D446" s="83"/>
      <c r="E446" s="83"/>
      <c r="F446" s="2"/>
      <c r="G446" s="2"/>
      <c r="H446" s="2"/>
    </row>
    <row r="447" spans="1:8" x14ac:dyDescent="0.35">
      <c r="A447" s="2"/>
      <c r="B447" s="2"/>
      <c r="C447" s="2"/>
      <c r="D447" s="83"/>
      <c r="E447" s="83"/>
      <c r="F447" s="2"/>
      <c r="G447" s="2"/>
      <c r="H447" s="2"/>
    </row>
    <row r="448" spans="1:8" x14ac:dyDescent="0.35">
      <c r="A448" s="2"/>
      <c r="B448" s="2"/>
      <c r="C448" s="2"/>
      <c r="D448" s="83"/>
      <c r="E448" s="83"/>
      <c r="F448" s="2"/>
      <c r="G448" s="2"/>
      <c r="H448" s="2"/>
    </row>
    <row r="449" spans="1:8" x14ac:dyDescent="0.35">
      <c r="A449" s="2"/>
      <c r="B449" s="2"/>
      <c r="C449" s="2"/>
      <c r="D449" s="83"/>
      <c r="E449" s="83"/>
      <c r="F449" s="2"/>
      <c r="G449" s="2"/>
      <c r="H449" s="2"/>
    </row>
    <row r="450" spans="1:8" x14ac:dyDescent="0.35">
      <c r="A450" s="2"/>
      <c r="B450" s="2"/>
      <c r="C450" s="2"/>
      <c r="D450" s="83"/>
      <c r="E450" s="83"/>
      <c r="F450" s="2"/>
      <c r="G450" s="2"/>
      <c r="H450" s="2"/>
    </row>
    <row r="451" spans="1:8" x14ac:dyDescent="0.35">
      <c r="A451" s="2"/>
      <c r="B451" s="2"/>
      <c r="C451" s="2"/>
      <c r="D451" s="83"/>
      <c r="E451" s="83"/>
      <c r="F451" s="2"/>
      <c r="G451" s="2"/>
      <c r="H451" s="2"/>
    </row>
    <row r="452" spans="1:8" x14ac:dyDescent="0.35">
      <c r="A452" s="2"/>
      <c r="B452" s="2"/>
      <c r="C452" s="2"/>
      <c r="D452" s="83"/>
      <c r="E452" s="83"/>
      <c r="F452" s="2"/>
      <c r="G452" s="2"/>
      <c r="H452" s="2"/>
    </row>
    <row r="453" spans="1:8" x14ac:dyDescent="0.35">
      <c r="A453" s="2"/>
      <c r="B453" s="2"/>
      <c r="C453" s="2"/>
      <c r="D453" s="83"/>
      <c r="E453" s="83"/>
      <c r="F453" s="2"/>
      <c r="G453" s="2"/>
      <c r="H453" s="2"/>
    </row>
    <row r="454" spans="1:8" x14ac:dyDescent="0.35">
      <c r="A454" s="2"/>
      <c r="B454" s="2"/>
      <c r="C454" s="2"/>
      <c r="D454" s="83"/>
      <c r="E454" s="83"/>
      <c r="F454" s="2"/>
      <c r="G454" s="2"/>
      <c r="H454" s="2"/>
    </row>
    <row r="455" spans="1:8" x14ac:dyDescent="0.35">
      <c r="A455" s="2"/>
      <c r="B455" s="2"/>
      <c r="C455" s="2"/>
      <c r="D455" s="83"/>
      <c r="E455" s="83"/>
      <c r="F455" s="2"/>
      <c r="G455" s="2"/>
      <c r="H455" s="2"/>
    </row>
    <row r="456" spans="1:8" x14ac:dyDescent="0.35">
      <c r="A456" s="2"/>
      <c r="B456" s="2"/>
      <c r="C456" s="2"/>
      <c r="D456" s="83"/>
      <c r="E456" s="83"/>
      <c r="F456" s="2"/>
      <c r="G456" s="2"/>
      <c r="H456" s="2"/>
    </row>
    <row r="457" spans="1:8" x14ac:dyDescent="0.35">
      <c r="A457" s="2"/>
      <c r="B457" s="2"/>
      <c r="C457" s="2"/>
      <c r="D457" s="83"/>
      <c r="E457" s="83"/>
      <c r="F457" s="2"/>
      <c r="G457" s="2"/>
      <c r="H457" s="2"/>
    </row>
    <row r="458" spans="1:8" x14ac:dyDescent="0.35">
      <c r="A458" s="2"/>
      <c r="B458" s="2"/>
      <c r="C458" s="2"/>
      <c r="D458" s="83"/>
      <c r="E458" s="83"/>
      <c r="F458" s="2"/>
      <c r="G458" s="2"/>
      <c r="H458" s="2"/>
    </row>
    <row r="459" spans="1:8" x14ac:dyDescent="0.35">
      <c r="A459" s="2"/>
      <c r="B459" s="2"/>
      <c r="C459" s="2"/>
      <c r="D459" s="83"/>
      <c r="E459" s="83"/>
      <c r="F459" s="2"/>
      <c r="G459" s="2"/>
      <c r="H459" s="2"/>
    </row>
    <row r="460" spans="1:8" x14ac:dyDescent="0.35">
      <c r="A460" s="2"/>
      <c r="B460" s="2"/>
      <c r="C460" s="2"/>
      <c r="D460" s="83"/>
      <c r="E460" s="83"/>
      <c r="F460" s="2"/>
      <c r="G460" s="2"/>
      <c r="H460" s="2"/>
    </row>
    <row r="461" spans="1:8" x14ac:dyDescent="0.35">
      <c r="A461" s="2"/>
      <c r="B461" s="2"/>
      <c r="C461" s="2"/>
      <c r="D461" s="83"/>
      <c r="E461" s="83"/>
      <c r="F461" s="2"/>
      <c r="G461" s="2"/>
      <c r="H461" s="2"/>
    </row>
    <row r="462" spans="1:8" x14ac:dyDescent="0.35">
      <c r="A462" s="2"/>
      <c r="B462" s="2"/>
      <c r="C462" s="2"/>
      <c r="D462" s="83"/>
      <c r="E462" s="83"/>
      <c r="F462" s="2"/>
      <c r="G462" s="2"/>
      <c r="H462" s="2"/>
    </row>
    <row r="463" spans="1:8" x14ac:dyDescent="0.35">
      <c r="A463" s="2"/>
      <c r="B463" s="2"/>
      <c r="C463" s="2"/>
      <c r="D463" s="83"/>
      <c r="E463" s="83"/>
      <c r="F463" s="2"/>
      <c r="G463" s="2"/>
      <c r="H463" s="2"/>
    </row>
    <row r="464" spans="1:8" x14ac:dyDescent="0.35">
      <c r="A464" s="2"/>
      <c r="B464" s="2"/>
      <c r="C464" s="2"/>
      <c r="D464" s="83"/>
      <c r="E464" s="83"/>
      <c r="F464" s="2"/>
      <c r="G464" s="2"/>
      <c r="H464" s="2"/>
    </row>
    <row r="465" spans="1:8" x14ac:dyDescent="0.35">
      <c r="A465" s="2"/>
      <c r="B465" s="2"/>
      <c r="C465" s="2"/>
      <c r="D465" s="83"/>
      <c r="E465" s="83"/>
      <c r="F465" s="2"/>
      <c r="G465" s="2"/>
      <c r="H465" s="2"/>
    </row>
    <row r="466" spans="1:8" x14ac:dyDescent="0.35">
      <c r="A466" s="2"/>
      <c r="B466" s="2"/>
      <c r="C466" s="2"/>
      <c r="D466" s="83"/>
      <c r="E466" s="83"/>
      <c r="F466" s="2"/>
      <c r="G466" s="2"/>
      <c r="H466" s="2"/>
    </row>
    <row r="467" spans="1:8" x14ac:dyDescent="0.35">
      <c r="A467" s="2"/>
      <c r="B467" s="2"/>
      <c r="C467" s="2"/>
      <c r="D467" s="83"/>
      <c r="E467" s="83"/>
      <c r="F467" s="2"/>
      <c r="G467" s="2"/>
      <c r="H467" s="2"/>
    </row>
    <row r="468" spans="1:8" x14ac:dyDescent="0.35">
      <c r="A468" s="2"/>
      <c r="B468" s="2"/>
      <c r="C468" s="2"/>
      <c r="D468" s="83"/>
      <c r="E468" s="83"/>
      <c r="F468" s="2"/>
      <c r="G468" s="2"/>
      <c r="H468" s="2"/>
    </row>
    <row r="469" spans="1:8" x14ac:dyDescent="0.35">
      <c r="A469" s="2"/>
      <c r="B469" s="2"/>
      <c r="C469" s="2"/>
      <c r="D469" s="83"/>
      <c r="E469" s="83"/>
      <c r="F469" s="2"/>
      <c r="G469" s="2"/>
      <c r="H469" s="2"/>
    </row>
    <row r="470" spans="1:8" x14ac:dyDescent="0.35">
      <c r="A470" s="2"/>
      <c r="B470" s="2"/>
      <c r="C470" s="2"/>
      <c r="D470" s="83"/>
      <c r="E470" s="83"/>
      <c r="F470" s="2"/>
      <c r="G470" s="2"/>
      <c r="H470" s="2"/>
    </row>
    <row r="471" spans="1:8" x14ac:dyDescent="0.35">
      <c r="A471" s="2"/>
      <c r="B471" s="2"/>
      <c r="C471" s="2"/>
      <c r="D471" s="83"/>
      <c r="E471" s="83"/>
      <c r="F471" s="2"/>
      <c r="G471" s="2"/>
      <c r="H471" s="2"/>
    </row>
    <row r="472" spans="1:8" x14ac:dyDescent="0.35">
      <c r="A472" s="2"/>
      <c r="B472" s="2"/>
      <c r="C472" s="2"/>
      <c r="D472" s="83"/>
      <c r="E472" s="83"/>
      <c r="F472" s="2"/>
      <c r="G472" s="2"/>
      <c r="H472" s="2"/>
    </row>
    <row r="473" spans="1:8" x14ac:dyDescent="0.35">
      <c r="A473" s="2"/>
      <c r="B473" s="2"/>
      <c r="C473" s="2"/>
      <c r="D473" s="83"/>
      <c r="E473" s="83"/>
      <c r="F473" s="2"/>
      <c r="G473" s="2"/>
      <c r="H473" s="2"/>
    </row>
    <row r="474" spans="1:8" x14ac:dyDescent="0.35">
      <c r="A474" s="2"/>
      <c r="B474" s="2"/>
      <c r="C474" s="2"/>
      <c r="D474" s="83"/>
      <c r="E474" s="83"/>
      <c r="F474" s="2"/>
      <c r="G474" s="2"/>
      <c r="H474" s="2"/>
    </row>
    <row r="475" spans="1:8" x14ac:dyDescent="0.35">
      <c r="A475" s="2"/>
      <c r="B475" s="2"/>
      <c r="C475" s="2"/>
      <c r="D475" s="83"/>
      <c r="E475" s="83"/>
      <c r="F475" s="2"/>
      <c r="G475" s="2"/>
      <c r="H475" s="2"/>
    </row>
    <row r="476" spans="1:8" x14ac:dyDescent="0.35">
      <c r="A476" s="2"/>
      <c r="B476" s="2"/>
      <c r="C476" s="2"/>
      <c r="D476" s="83"/>
      <c r="E476" s="83"/>
      <c r="F476" s="2"/>
      <c r="G476" s="2"/>
      <c r="H476" s="2"/>
    </row>
    <row r="477" spans="1:8" x14ac:dyDescent="0.35">
      <c r="A477" s="2"/>
      <c r="B477" s="2"/>
      <c r="C477" s="2"/>
      <c r="D477" s="83"/>
      <c r="E477" s="83"/>
      <c r="F477" s="2"/>
      <c r="G477" s="2"/>
      <c r="H477" s="2"/>
    </row>
    <row r="478" spans="1:8" x14ac:dyDescent="0.35">
      <c r="A478" s="2"/>
      <c r="B478" s="2"/>
      <c r="C478" s="2"/>
      <c r="D478" s="83"/>
      <c r="E478" s="83"/>
      <c r="F478" s="2"/>
      <c r="G478" s="2"/>
      <c r="H478" s="2"/>
    </row>
    <row r="479" spans="1:8" x14ac:dyDescent="0.35">
      <c r="A479" s="2"/>
      <c r="B479" s="2"/>
      <c r="C479" s="2"/>
      <c r="D479" s="83"/>
      <c r="E479" s="83"/>
      <c r="F479" s="2"/>
      <c r="G479" s="2"/>
      <c r="H479" s="2"/>
    </row>
    <row r="480" spans="1:8" x14ac:dyDescent="0.35">
      <c r="A480" s="2"/>
      <c r="B480" s="2"/>
      <c r="C480" s="2"/>
      <c r="D480" s="83"/>
      <c r="E480" s="83"/>
      <c r="F480" s="2"/>
      <c r="G480" s="2"/>
      <c r="H480" s="2"/>
    </row>
    <row r="481" spans="1:8" x14ac:dyDescent="0.35">
      <c r="A481" s="2"/>
      <c r="B481" s="2"/>
      <c r="C481" s="2"/>
      <c r="D481" s="83"/>
      <c r="E481" s="83"/>
      <c r="F481" s="2"/>
      <c r="G481" s="2"/>
      <c r="H481" s="2"/>
    </row>
    <row r="482" spans="1:8" x14ac:dyDescent="0.35">
      <c r="A482" s="2"/>
      <c r="B482" s="2"/>
      <c r="C482" s="2"/>
      <c r="D482" s="83"/>
      <c r="E482" s="83"/>
      <c r="F482" s="2"/>
      <c r="G482" s="2"/>
      <c r="H482" s="2"/>
    </row>
    <row r="483" spans="1:8" x14ac:dyDescent="0.35">
      <c r="A483" s="2"/>
      <c r="B483" s="2"/>
      <c r="C483" s="2"/>
      <c r="D483" s="83"/>
      <c r="E483" s="83"/>
      <c r="F483" s="2"/>
      <c r="G483" s="2"/>
      <c r="H483" s="2"/>
    </row>
    <row r="484" spans="1:8" x14ac:dyDescent="0.35">
      <c r="A484" s="2"/>
      <c r="B484" s="2"/>
      <c r="C484" s="2"/>
      <c r="D484" s="83"/>
      <c r="E484" s="83"/>
      <c r="F484" s="2"/>
      <c r="G484" s="2"/>
      <c r="H484" s="2"/>
    </row>
    <row r="485" spans="1:8" x14ac:dyDescent="0.35">
      <c r="A485" s="2"/>
      <c r="B485" s="2"/>
      <c r="C485" s="2"/>
      <c r="D485" s="83"/>
      <c r="E485" s="83"/>
      <c r="F485" s="2"/>
      <c r="G485" s="2"/>
      <c r="H485" s="2"/>
    </row>
    <row r="486" spans="1:8" x14ac:dyDescent="0.35">
      <c r="A486" s="2"/>
      <c r="B486" s="2"/>
      <c r="C486" s="2"/>
      <c r="D486" s="83"/>
      <c r="E486" s="83"/>
      <c r="F486" s="2"/>
      <c r="G486" s="2"/>
      <c r="H486" s="2"/>
    </row>
    <row r="487" spans="1:8" x14ac:dyDescent="0.35">
      <c r="A487" s="2"/>
      <c r="B487" s="2"/>
      <c r="C487" s="2"/>
      <c r="D487" s="83"/>
      <c r="E487" s="83"/>
      <c r="F487" s="2"/>
      <c r="G487" s="2"/>
      <c r="H487" s="2"/>
    </row>
    <row r="488" spans="1:8" x14ac:dyDescent="0.35">
      <c r="A488" s="2"/>
      <c r="B488" s="2"/>
      <c r="C488" s="2"/>
      <c r="D488" s="83"/>
      <c r="E488" s="83"/>
      <c r="F488" s="2"/>
      <c r="G488" s="2"/>
      <c r="H488" s="2"/>
    </row>
    <row r="489" spans="1:8" x14ac:dyDescent="0.35">
      <c r="A489" s="2"/>
      <c r="B489" s="2"/>
      <c r="C489" s="2"/>
      <c r="D489" s="83"/>
      <c r="E489" s="83"/>
      <c r="F489" s="2"/>
      <c r="G489" s="2"/>
      <c r="H489" s="2"/>
    </row>
    <row r="490" spans="1:8" x14ac:dyDescent="0.35">
      <c r="A490" s="2"/>
      <c r="B490" s="2"/>
      <c r="C490" s="2"/>
      <c r="D490" s="83"/>
      <c r="E490" s="83"/>
      <c r="F490" s="2"/>
      <c r="G490" s="2"/>
      <c r="H490" s="2"/>
    </row>
    <row r="491" spans="1:8" x14ac:dyDescent="0.35">
      <c r="A491" s="2"/>
      <c r="B491" s="2"/>
      <c r="C491" s="2"/>
      <c r="D491" s="83"/>
      <c r="E491" s="83"/>
      <c r="F491" s="2"/>
      <c r="G491" s="2"/>
      <c r="H491" s="2"/>
    </row>
    <row r="492" spans="1:8" x14ac:dyDescent="0.35">
      <c r="A492" s="2"/>
      <c r="B492" s="2"/>
      <c r="C492" s="2"/>
      <c r="D492" s="83"/>
      <c r="E492" s="83"/>
      <c r="F492" s="2"/>
      <c r="G492" s="2"/>
      <c r="H492" s="2"/>
    </row>
    <row r="493" spans="1:8" x14ac:dyDescent="0.35">
      <c r="A493" s="2"/>
      <c r="B493" s="2"/>
      <c r="C493" s="2"/>
      <c r="D493" s="83"/>
      <c r="E493" s="83"/>
      <c r="F493" s="2"/>
      <c r="G493" s="2"/>
      <c r="H493" s="2"/>
    </row>
    <row r="494" spans="1:8" x14ac:dyDescent="0.35">
      <c r="A494" s="2"/>
      <c r="B494" s="2"/>
      <c r="C494" s="2"/>
      <c r="D494" s="83"/>
      <c r="E494" s="83"/>
      <c r="F494" s="2"/>
      <c r="G494" s="2"/>
      <c r="H494" s="2"/>
    </row>
    <row r="495" spans="1:8" x14ac:dyDescent="0.35">
      <c r="A495" s="2"/>
      <c r="B495" s="2"/>
      <c r="C495" s="2"/>
      <c r="D495" s="83"/>
      <c r="E495" s="83"/>
      <c r="F495" s="2"/>
      <c r="G495" s="2"/>
      <c r="H495" s="2"/>
    </row>
    <row r="496" spans="1:8" x14ac:dyDescent="0.35">
      <c r="A496" s="2"/>
      <c r="B496" s="2"/>
      <c r="C496" s="2"/>
      <c r="D496" s="83"/>
      <c r="E496" s="83"/>
      <c r="F496" s="2"/>
      <c r="G496" s="2"/>
      <c r="H496" s="2"/>
    </row>
    <row r="497" spans="1:8" x14ac:dyDescent="0.35">
      <c r="A497" s="2"/>
      <c r="B497" s="2"/>
      <c r="C497" s="2"/>
      <c r="D497" s="83"/>
      <c r="E497" s="83"/>
      <c r="F497" s="2"/>
      <c r="G497" s="2"/>
      <c r="H497" s="2"/>
    </row>
    <row r="498" spans="1:8" x14ac:dyDescent="0.35">
      <c r="A498" s="2"/>
      <c r="B498" s="2"/>
      <c r="C498" s="2"/>
      <c r="D498" s="83"/>
      <c r="E498" s="83"/>
      <c r="F498" s="2"/>
      <c r="G498" s="2"/>
      <c r="H498" s="2"/>
    </row>
    <row r="499" spans="1:8" x14ac:dyDescent="0.35">
      <c r="A499" s="2"/>
      <c r="B499" s="2"/>
      <c r="C499" s="2"/>
      <c r="D499" s="83"/>
      <c r="E499" s="83"/>
      <c r="F499" s="2"/>
      <c r="G499" s="2"/>
      <c r="H499" s="2"/>
    </row>
    <row r="500" spans="1:8" x14ac:dyDescent="0.35">
      <c r="A500" s="2"/>
      <c r="B500" s="2"/>
      <c r="C500" s="2"/>
      <c r="D500" s="83"/>
      <c r="E500" s="83"/>
      <c r="F500" s="2"/>
      <c r="G500" s="2"/>
      <c r="H500" s="2"/>
    </row>
    <row r="501" spans="1:8" x14ac:dyDescent="0.35">
      <c r="A501" s="2"/>
      <c r="B501" s="2"/>
      <c r="C501" s="2"/>
      <c r="D501" s="83"/>
      <c r="E501" s="83"/>
      <c r="F501" s="2"/>
      <c r="G501" s="2"/>
      <c r="H501" s="2"/>
    </row>
    <row r="502" spans="1:8" x14ac:dyDescent="0.35">
      <c r="A502" s="2"/>
      <c r="B502" s="2"/>
      <c r="C502" s="2"/>
      <c r="D502" s="83"/>
      <c r="E502" s="83"/>
      <c r="F502" s="2"/>
      <c r="G502" s="2"/>
      <c r="H502" s="2"/>
    </row>
    <row r="503" spans="1:8" x14ac:dyDescent="0.35">
      <c r="A503" s="2"/>
      <c r="B503" s="2"/>
      <c r="C503" s="2"/>
      <c r="D503" s="83"/>
      <c r="E503" s="83"/>
      <c r="F503" s="2"/>
      <c r="G503" s="2"/>
      <c r="H503" s="2"/>
    </row>
    <row r="504" spans="1:8" x14ac:dyDescent="0.35">
      <c r="A504" s="2"/>
      <c r="B504" s="2"/>
      <c r="C504" s="2"/>
      <c r="D504" s="83"/>
      <c r="E504" s="83"/>
      <c r="F504" s="2"/>
      <c r="G504" s="2"/>
      <c r="H504" s="2"/>
    </row>
    <row r="505" spans="1:8" x14ac:dyDescent="0.35">
      <c r="A505" s="2"/>
      <c r="B505" s="2"/>
      <c r="C505" s="2"/>
      <c r="D505" s="83"/>
      <c r="E505" s="83"/>
      <c r="F505" s="2"/>
      <c r="G505" s="2"/>
      <c r="H505" s="2"/>
    </row>
    <row r="506" spans="1:8" x14ac:dyDescent="0.35">
      <c r="A506" s="2"/>
      <c r="B506" s="2"/>
      <c r="C506" s="2"/>
      <c r="D506" s="83"/>
      <c r="E506" s="83"/>
      <c r="F506" s="2"/>
      <c r="G506" s="2"/>
      <c r="H506" s="2"/>
    </row>
    <row r="507" spans="1:8" x14ac:dyDescent="0.35">
      <c r="A507" s="2"/>
      <c r="B507" s="2"/>
      <c r="C507" s="2"/>
      <c r="D507" s="83"/>
      <c r="E507" s="83"/>
      <c r="F507" s="2"/>
      <c r="G507" s="2"/>
      <c r="H507" s="2"/>
    </row>
    <row r="508" spans="1:8" x14ac:dyDescent="0.35">
      <c r="A508" s="2"/>
      <c r="B508" s="2"/>
      <c r="C508" s="2"/>
      <c r="D508" s="83"/>
      <c r="E508" s="83"/>
      <c r="F508" s="2"/>
      <c r="G508" s="2"/>
      <c r="H508" s="2"/>
    </row>
    <row r="509" spans="1:8" x14ac:dyDescent="0.35">
      <c r="A509" s="2"/>
      <c r="B509" s="2"/>
      <c r="C509" s="2"/>
      <c r="D509" s="83"/>
      <c r="E509" s="83"/>
      <c r="F509" s="2"/>
      <c r="G509" s="2"/>
      <c r="H509" s="2"/>
    </row>
    <row r="510" spans="1:8" x14ac:dyDescent="0.35">
      <c r="A510" s="2"/>
      <c r="B510" s="2"/>
      <c r="C510" s="2"/>
      <c r="D510" s="83"/>
      <c r="E510" s="83"/>
      <c r="F510" s="2"/>
      <c r="G510" s="2"/>
      <c r="H510" s="2"/>
    </row>
    <row r="511" spans="1:8" x14ac:dyDescent="0.35">
      <c r="A511" s="2"/>
      <c r="B511" s="2"/>
      <c r="C511" s="2"/>
      <c r="D511" s="83"/>
      <c r="E511" s="83"/>
      <c r="F511" s="2"/>
      <c r="G511" s="2"/>
      <c r="H511" s="2"/>
    </row>
    <row r="512" spans="1:8" x14ac:dyDescent="0.35">
      <c r="A512" s="2"/>
      <c r="B512" s="2"/>
      <c r="C512" s="2"/>
      <c r="D512" s="83"/>
      <c r="E512" s="83"/>
      <c r="F512" s="2"/>
      <c r="G512" s="2"/>
      <c r="H512" s="2"/>
    </row>
    <row r="513" spans="1:8" x14ac:dyDescent="0.35">
      <c r="A513" s="2"/>
      <c r="B513" s="2"/>
      <c r="C513" s="2"/>
      <c r="D513" s="83"/>
      <c r="E513" s="83"/>
      <c r="F513" s="2"/>
      <c r="G513" s="2"/>
      <c r="H513" s="2"/>
    </row>
    <row r="514" spans="1:8" x14ac:dyDescent="0.35">
      <c r="A514" s="2"/>
      <c r="B514" s="2"/>
      <c r="C514" s="2"/>
      <c r="D514" s="83"/>
      <c r="E514" s="83"/>
      <c r="F514" s="2"/>
      <c r="G514" s="2"/>
      <c r="H514" s="2"/>
    </row>
    <row r="515" spans="1:8" x14ac:dyDescent="0.35">
      <c r="A515" s="2"/>
      <c r="B515" s="2"/>
      <c r="C515" s="2"/>
      <c r="D515" s="83"/>
      <c r="E515" s="83"/>
      <c r="F515" s="2"/>
      <c r="G515" s="2"/>
      <c r="H515" s="2"/>
    </row>
    <row r="516" spans="1:8" x14ac:dyDescent="0.35">
      <c r="A516" s="2"/>
      <c r="B516" s="2"/>
      <c r="C516" s="2"/>
      <c r="D516" s="83"/>
      <c r="E516" s="83"/>
      <c r="F516" s="2"/>
      <c r="G516" s="2"/>
      <c r="H516" s="2"/>
    </row>
    <row r="517" spans="1:8" x14ac:dyDescent="0.35">
      <c r="A517" s="2"/>
      <c r="B517" s="2"/>
      <c r="C517" s="2"/>
      <c r="D517" s="83"/>
      <c r="E517" s="83"/>
      <c r="F517" s="2"/>
      <c r="G517" s="2"/>
      <c r="H517" s="2"/>
    </row>
    <row r="518" spans="1:8" x14ac:dyDescent="0.35">
      <c r="A518" s="2"/>
      <c r="B518" s="2"/>
      <c r="C518" s="2"/>
      <c r="D518" s="83"/>
      <c r="E518" s="83"/>
      <c r="F518" s="2"/>
      <c r="G518" s="2"/>
      <c r="H518" s="2"/>
    </row>
    <row r="519" spans="1:8" x14ac:dyDescent="0.35">
      <c r="A519" s="2"/>
      <c r="B519" s="2"/>
      <c r="C519" s="2"/>
      <c r="D519" s="83"/>
      <c r="E519" s="83"/>
      <c r="F519" s="2"/>
      <c r="G519" s="2"/>
      <c r="H519" s="2"/>
    </row>
    <row r="520" spans="1:8" x14ac:dyDescent="0.35">
      <c r="A520" s="2"/>
      <c r="B520" s="2"/>
      <c r="C520" s="2"/>
      <c r="D520" s="83"/>
      <c r="E520" s="83"/>
      <c r="F520" s="2"/>
      <c r="G520" s="2"/>
      <c r="H520" s="2"/>
    </row>
    <row r="521" spans="1:8" x14ac:dyDescent="0.35">
      <c r="A521" s="2"/>
      <c r="B521" s="2"/>
      <c r="C521" s="2"/>
      <c r="D521" s="83"/>
      <c r="E521" s="83"/>
      <c r="F521" s="2"/>
      <c r="G521" s="2"/>
      <c r="H521" s="2"/>
    </row>
    <row r="522" spans="1:8" x14ac:dyDescent="0.35">
      <c r="A522" s="2"/>
      <c r="B522" s="2"/>
      <c r="C522" s="2"/>
      <c r="D522" s="83"/>
      <c r="E522" s="83"/>
      <c r="F522" s="2"/>
      <c r="G522" s="2"/>
      <c r="H522" s="2"/>
    </row>
    <row r="523" spans="1:8" x14ac:dyDescent="0.35">
      <c r="A523" s="2"/>
      <c r="B523" s="2"/>
      <c r="C523" s="2"/>
      <c r="D523" s="83"/>
      <c r="E523" s="83"/>
      <c r="F523" s="2"/>
      <c r="G523" s="2"/>
      <c r="H523" s="2"/>
    </row>
    <row r="524" spans="1:8" x14ac:dyDescent="0.35">
      <c r="A524" s="2"/>
      <c r="B524" s="2"/>
      <c r="C524" s="2"/>
      <c r="D524" s="83"/>
      <c r="E524" s="83"/>
      <c r="F524" s="2"/>
      <c r="G524" s="2"/>
      <c r="H524" s="2"/>
    </row>
    <row r="525" spans="1:8" x14ac:dyDescent="0.35">
      <c r="A525" s="2"/>
      <c r="B525" s="2"/>
      <c r="C525" s="2"/>
      <c r="D525" s="83"/>
      <c r="E525" s="83"/>
      <c r="F525" s="2"/>
      <c r="G525" s="2"/>
      <c r="H525" s="2"/>
    </row>
    <row r="526" spans="1:8" x14ac:dyDescent="0.35">
      <c r="A526" s="2"/>
      <c r="B526" s="2"/>
      <c r="C526" s="2"/>
      <c r="D526" s="83"/>
      <c r="E526" s="83"/>
      <c r="F526" s="2"/>
      <c r="G526" s="2"/>
      <c r="H526" s="2"/>
    </row>
    <row r="527" spans="1:8" x14ac:dyDescent="0.35">
      <c r="A527" s="2"/>
      <c r="B527" s="2"/>
      <c r="C527" s="2"/>
      <c r="D527" s="83"/>
      <c r="E527" s="83"/>
      <c r="F527" s="2"/>
      <c r="G527" s="2"/>
      <c r="H527" s="2"/>
    </row>
    <row r="528" spans="1:8" x14ac:dyDescent="0.35">
      <c r="A528" s="2"/>
      <c r="B528" s="2"/>
      <c r="C528" s="2"/>
      <c r="D528" s="83"/>
      <c r="E528" s="83"/>
      <c r="F528" s="2"/>
      <c r="G528" s="2"/>
      <c r="H528" s="2"/>
    </row>
    <row r="529" spans="1:8" x14ac:dyDescent="0.35">
      <c r="A529" s="2"/>
      <c r="B529" s="2"/>
      <c r="C529" s="2"/>
      <c r="D529" s="83"/>
      <c r="E529" s="83"/>
      <c r="F529" s="2"/>
      <c r="G529" s="2"/>
      <c r="H529" s="2"/>
    </row>
    <row r="530" spans="1:8" x14ac:dyDescent="0.35">
      <c r="A530" s="2"/>
      <c r="B530" s="2"/>
      <c r="C530" s="2"/>
      <c r="D530" s="83"/>
      <c r="E530" s="83"/>
      <c r="F530" s="2"/>
      <c r="G530" s="2"/>
      <c r="H530" s="2"/>
    </row>
    <row r="531" spans="1:8" x14ac:dyDescent="0.35">
      <c r="A531" s="2"/>
      <c r="B531" s="2"/>
      <c r="C531" s="2"/>
      <c r="D531" s="83"/>
      <c r="E531" s="83"/>
      <c r="F531" s="2"/>
      <c r="G531" s="2"/>
      <c r="H531" s="2"/>
    </row>
    <row r="532" spans="1:8" x14ac:dyDescent="0.35">
      <c r="A532" s="2"/>
      <c r="B532" s="2"/>
      <c r="C532" s="2"/>
      <c r="D532" s="83"/>
      <c r="E532" s="83"/>
      <c r="F532" s="2"/>
      <c r="G532" s="2"/>
      <c r="H532" s="2"/>
    </row>
    <row r="533" spans="1:8" x14ac:dyDescent="0.35">
      <c r="A533" s="2"/>
      <c r="B533" s="2"/>
      <c r="C533" s="2"/>
      <c r="D533" s="83"/>
      <c r="E533" s="83"/>
      <c r="F533" s="2"/>
      <c r="G533" s="2"/>
      <c r="H533" s="2"/>
    </row>
    <row r="534" spans="1:8" x14ac:dyDescent="0.35">
      <c r="A534" s="2"/>
      <c r="B534" s="2"/>
      <c r="C534" s="2"/>
      <c r="D534" s="83"/>
      <c r="E534" s="83"/>
      <c r="F534" s="2"/>
      <c r="G534" s="2"/>
      <c r="H534" s="2"/>
    </row>
    <row r="535" spans="1:8" x14ac:dyDescent="0.35">
      <c r="A535" s="2"/>
      <c r="B535" s="2"/>
      <c r="C535" s="2"/>
      <c r="D535" s="83"/>
      <c r="E535" s="83"/>
      <c r="F535" s="2"/>
      <c r="G535" s="2"/>
      <c r="H535" s="2"/>
    </row>
    <row r="536" spans="1:8" x14ac:dyDescent="0.35">
      <c r="A536" s="2"/>
      <c r="B536" s="2"/>
      <c r="C536" s="2"/>
      <c r="D536" s="83"/>
      <c r="E536" s="83"/>
      <c r="F536" s="2"/>
      <c r="G536" s="2"/>
      <c r="H536" s="2"/>
    </row>
    <row r="537" spans="1:8" x14ac:dyDescent="0.35">
      <c r="A537" s="2"/>
      <c r="B537" s="2"/>
      <c r="C537" s="2"/>
      <c r="D537" s="83"/>
      <c r="E537" s="83"/>
      <c r="F537" s="2"/>
      <c r="G537" s="2"/>
      <c r="H537" s="2"/>
    </row>
    <row r="538" spans="1:8" x14ac:dyDescent="0.35">
      <c r="A538" s="2"/>
      <c r="B538" s="2"/>
      <c r="C538" s="2"/>
      <c r="D538" s="83"/>
      <c r="E538" s="83"/>
      <c r="F538" s="2"/>
      <c r="G538" s="2"/>
      <c r="H538" s="2"/>
    </row>
    <row r="539" spans="1:8" x14ac:dyDescent="0.35">
      <c r="A539" s="2"/>
      <c r="B539" s="2"/>
      <c r="C539" s="2"/>
      <c r="D539" s="83"/>
      <c r="E539" s="83"/>
      <c r="F539" s="2"/>
      <c r="G539" s="2"/>
      <c r="H539" s="2"/>
    </row>
    <row r="540" spans="1:8" x14ac:dyDescent="0.35">
      <c r="A540" s="2"/>
      <c r="B540" s="2"/>
      <c r="C540" s="2"/>
      <c r="D540" s="83"/>
      <c r="E540" s="83"/>
      <c r="F540" s="2"/>
      <c r="G540" s="2"/>
      <c r="H540" s="2"/>
    </row>
    <row r="541" spans="1:8" x14ac:dyDescent="0.35">
      <c r="A541" s="2"/>
      <c r="B541" s="2"/>
      <c r="C541" s="2"/>
      <c r="D541" s="83"/>
      <c r="E541" s="83"/>
      <c r="F541" s="2"/>
      <c r="G541" s="2"/>
      <c r="H541" s="2"/>
    </row>
    <row r="542" spans="1:8" x14ac:dyDescent="0.35">
      <c r="A542" s="2"/>
      <c r="B542" s="2"/>
      <c r="C542" s="2"/>
      <c r="D542" s="83"/>
      <c r="E542" s="83"/>
      <c r="F542" s="2"/>
      <c r="G542" s="2"/>
      <c r="H542" s="2"/>
    </row>
    <row r="543" spans="1:8" x14ac:dyDescent="0.35">
      <c r="A543" s="2"/>
      <c r="B543" s="2"/>
      <c r="C543" s="2"/>
      <c r="D543" s="83"/>
      <c r="E543" s="83"/>
      <c r="F543" s="2"/>
      <c r="G543" s="2"/>
      <c r="H543" s="2"/>
    </row>
    <row r="544" spans="1:8" x14ac:dyDescent="0.35">
      <c r="A544" s="2"/>
      <c r="B544" s="2"/>
      <c r="C544" s="2"/>
      <c r="D544" s="83"/>
      <c r="E544" s="83"/>
      <c r="F544" s="2"/>
      <c r="G544" s="2"/>
      <c r="H544" s="2"/>
    </row>
    <row r="545" spans="1:8" x14ac:dyDescent="0.35">
      <c r="A545" s="2"/>
      <c r="B545" s="2"/>
      <c r="C545" s="2"/>
      <c r="D545" s="83"/>
      <c r="E545" s="83"/>
      <c r="F545" s="2"/>
      <c r="G545" s="2"/>
      <c r="H545" s="2"/>
    </row>
    <row r="546" spans="1:8" x14ac:dyDescent="0.35">
      <c r="A546" s="2"/>
      <c r="B546" s="2"/>
      <c r="C546" s="2"/>
      <c r="D546" s="83"/>
      <c r="E546" s="83"/>
      <c r="F546" s="2"/>
      <c r="G546" s="2"/>
      <c r="H546" s="2"/>
    </row>
    <row r="547" spans="1:8" x14ac:dyDescent="0.35">
      <c r="A547" s="2"/>
      <c r="B547" s="2"/>
      <c r="C547" s="2"/>
      <c r="D547" s="83"/>
      <c r="E547" s="83"/>
      <c r="F547" s="2"/>
      <c r="G547" s="2"/>
      <c r="H547" s="2"/>
    </row>
    <row r="548" spans="1:8" x14ac:dyDescent="0.35">
      <c r="A548" s="2"/>
      <c r="B548" s="2"/>
      <c r="C548" s="2"/>
      <c r="D548" s="83"/>
      <c r="E548" s="83"/>
      <c r="F548" s="2"/>
      <c r="G548" s="2"/>
      <c r="H548" s="2"/>
    </row>
    <row r="549" spans="1:8" x14ac:dyDescent="0.35">
      <c r="A549" s="2"/>
      <c r="B549" s="2"/>
      <c r="C549" s="2"/>
      <c r="D549" s="83"/>
      <c r="E549" s="83"/>
      <c r="F549" s="2"/>
      <c r="G549" s="2"/>
      <c r="H549" s="2"/>
    </row>
    <row r="550" spans="1:8" x14ac:dyDescent="0.35">
      <c r="A550" s="2"/>
      <c r="B550" s="2"/>
      <c r="C550" s="2"/>
      <c r="D550" s="83"/>
      <c r="E550" s="83"/>
      <c r="F550" s="2"/>
      <c r="G550" s="2"/>
      <c r="H550" s="2"/>
    </row>
    <row r="551" spans="1:8" x14ac:dyDescent="0.35">
      <c r="A551" s="2"/>
      <c r="B551" s="2"/>
      <c r="C551" s="2"/>
      <c r="D551" s="83"/>
      <c r="E551" s="83"/>
      <c r="F551" s="2"/>
      <c r="G551" s="2"/>
      <c r="H551" s="2"/>
    </row>
    <row r="552" spans="1:8" x14ac:dyDescent="0.35">
      <c r="A552" s="2"/>
      <c r="B552" s="2"/>
      <c r="C552" s="2"/>
      <c r="D552" s="83"/>
      <c r="E552" s="83"/>
      <c r="F552" s="2"/>
      <c r="G552" s="2"/>
      <c r="H552" s="2"/>
    </row>
    <row r="553" spans="1:8" x14ac:dyDescent="0.35">
      <c r="A553" s="2"/>
      <c r="B553" s="2"/>
      <c r="C553" s="2"/>
      <c r="D553" s="83"/>
      <c r="E553" s="83"/>
      <c r="F553" s="2"/>
      <c r="G553" s="2"/>
      <c r="H553" s="2"/>
    </row>
    <row r="554" spans="1:8" x14ac:dyDescent="0.35">
      <c r="A554" s="2"/>
      <c r="B554" s="2"/>
      <c r="C554" s="2"/>
      <c r="D554" s="83"/>
      <c r="E554" s="83"/>
      <c r="F554" s="2"/>
      <c r="G554" s="2"/>
      <c r="H554" s="2"/>
    </row>
    <row r="555" spans="1:8" x14ac:dyDescent="0.35">
      <c r="A555" s="2"/>
      <c r="B555" s="2"/>
      <c r="C555" s="2"/>
      <c r="D555" s="83"/>
      <c r="E555" s="83"/>
      <c r="F555" s="2"/>
      <c r="G555" s="2"/>
      <c r="H555" s="2"/>
    </row>
    <row r="556" spans="1:8" x14ac:dyDescent="0.35">
      <c r="A556" s="2"/>
      <c r="B556" s="2"/>
      <c r="C556" s="2"/>
      <c r="D556" s="83"/>
      <c r="E556" s="83"/>
      <c r="F556" s="2"/>
      <c r="G556" s="2"/>
      <c r="H556" s="2"/>
    </row>
    <row r="557" spans="1:8" x14ac:dyDescent="0.35">
      <c r="A557" s="2"/>
      <c r="B557" s="2"/>
      <c r="C557" s="2"/>
      <c r="D557" s="83"/>
      <c r="E557" s="83"/>
      <c r="F557" s="2"/>
      <c r="G557" s="2"/>
      <c r="H557" s="2"/>
    </row>
    <row r="558" spans="1:8" x14ac:dyDescent="0.35">
      <c r="A558" s="2"/>
      <c r="B558" s="2"/>
      <c r="C558" s="2"/>
      <c r="D558" s="83"/>
      <c r="E558" s="83"/>
      <c r="F558" s="2"/>
      <c r="G558" s="2"/>
      <c r="H558" s="2"/>
    </row>
    <row r="559" spans="1:8" x14ac:dyDescent="0.35">
      <c r="A559" s="2"/>
      <c r="B559" s="2"/>
      <c r="C559" s="2"/>
      <c r="D559" s="83"/>
      <c r="E559" s="83"/>
      <c r="F559" s="2"/>
      <c r="G559" s="2"/>
      <c r="H559" s="2"/>
    </row>
    <row r="560" spans="1:8" x14ac:dyDescent="0.35">
      <c r="A560" s="2"/>
      <c r="B560" s="2"/>
      <c r="C560" s="2"/>
      <c r="D560" s="83"/>
      <c r="E560" s="83"/>
      <c r="F560" s="2"/>
      <c r="G560" s="2"/>
      <c r="H560" s="2"/>
    </row>
    <row r="561" spans="1:8" x14ac:dyDescent="0.35">
      <c r="A561" s="2"/>
      <c r="B561" s="2"/>
      <c r="C561" s="2"/>
      <c r="D561" s="83"/>
      <c r="E561" s="83"/>
      <c r="F561" s="2"/>
      <c r="G561" s="2"/>
      <c r="H561" s="2"/>
    </row>
    <row r="562" spans="1:8" x14ac:dyDescent="0.35">
      <c r="A562" s="2"/>
      <c r="B562" s="2"/>
      <c r="C562" s="2"/>
      <c r="D562" s="83"/>
      <c r="E562" s="83"/>
      <c r="F562" s="2"/>
      <c r="G562" s="2"/>
      <c r="H562" s="2"/>
    </row>
    <row r="563" spans="1:8" x14ac:dyDescent="0.35">
      <c r="A563" s="2"/>
      <c r="B563" s="2"/>
      <c r="C563" s="2"/>
      <c r="D563" s="83"/>
      <c r="E563" s="83"/>
      <c r="F563" s="2"/>
      <c r="G563" s="2"/>
      <c r="H563" s="2"/>
    </row>
    <row r="564" spans="1:8" x14ac:dyDescent="0.35">
      <c r="A564" s="2"/>
      <c r="B564" s="2"/>
      <c r="C564" s="2"/>
      <c r="D564" s="83"/>
      <c r="E564" s="83"/>
      <c r="F564" s="2"/>
      <c r="G564" s="2"/>
      <c r="H564" s="2"/>
    </row>
    <row r="565" spans="1:8" x14ac:dyDescent="0.35">
      <c r="A565" s="2"/>
      <c r="B565" s="2"/>
      <c r="C565" s="2"/>
      <c r="D565" s="83"/>
      <c r="E565" s="83"/>
      <c r="F565" s="2"/>
      <c r="G565" s="2"/>
      <c r="H565" s="2"/>
    </row>
    <row r="566" spans="1:8" x14ac:dyDescent="0.35">
      <c r="A566" s="2"/>
      <c r="B566" s="2"/>
      <c r="C566" s="2"/>
      <c r="D566" s="83"/>
      <c r="E566" s="83"/>
      <c r="F566" s="2"/>
      <c r="G566" s="2"/>
      <c r="H566" s="2"/>
    </row>
    <row r="567" spans="1:8" x14ac:dyDescent="0.35">
      <c r="A567" s="2"/>
      <c r="B567" s="2"/>
      <c r="C567" s="2"/>
      <c r="D567" s="83"/>
      <c r="E567" s="83"/>
      <c r="F567" s="2"/>
      <c r="G567" s="2"/>
      <c r="H567" s="2"/>
    </row>
    <row r="568" spans="1:8" x14ac:dyDescent="0.35">
      <c r="A568" s="2"/>
      <c r="B568" s="2"/>
      <c r="C568" s="2"/>
      <c r="D568" s="83"/>
      <c r="E568" s="83"/>
      <c r="F568" s="2"/>
      <c r="G568" s="2"/>
      <c r="H568" s="2"/>
    </row>
    <row r="569" spans="1:8" x14ac:dyDescent="0.35">
      <c r="A569" s="2"/>
      <c r="B569" s="2"/>
      <c r="C569" s="2"/>
      <c r="D569" s="83"/>
      <c r="E569" s="83"/>
      <c r="F569" s="2"/>
      <c r="G569" s="2"/>
      <c r="H569" s="2"/>
    </row>
    <row r="570" spans="1:8" x14ac:dyDescent="0.35">
      <c r="A570" s="2"/>
      <c r="B570" s="2"/>
      <c r="C570" s="2"/>
      <c r="D570" s="83"/>
      <c r="E570" s="83"/>
      <c r="F570" s="2"/>
      <c r="G570" s="2"/>
      <c r="H570" s="2"/>
    </row>
    <row r="571" spans="1:8" x14ac:dyDescent="0.35">
      <c r="A571" s="2"/>
      <c r="B571" s="2"/>
      <c r="C571" s="2"/>
      <c r="D571" s="83"/>
      <c r="E571" s="83"/>
      <c r="F571" s="2"/>
      <c r="G571" s="2"/>
      <c r="H571" s="2"/>
    </row>
    <row r="572" spans="1:8" x14ac:dyDescent="0.35">
      <c r="A572" s="2"/>
      <c r="B572" s="2"/>
      <c r="C572" s="2"/>
      <c r="D572" s="83"/>
      <c r="E572" s="83"/>
      <c r="F572" s="2"/>
      <c r="G572" s="2"/>
      <c r="H572" s="2"/>
    </row>
    <row r="573" spans="1:8" x14ac:dyDescent="0.35">
      <c r="A573" s="2"/>
      <c r="B573" s="2"/>
      <c r="C573" s="2"/>
      <c r="D573" s="83"/>
      <c r="E573" s="83"/>
      <c r="F573" s="2"/>
      <c r="G573" s="2"/>
      <c r="H573" s="2"/>
    </row>
    <row r="574" spans="1:8" x14ac:dyDescent="0.35">
      <c r="A574" s="2"/>
      <c r="B574" s="2"/>
      <c r="C574" s="2"/>
      <c r="D574" s="83"/>
      <c r="E574" s="83"/>
      <c r="F574" s="2"/>
      <c r="G574" s="2"/>
      <c r="H574" s="2"/>
    </row>
    <row r="575" spans="1:8" x14ac:dyDescent="0.35">
      <c r="A575" s="2"/>
      <c r="B575" s="2"/>
      <c r="C575" s="2"/>
      <c r="D575" s="83"/>
      <c r="E575" s="83"/>
      <c r="F575" s="2"/>
      <c r="G575" s="2"/>
      <c r="H575" s="2"/>
    </row>
    <row r="576" spans="1:8" x14ac:dyDescent="0.35">
      <c r="A576" s="2"/>
      <c r="B576" s="2"/>
      <c r="C576" s="2"/>
      <c r="D576" s="83"/>
      <c r="E576" s="83"/>
      <c r="F576" s="2"/>
      <c r="G576" s="2"/>
      <c r="H576" s="2"/>
    </row>
    <row r="577" spans="1:8" x14ac:dyDescent="0.35">
      <c r="A577" s="2"/>
      <c r="B577" s="2"/>
      <c r="C577" s="2"/>
      <c r="D577" s="83"/>
      <c r="E577" s="83"/>
      <c r="F577" s="2"/>
      <c r="G577" s="2"/>
      <c r="H577" s="2"/>
    </row>
    <row r="578" spans="1:8" x14ac:dyDescent="0.35">
      <c r="A578" s="2"/>
      <c r="B578" s="2"/>
      <c r="C578" s="2"/>
      <c r="D578" s="83"/>
      <c r="E578" s="83"/>
      <c r="F578" s="2"/>
      <c r="G578" s="2"/>
      <c r="H578" s="2"/>
    </row>
    <row r="579" spans="1:8" x14ac:dyDescent="0.35">
      <c r="A579" s="2"/>
      <c r="B579" s="2"/>
      <c r="C579" s="2"/>
      <c r="D579" s="83"/>
      <c r="E579" s="83"/>
      <c r="F579" s="2"/>
      <c r="G579" s="2"/>
      <c r="H579" s="2"/>
    </row>
    <row r="580" spans="1:8" x14ac:dyDescent="0.35">
      <c r="A580" s="2"/>
      <c r="B580" s="2"/>
      <c r="C580" s="2"/>
      <c r="D580" s="83"/>
      <c r="E580" s="83"/>
      <c r="F580" s="2"/>
      <c r="G580" s="2"/>
      <c r="H580" s="2"/>
    </row>
    <row r="581" spans="1:8" x14ac:dyDescent="0.35">
      <c r="A581" s="2"/>
      <c r="B581" s="2"/>
      <c r="C581" s="2"/>
      <c r="D581" s="83"/>
      <c r="E581" s="83"/>
      <c r="F581" s="2"/>
      <c r="G581" s="2"/>
      <c r="H581" s="2"/>
    </row>
    <row r="582" spans="1:8" x14ac:dyDescent="0.35">
      <c r="A582" s="2"/>
      <c r="B582" s="2"/>
      <c r="C582" s="2"/>
      <c r="D582" s="83"/>
      <c r="E582" s="83"/>
      <c r="F582" s="2"/>
      <c r="G582" s="2"/>
      <c r="H582" s="2"/>
    </row>
    <row r="583" spans="1:8" x14ac:dyDescent="0.35">
      <c r="A583" s="2"/>
      <c r="B583" s="2"/>
      <c r="C583" s="2"/>
      <c r="D583" s="83"/>
      <c r="E583" s="83"/>
      <c r="F583" s="2"/>
      <c r="G583" s="2"/>
      <c r="H583" s="2"/>
    </row>
    <row r="584" spans="1:8" x14ac:dyDescent="0.35">
      <c r="A584" s="2"/>
      <c r="B584" s="2"/>
      <c r="C584" s="2"/>
      <c r="D584" s="83"/>
      <c r="E584" s="83"/>
      <c r="F584" s="2"/>
      <c r="G584" s="2"/>
      <c r="H584" s="2"/>
    </row>
    <row r="585" spans="1:8" x14ac:dyDescent="0.35">
      <c r="A585" s="2"/>
      <c r="B585" s="2"/>
      <c r="C585" s="2"/>
      <c r="D585" s="83"/>
      <c r="E585" s="83"/>
      <c r="F585" s="2"/>
      <c r="G585" s="2"/>
      <c r="H585" s="2"/>
    </row>
    <row r="586" spans="1:8" x14ac:dyDescent="0.35">
      <c r="A586" s="2"/>
      <c r="B586" s="2"/>
      <c r="C586" s="2"/>
      <c r="D586" s="83"/>
      <c r="E586" s="83"/>
      <c r="F586" s="2"/>
      <c r="G586" s="2"/>
      <c r="H586" s="2"/>
    </row>
    <row r="587" spans="1:8" x14ac:dyDescent="0.35">
      <c r="A587" s="2"/>
      <c r="B587" s="2"/>
      <c r="C587" s="2"/>
      <c r="D587" s="83"/>
      <c r="E587" s="83"/>
      <c r="F587" s="2"/>
      <c r="G587" s="2"/>
      <c r="H587" s="2"/>
    </row>
    <row r="588" spans="1:8" x14ac:dyDescent="0.35">
      <c r="A588" s="2"/>
      <c r="B588" s="2"/>
      <c r="C588" s="2"/>
      <c r="D588" s="83"/>
      <c r="E588" s="83"/>
      <c r="F588" s="2"/>
      <c r="G588" s="2"/>
      <c r="H588" s="2"/>
    </row>
    <row r="589" spans="1:8" x14ac:dyDescent="0.35">
      <c r="A589" s="2"/>
      <c r="B589" s="2"/>
      <c r="C589" s="2"/>
      <c r="D589" s="83"/>
      <c r="E589" s="83"/>
      <c r="F589" s="2"/>
      <c r="G589" s="2"/>
      <c r="H589" s="2"/>
    </row>
    <row r="590" spans="1:8" x14ac:dyDescent="0.35">
      <c r="A590" s="2"/>
      <c r="B590" s="2"/>
      <c r="C590" s="2"/>
      <c r="D590" s="83"/>
      <c r="E590" s="83"/>
      <c r="F590" s="2"/>
      <c r="G590" s="2"/>
      <c r="H590" s="2"/>
    </row>
    <row r="591" spans="1:8" x14ac:dyDescent="0.35">
      <c r="A591" s="2"/>
      <c r="B591" s="2"/>
      <c r="C591" s="2"/>
      <c r="D591" s="83"/>
      <c r="E591" s="83"/>
      <c r="F591" s="2"/>
      <c r="G591" s="2"/>
      <c r="H591" s="2"/>
    </row>
    <row r="592" spans="1:8" x14ac:dyDescent="0.35">
      <c r="A592" s="2"/>
      <c r="B592" s="2"/>
      <c r="C592" s="2"/>
      <c r="D592" s="83"/>
      <c r="E592" s="83"/>
      <c r="F592" s="2"/>
      <c r="G592" s="2"/>
      <c r="H592" s="2"/>
    </row>
    <row r="593" spans="1:8" x14ac:dyDescent="0.35">
      <c r="A593" s="2"/>
      <c r="B593" s="2"/>
      <c r="C593" s="2"/>
      <c r="D593" s="83"/>
      <c r="E593" s="83"/>
      <c r="F593" s="2"/>
      <c r="G593" s="2"/>
      <c r="H593" s="2"/>
    </row>
    <row r="594" spans="1:8" x14ac:dyDescent="0.35">
      <c r="A594" s="2"/>
      <c r="B594" s="2"/>
      <c r="C594" s="2"/>
      <c r="D594" s="83"/>
      <c r="E594" s="83"/>
      <c r="F594" s="2"/>
      <c r="G594" s="2"/>
      <c r="H594" s="2"/>
    </row>
    <row r="595" spans="1:8" x14ac:dyDescent="0.35">
      <c r="A595" s="2"/>
      <c r="B595" s="2"/>
      <c r="C595" s="2"/>
      <c r="D595" s="83"/>
      <c r="E595" s="83"/>
      <c r="F595" s="2"/>
      <c r="G595" s="2"/>
      <c r="H595" s="2"/>
    </row>
    <row r="596" spans="1:8" x14ac:dyDescent="0.35">
      <c r="A596" s="2"/>
      <c r="B596" s="2"/>
      <c r="C596" s="2"/>
      <c r="D596" s="83"/>
      <c r="E596" s="83"/>
      <c r="F596" s="2"/>
      <c r="G596" s="2"/>
      <c r="H596" s="2"/>
    </row>
    <row r="597" spans="1:8" x14ac:dyDescent="0.35">
      <c r="A597" s="2"/>
      <c r="B597" s="2"/>
      <c r="C597" s="2"/>
      <c r="D597" s="83"/>
      <c r="E597" s="83"/>
      <c r="F597" s="2"/>
      <c r="G597" s="2"/>
      <c r="H597" s="2"/>
    </row>
    <row r="598" spans="1:8" x14ac:dyDescent="0.35">
      <c r="A598" s="2"/>
      <c r="B598" s="2"/>
      <c r="C598" s="2"/>
      <c r="D598" s="83"/>
      <c r="E598" s="83"/>
      <c r="F598" s="2"/>
      <c r="G598" s="2"/>
      <c r="H598" s="2"/>
    </row>
    <row r="599" spans="1:8" x14ac:dyDescent="0.35">
      <c r="A599" s="2"/>
      <c r="B599" s="2"/>
      <c r="C599" s="2"/>
      <c r="D599" s="83"/>
      <c r="E599" s="83"/>
      <c r="F599" s="2"/>
      <c r="G599" s="2"/>
      <c r="H599" s="2"/>
    </row>
    <row r="600" spans="1:8" x14ac:dyDescent="0.35">
      <c r="A600" s="2"/>
      <c r="B600" s="2"/>
      <c r="C600" s="2"/>
      <c r="D600" s="83"/>
      <c r="E600" s="83"/>
      <c r="F600" s="2"/>
      <c r="G600" s="2"/>
      <c r="H600" s="2"/>
    </row>
    <row r="601" spans="1:8" x14ac:dyDescent="0.35">
      <c r="A601" s="2"/>
      <c r="B601" s="2"/>
      <c r="C601" s="2"/>
      <c r="D601" s="83"/>
      <c r="E601" s="83"/>
      <c r="F601" s="2"/>
      <c r="G601" s="2"/>
      <c r="H601" s="2"/>
    </row>
    <row r="602" spans="1:8" x14ac:dyDescent="0.35">
      <c r="A602" s="2"/>
      <c r="B602" s="2"/>
      <c r="C602" s="2"/>
      <c r="D602" s="83"/>
      <c r="E602" s="83"/>
      <c r="F602" s="2"/>
      <c r="G602" s="2"/>
      <c r="H602" s="2"/>
    </row>
    <row r="603" spans="1:8" x14ac:dyDescent="0.35">
      <c r="A603" s="2"/>
      <c r="B603" s="2"/>
      <c r="C603" s="2"/>
      <c r="D603" s="83"/>
      <c r="E603" s="83"/>
      <c r="F603" s="2"/>
      <c r="G603" s="2"/>
      <c r="H603" s="2"/>
    </row>
    <row r="604" spans="1:8" x14ac:dyDescent="0.35">
      <c r="A604" s="2"/>
      <c r="B604" s="2"/>
      <c r="C604" s="2"/>
      <c r="D604" s="83"/>
      <c r="E604" s="83"/>
      <c r="F604" s="2"/>
      <c r="G604" s="2"/>
      <c r="H604" s="2"/>
    </row>
    <row r="605" spans="1:8" x14ac:dyDescent="0.35">
      <c r="A605" s="2"/>
      <c r="B605" s="2"/>
      <c r="C605" s="2"/>
      <c r="D605" s="83"/>
      <c r="E605" s="83"/>
      <c r="F605" s="2"/>
      <c r="G605" s="2"/>
      <c r="H605" s="2"/>
    </row>
    <row r="606" spans="1:8" x14ac:dyDescent="0.35">
      <c r="A606" s="2"/>
      <c r="B606" s="2"/>
      <c r="C606" s="2"/>
      <c r="D606" s="83"/>
      <c r="E606" s="83"/>
      <c r="F606" s="2"/>
      <c r="G606" s="2"/>
      <c r="H606" s="2"/>
    </row>
    <row r="607" spans="1:8" x14ac:dyDescent="0.35">
      <c r="A607" s="2"/>
      <c r="B607" s="2"/>
      <c r="C607" s="2"/>
      <c r="D607" s="83"/>
      <c r="E607" s="83"/>
      <c r="F607" s="2"/>
      <c r="G607" s="2"/>
      <c r="H607" s="2"/>
    </row>
    <row r="608" spans="1:8" x14ac:dyDescent="0.35">
      <c r="A608" s="2"/>
      <c r="B608" s="2"/>
      <c r="C608" s="2"/>
      <c r="D608" s="83"/>
      <c r="E608" s="83"/>
      <c r="F608" s="2"/>
      <c r="G608" s="2"/>
      <c r="H608" s="2"/>
    </row>
    <row r="609" spans="1:8" x14ac:dyDescent="0.35">
      <c r="A609" s="2"/>
      <c r="B609" s="2"/>
      <c r="C609" s="2"/>
      <c r="D609" s="83"/>
      <c r="E609" s="83"/>
      <c r="F609" s="2"/>
      <c r="G609" s="2"/>
      <c r="H609" s="2"/>
    </row>
    <row r="610" spans="1:8" x14ac:dyDescent="0.35">
      <c r="A610" s="2"/>
      <c r="B610" s="2"/>
      <c r="C610" s="2"/>
      <c r="D610" s="83"/>
      <c r="E610" s="83"/>
      <c r="F610" s="2"/>
      <c r="G610" s="2"/>
      <c r="H610" s="2"/>
    </row>
    <row r="611" spans="1:8" x14ac:dyDescent="0.35">
      <c r="A611" s="2"/>
      <c r="B611" s="2"/>
      <c r="C611" s="2"/>
      <c r="D611" s="83"/>
      <c r="E611" s="83"/>
      <c r="F611" s="2"/>
      <c r="G611" s="2"/>
      <c r="H611" s="2"/>
    </row>
    <row r="612" spans="1:8" x14ac:dyDescent="0.35">
      <c r="A612" s="2"/>
      <c r="B612" s="2"/>
      <c r="C612" s="2"/>
      <c r="D612" s="83"/>
      <c r="E612" s="83"/>
      <c r="F612" s="2"/>
      <c r="G612" s="2"/>
      <c r="H612" s="2"/>
    </row>
    <row r="613" spans="1:8" x14ac:dyDescent="0.35">
      <c r="A613" s="2"/>
      <c r="B613" s="2"/>
      <c r="C613" s="2"/>
      <c r="D613" s="83"/>
      <c r="E613" s="83"/>
      <c r="F613" s="2"/>
      <c r="G613" s="2"/>
      <c r="H613" s="2"/>
    </row>
    <row r="614" spans="1:8" x14ac:dyDescent="0.35">
      <c r="A614" s="2"/>
      <c r="B614" s="2"/>
      <c r="C614" s="2"/>
      <c r="D614" s="83"/>
      <c r="E614" s="83"/>
      <c r="F614" s="2"/>
      <c r="G614" s="2"/>
      <c r="H614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topLeftCell="J1" zoomScaleNormal="100" workbookViewId="0">
      <selection activeCell="N4" sqref="N4"/>
    </sheetView>
  </sheetViews>
  <sheetFormatPr baseColWidth="10" defaultColWidth="11.36328125" defaultRowHeight="14.5" x14ac:dyDescent="0.35"/>
  <cols>
    <col min="1" max="1" width="4.36328125" customWidth="1"/>
    <col min="2" max="2" width="34.6328125" customWidth="1"/>
    <col min="3" max="14" width="19.6328125" customWidth="1"/>
    <col min="15" max="15" width="6.36328125" customWidth="1"/>
    <col min="16" max="16" width="15.08984375" customWidth="1"/>
  </cols>
  <sheetData>
    <row r="2" spans="1:18" ht="19.5" customHeight="1" x14ac:dyDescent="0.35"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29</v>
      </c>
      <c r="P2" s="9" t="s">
        <v>30</v>
      </c>
    </row>
    <row r="3" spans="1:18" ht="12.75" customHeight="1" x14ac:dyDescent="0.35"/>
    <row r="4" spans="1:18" ht="19.5" customHeight="1" x14ac:dyDescent="0.35">
      <c r="B4" s="13" t="s">
        <v>31</v>
      </c>
      <c r="C4" s="116">
        <f>(SUM(Janvier!$E$2:$E$847)-SUM(Janvier!$D$2:$D$847))</f>
        <v>0</v>
      </c>
      <c r="D4" s="116">
        <f>(SUM(Février!$E$2:$E$867)-SUM(Février!$D$2:$D$867))+C4</f>
        <v>20000</v>
      </c>
      <c r="E4" s="116">
        <f>(SUM(Mars!$E$2:$E$727)-SUM(Mars!$D$2:$D$727))+D4</f>
        <v>19472.16</v>
      </c>
      <c r="F4" s="116">
        <f>(SUM(Avril!$E$2:$E$803)-SUM(Avril!$D$2:$D$803))+E4</f>
        <v>14217.854000000001</v>
      </c>
      <c r="G4" s="116">
        <f>(SUM(Mai!$E$2:$E$741)-SUM(Mai!$D$2:$D$741))+F4</f>
        <v>43291.916999999979</v>
      </c>
      <c r="H4" s="116">
        <f>(SUM(Juin!$E$2:$E$793)-SUM(Juin!$D$2:$D$793))+G4</f>
        <v>59574.246999999974</v>
      </c>
      <c r="I4" s="116">
        <f>(SUM(Juillet!$E$2:$E$694)-SUM(Juillet!$D$2:$D$694))+H4</f>
        <v>13552.702999999987</v>
      </c>
      <c r="J4" s="116">
        <f>(SUM(Aout!$E$2:$E$775)-SUM(Aout!$D$2:$D$775))+I4</f>
        <v>79406.512999999977</v>
      </c>
      <c r="K4" s="116">
        <f>(SUM(Septembre!$E$2:$E$825)-SUM(Septembre!$D$2:$D$825))+J4</f>
        <v>125105.23099999997</v>
      </c>
      <c r="L4" s="116">
        <f>(SUM(Octobre!$E$2:$E$892)-SUM(Octobre!$D$2:$D$892))+K4</f>
        <v>43204.116999999955</v>
      </c>
      <c r="M4" s="116">
        <f>(SUM(Novembre!$E$2:$E$781)-SUM(Novembre!$D$2:$D$781))+L4</f>
        <v>4355.4669999999678</v>
      </c>
      <c r="N4" s="116">
        <f>(SUM(Décembre!$E$2:$E$793)-SUM(Décembre!$D$2:$D$793))+M4</f>
        <v>179820.64699999997</v>
      </c>
      <c r="O4" s="117"/>
      <c r="P4" s="116">
        <f>SUM(C4:N4)</f>
        <v>602000.8559999998</v>
      </c>
    </row>
    <row r="5" spans="1:18" ht="19.5" customHeight="1" x14ac:dyDescent="0.35">
      <c r="B5" s="13" t="s">
        <v>32</v>
      </c>
      <c r="C5" s="116"/>
      <c r="D5" s="116">
        <v>20000</v>
      </c>
      <c r="E5" s="116">
        <v>19472.16</v>
      </c>
      <c r="F5" s="116">
        <v>14217.853999999999</v>
      </c>
      <c r="G5" s="116">
        <v>43291.917000000001</v>
      </c>
      <c r="H5" s="116">
        <v>59574.247000000003</v>
      </c>
      <c r="I5" s="116">
        <v>13552.703</v>
      </c>
      <c r="J5" s="116">
        <v>79406.513000000006</v>
      </c>
      <c r="K5" s="116">
        <v>125105.231</v>
      </c>
      <c r="L5" s="116">
        <v>43204.116999999998</v>
      </c>
      <c r="M5" s="116">
        <v>4355.4669999999996</v>
      </c>
      <c r="N5" s="116">
        <v>179820.647</v>
      </c>
      <c r="O5" s="117"/>
      <c r="P5" s="116">
        <f>SUM(C5:N5)</f>
        <v>602000.85599999991</v>
      </c>
    </row>
    <row r="6" spans="1:18" ht="12" customHeight="1" x14ac:dyDescent="0.35"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8" ht="17.25" customHeight="1" x14ac:dyDescent="0.35">
      <c r="B7" s="14" t="s">
        <v>9</v>
      </c>
      <c r="C7" s="118">
        <f>SUMIF(Janvier!$G$2:$G$847,"Facture Client",Janvier!$E$2:$E$847)</f>
        <v>0</v>
      </c>
      <c r="D7" s="118">
        <f>SUMIF(Février!$G$2:$G$868,"Facture Client",Février!$E$2:$E$868)</f>
        <v>0</v>
      </c>
      <c r="E7" s="118">
        <f>SUMIF(Mars!$G$2:$G$728,"Facture Client",Mars!$E$2:$E$728)</f>
        <v>0</v>
      </c>
      <c r="F7" s="118">
        <f>SUMIF(Avril!$G$2:$G$802,"Facture Client",Avril!$E$2:$E$802)</f>
        <v>0</v>
      </c>
      <c r="G7" s="118">
        <f ca="1">SUMIF(Mai!$G$2:$G$745,"Facture Client",Mai!$E$2:$E$740)</f>
        <v>0</v>
      </c>
      <c r="H7" s="118">
        <f>SUMIF(Juin!$G$2:$G$793,"Facture Client",Juin!$E$2:$E$793)</f>
        <v>0</v>
      </c>
      <c r="I7" s="118">
        <f>SUMIF(Juillet!$G$2:$G$714,"Facture Client",Juillet!$E$2:$E$714)</f>
        <v>0</v>
      </c>
      <c r="J7" s="118">
        <f>SUMIF(Aout!$G$2:$G$783,"Facture Client",Aout!$E$2:$E$783)</f>
        <v>0</v>
      </c>
      <c r="K7" s="118">
        <f>SUMIF(Septembre!$G$2:$G$832,"Facture Client",Septembre!$E$2:$E$832)</f>
        <v>3535.3</v>
      </c>
      <c r="L7" s="118">
        <f>SUMIF(Octobre!$G$2:$G$899,"Facture Client",Octobre!$E$2:$E$899)</f>
        <v>0</v>
      </c>
      <c r="M7" s="118">
        <f>SUMIF(Novembre!$G$2:$G$979,"Facture Client",Novembre!$E$2:$E$979)</f>
        <v>0</v>
      </c>
      <c r="N7" s="118">
        <f>SUMIF(Décembre!$G$15:$G$993,"Facture Client",Décembre!$E$15:$E$993)</f>
        <v>0</v>
      </c>
      <c r="O7" s="117"/>
      <c r="P7" s="118">
        <f t="shared" ref="P7:P13" ca="1" si="0">SUM(C7:N7)</f>
        <v>3535.3</v>
      </c>
    </row>
    <row r="8" spans="1:18" ht="17.25" customHeight="1" x14ac:dyDescent="0.35">
      <c r="B8" s="14" t="s">
        <v>142</v>
      </c>
      <c r="C8" s="118">
        <f>SUMIF(Janvier!$G$2:$G$847,"Facture ITDEVTEAM",Janvier!$E$2:$E$847)</f>
        <v>0</v>
      </c>
      <c r="D8" s="118">
        <f>SUMIF(Janvier!$G$2:$G$847,"Facture ITDEVTEAM",Février!$E$2:$E$847)</f>
        <v>0</v>
      </c>
      <c r="E8" s="118">
        <f>SUMIF(Janvier!$G$2:$G$847,"Facture ITDEVTEAM",Mars!$E$2:$E$847)</f>
        <v>0</v>
      </c>
      <c r="F8" s="118">
        <f>SUMIF(Janvier!$G$2:$G$847,"Facture ITDEVTEAM",Avril!$E$2:$E$847)</f>
        <v>0</v>
      </c>
      <c r="G8" s="118">
        <f>SUMIF(Janvier!$G$2:$G$847,"Facture ITDEVTEAM",Mai!$E$2:$E$847)</f>
        <v>0</v>
      </c>
      <c r="H8" s="118">
        <f>SUMIF(Janvier!$G$2:$G$847,"Facture ITDEVTEAM",Juin!$E$2:$E$847)</f>
        <v>0</v>
      </c>
      <c r="I8" s="118">
        <f>SUMIF(Janvier!$G$2:$G$847,"Facture ITDEVTEAM",Juillet!$E$2:$E$847)</f>
        <v>0</v>
      </c>
      <c r="J8" s="118">
        <f>SUMIF(Janvier!$G$2:$G$847,"Facture ITDEVTEAM",Aout!$E$2:$E$847)</f>
        <v>0</v>
      </c>
      <c r="K8" s="118">
        <f>SUMIF(Janvier!$G$2:$G$847,"Facture ITDEVTEAM",Septembre!$E$2:$E$847)</f>
        <v>0</v>
      </c>
      <c r="L8" s="118">
        <f>SUMIF(Janvier!$G$2:$G$847,"Facture ITDEVTEAM",Octobre!$E$2:$E$847)</f>
        <v>0</v>
      </c>
      <c r="M8" s="118">
        <f>SUMIF(Janvier!$G$2:$G$847,"Facture ITDEVTEAM",Novembre!$E$2:$E$847)</f>
        <v>0</v>
      </c>
      <c r="N8" s="118">
        <f>SUMIF(Janvier!$G$2:$G$847,"Facture ITDEVTEAM",Décembre!$E$2:$E$847)</f>
        <v>0</v>
      </c>
      <c r="O8" s="117"/>
      <c r="P8" s="118">
        <f t="shared" si="0"/>
        <v>0</v>
      </c>
    </row>
    <row r="9" spans="1:18" ht="17.25" customHeight="1" x14ac:dyDescent="0.35">
      <c r="B9" s="14" t="s">
        <v>33</v>
      </c>
      <c r="C9" s="118">
        <f>SUMIF(Janvier!$G$2:$G$847,"Crédit Trésorerie",Janvier!$E$2:$E$847)</f>
        <v>0</v>
      </c>
      <c r="D9" s="118">
        <f>SUMIF(Février!$G$2:$G$868,"Crédit Trésorerie",Février!$E$2:$E$868)</f>
        <v>20000</v>
      </c>
      <c r="E9" s="118">
        <f>SUMIF(Mars!$G$2:$G$728,"Crédit Trésorerie",Mars!$E$2:$E$728)</f>
        <v>0</v>
      </c>
      <c r="F9" s="118">
        <f>SUMIF(Avril!$G$2:$G$802,"Crédit Trésorerie",Avril!$E$2:$E$802)</f>
        <v>0</v>
      </c>
      <c r="G9" s="118">
        <f ca="1">SUMIF(Mai!$G$2:$G$745,"Crédit Trésorerie",Mai!$E$2:$E$740)</f>
        <v>0</v>
      </c>
      <c r="H9" s="118">
        <f>SUMIF(Juin!$G$2:$G$793,"Crédit Trésorerie",Juin!$E$2:$E$793)</f>
        <v>0</v>
      </c>
      <c r="I9" s="118">
        <f>SUMIF(Juillet!$G$2:$G$714,"Crédit Trésorerie",Juillet!$E$2:$E$714)</f>
        <v>0</v>
      </c>
      <c r="J9" s="118">
        <f>SUMIF(Aout!$G$8:$G$783,"Crédit Trésorerie",Aout!$E$8:$E$783)</f>
        <v>0</v>
      </c>
      <c r="K9" s="118">
        <f>SUMIF(Septembre!$G$2:$G$832,"Crédit Trésorerie",Septembre!$E$2:$E$832)</f>
        <v>0</v>
      </c>
      <c r="L9" s="118">
        <f>SUMIF(Octobre!$G$2:$G$899,"Crédit Trésorerie",Octobre!$E$2:$E$899)</f>
        <v>0</v>
      </c>
      <c r="M9" s="118">
        <f>SUMIF(Novembre!$G$2:$G$979,"Crédit Trésorerie",Novembre!$E$2:$E$979)</f>
        <v>0</v>
      </c>
      <c r="N9" s="118">
        <f>SUMIF(Décembre!$G$15:$G$993,"Crédit Trésorerie",Décembre!$E$15:$E$993)</f>
        <v>0</v>
      </c>
      <c r="O9" s="117"/>
      <c r="P9" s="118">
        <f t="shared" ca="1" si="0"/>
        <v>20000</v>
      </c>
    </row>
    <row r="10" spans="1:18" ht="17.25" customHeight="1" x14ac:dyDescent="0.35">
      <c r="B10" s="14" t="s">
        <v>14</v>
      </c>
      <c r="C10" s="118">
        <f>SUMIF(Janvier!$G$2:$G$847,"Activité Partielle",Janvier!$E$2:$E$847)</f>
        <v>0</v>
      </c>
      <c r="D10" s="118">
        <f>SUMIF(Février!$G$2:$G$732,"Activité Partielle",Février!$E$2:$E$732)</f>
        <v>0</v>
      </c>
      <c r="E10" s="118">
        <f>SUMIF(Mars!$G$2:$G$728,"Activité Partielle",Mars!$E$2:$E$728)</f>
        <v>0</v>
      </c>
      <c r="F10" s="118">
        <f>SUMIF(Avril!$G$2:$G$802,"Activité Partielle",Avril!$E$2:$E$802)</f>
        <v>0</v>
      </c>
      <c r="G10" s="118">
        <f ca="1">SUMIF(Mai!$G$2:$G$745,"Activité Partielle",Mai!$E$2:$E$740)</f>
        <v>0</v>
      </c>
      <c r="H10" s="118">
        <f>SUMIF(Juin!$G$2:$G$793,"Activité Partielle",Juin!$E$2:$E$793)</f>
        <v>0</v>
      </c>
      <c r="I10" s="118">
        <f>SUMIF(Juillet!$G$2:$G$714,"Activité Partielle",Juillet!$E$2:$E$714)</f>
        <v>0</v>
      </c>
      <c r="J10" s="118">
        <f>SUMIF(Aout!$G$8:$G$783,"Activité Partielle",Aout!$E$8:$E$783)</f>
        <v>0</v>
      </c>
      <c r="K10" s="118">
        <f>SUMIF(Septembre!$G$2:$G$833,"Activité Partielle",Septembre!$E$2:$E$833)</f>
        <v>0</v>
      </c>
      <c r="L10" s="118">
        <f>SUMIF(Octobre!$G$2:$G$900,"Activité Partielle",Octobre!$E$2:$E$900)</f>
        <v>0</v>
      </c>
      <c r="M10" s="118">
        <f>SUMIF(Novembre!$G$2:$G$979,"Activité Partielle",Novembre!$E$2:$E$979)</f>
        <v>0</v>
      </c>
      <c r="N10" s="118">
        <f>SUMIF(Décembre!$G$15:$G$993,"Activité Partielle",Décembre!$E$15:$E$993)</f>
        <v>0</v>
      </c>
      <c r="O10" s="117"/>
      <c r="P10" s="118">
        <f t="shared" ca="1" si="0"/>
        <v>0</v>
      </c>
    </row>
    <row r="11" spans="1:18" ht="17.25" customHeight="1" x14ac:dyDescent="0.35">
      <c r="B11" s="14" t="s">
        <v>42</v>
      </c>
      <c r="C11" s="118">
        <f>SUMIF(Janvier!$G$2:$G$847,"Achat Devise",Janvier!$E$2:$E$847)</f>
        <v>0</v>
      </c>
      <c r="D11" s="118">
        <f>SUMIF(Février!$G$2:$G$732,"Achat Devise",Février!$E$2:$E$732)</f>
        <v>0</v>
      </c>
      <c r="E11" s="118">
        <f>SUMIF(Mars!$G$2:$G$728,"Achat Devise",Mars!$E$2:$E$728)</f>
        <v>0</v>
      </c>
      <c r="F11" s="118">
        <f>SUMIF(Avril!$G$2:$G$802,"Achat Devise",Avril!$E$2:$E$802)</f>
        <v>0</v>
      </c>
      <c r="G11" s="118">
        <f ca="1">SUMIF(Mai!$G$2:$G$745,"Achat Devise",Mai!$E$2:$E$740)</f>
        <v>67476</v>
      </c>
      <c r="H11" s="118">
        <f>SUMIF(Juin!$G$2:$G$793,"Achat Devise",Juin!$E$2:$E$793)</f>
        <v>57001</v>
      </c>
      <c r="I11" s="118">
        <f>SUMIF(Juillet!$G$2:$G$714,"Achat Devise",Juillet!$E$2:$E$714)</f>
        <v>0</v>
      </c>
      <c r="J11" s="118">
        <f>SUMIF(Aout!$G$2:$G$783,"Achat Devise",Aout!$E$2:$E$783)</f>
        <v>121166</v>
      </c>
      <c r="K11" s="118">
        <f>SUMIF(Septembre!$G$2:$G$833,"Achat Devise",Septembre!$E$2:$E$833)</f>
        <v>55588.5</v>
      </c>
      <c r="L11" s="118">
        <f>SUMIF(Octobre!$G$2:$G$900,"Achat Devise",Octobre!$E$2:$E$900)</f>
        <v>0</v>
      </c>
      <c r="M11" s="118">
        <f>SUMIF(Novembre!$G$2:$G$979,"Achat Devise",Novembre!$E$2:$E$979)</f>
        <v>23380</v>
      </c>
      <c r="N11" s="118">
        <f>SUMIF(Décembre!$G$2:$G$993,"Achat Devise",Décembre!$E$2:$E$993)</f>
        <v>62947</v>
      </c>
      <c r="O11" s="117"/>
      <c r="P11" s="118">
        <f t="shared" ca="1" si="0"/>
        <v>387558.5</v>
      </c>
    </row>
    <row r="12" spans="1:18" ht="17.25" customHeight="1" x14ac:dyDescent="0.35">
      <c r="B12" s="14" t="s">
        <v>112</v>
      </c>
      <c r="C12" s="118">
        <f>SUMIF(Janvier!$G$2:$G$847,"Karama",Janvier!$E$2:$E$847)</f>
        <v>0</v>
      </c>
      <c r="D12" s="118">
        <f>SUMIF(Février!$G$2:$G$732,"Karama",Février!$E$2:$E$732)</f>
        <v>0</v>
      </c>
      <c r="E12" s="118">
        <f>SUMIF(Mars!$G$2:$G$728,"Karama",Mars!$E$2:$E$728)</f>
        <v>0</v>
      </c>
      <c r="F12" s="118">
        <f>SUMIF(Avril!$G$2:$G$802,"Karama",Avril!$E$2:$E$802)</f>
        <v>0</v>
      </c>
      <c r="G12" s="118">
        <f ca="1">SUMIF(Mai!$G$2:$G$745,"Karama",Mai!$E$2:$E$740)</f>
        <v>0</v>
      </c>
      <c r="H12" s="118">
        <f>SUMIF(Juin!$G$2:$G$793,"Karama",Juin!$E$2:$E$793)</f>
        <v>0</v>
      </c>
      <c r="I12" s="118">
        <f>SUMIF(Juillet!$G$2:$G$714,"Karama",Juillet!$E$2:$E$714)</f>
        <v>0</v>
      </c>
      <c r="J12" s="118">
        <f>SUMIF(Aout!$G$8:$G$783,"Karama",Aout!$E$8:$E$783)</f>
        <v>0</v>
      </c>
      <c r="K12" s="118">
        <f>SUMIF(Septembre!$G$2:$G$833,"Karama",Septembre!$E$2:$E$833)</f>
        <v>1642.3330000000001</v>
      </c>
      <c r="L12" s="118">
        <f>SUMIF(Octobre!$G$2:$G$900,"Karama",Octobre!$E$2:$E$900)</f>
        <v>0</v>
      </c>
      <c r="M12" s="118">
        <f>SUMIF(Novembre!$G$2:$G$979,"Karama",Novembre!$E$2:$E$979)</f>
        <v>0</v>
      </c>
      <c r="N12" s="118">
        <f>SUMIF(Décembre!$G$2:$G$993,"Karama",Décembre!$E$2:$E$993)</f>
        <v>0</v>
      </c>
      <c r="O12" s="117"/>
      <c r="P12" s="118">
        <f t="shared" ca="1" si="0"/>
        <v>1642.3330000000001</v>
      </c>
    </row>
    <row r="13" spans="1:18" ht="17.25" customHeight="1" x14ac:dyDescent="0.35">
      <c r="A13" s="129"/>
      <c r="B13" s="130" t="s">
        <v>41</v>
      </c>
      <c r="C13" s="118">
        <f>SUMIF(Janvier!$G$2:$G$847,"TVA - recup",Janvier!$E$2:$E$847)</f>
        <v>0</v>
      </c>
      <c r="D13" s="118">
        <f>SUMIF(Février!$G$2:$G$732,"TVA - recup",Février!$E$2:$E$732)</f>
        <v>0</v>
      </c>
      <c r="E13" s="118">
        <f>SUMIF(Mars!$G$2:$G$728,"TVA - recup",Mars!$E$2:$E$728)</f>
        <v>0</v>
      </c>
      <c r="F13" s="118">
        <f>SUMIF(Avril!$G$2:$G$802,"TVA - recup",Avril!$E$2:$E$802)</f>
        <v>0</v>
      </c>
      <c r="G13" s="118">
        <f ca="1">SUMIF(Mai!$G$2:$G$745,"TVA - recup",Mai!$E$2:$E$740)</f>
        <v>0</v>
      </c>
      <c r="H13" s="118">
        <f>SUMIF(Juin!$G$2:$G$793,"TVA - recup",Juin!$E$2:$E$793)</f>
        <v>0</v>
      </c>
      <c r="I13" s="118">
        <f>SUMIF(Juillet!$G$2:$G$714,"TVA - recup",Juillet!$E$2:$E$714)</f>
        <v>0</v>
      </c>
      <c r="J13" s="118">
        <f>SUMIF(Aout!$G$8:$G$783,"TVA - recup",Aout!$E$8:$E$783)</f>
        <v>0</v>
      </c>
      <c r="K13" s="118">
        <f>SUMIF(Septembre!$G$2:$G$833,"TVA - recup",Septembre!$E$2:$E$833)</f>
        <v>0</v>
      </c>
      <c r="L13" s="118">
        <f>SUMIF(Octobre!$G$2:$G$900,"TVA - recup",Octobre!$E$2:$E$900)</f>
        <v>0</v>
      </c>
      <c r="M13" s="118">
        <f>SUMIF(Novembre!$G$2:$G$979,"TVA - recup",Novembre!$E$2:$E$979)</f>
        <v>0</v>
      </c>
      <c r="N13" s="118">
        <f>SUMIF(Décembre!$G$2:$G$993,"TVA - recup",Décembre!$E$2:$E$993)</f>
        <v>0</v>
      </c>
      <c r="O13" s="129"/>
      <c r="P13" s="118">
        <f t="shared" ca="1" si="0"/>
        <v>0</v>
      </c>
      <c r="Q13" s="129"/>
      <c r="R13" s="131"/>
    </row>
    <row r="14" spans="1:18" ht="17.25" customHeight="1" x14ac:dyDescent="0.35"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</row>
    <row r="15" spans="1:18" ht="18" customHeight="1" x14ac:dyDescent="0.35">
      <c r="B15" s="15" t="s">
        <v>10</v>
      </c>
      <c r="C15" s="119">
        <f>SUMIF(Janvier!$G$2:$G$847,"Facture Fournisseur",Janvier!$D$2:$D$847)</f>
        <v>0</v>
      </c>
      <c r="D15" s="119">
        <f>SUMIF(Février!$G$2:$G$868,"Facture Fournisseur",Février!$D$2:$D$868)</f>
        <v>0</v>
      </c>
      <c r="E15" s="119">
        <f>SUMIF(Mars!$G$2:$G$728,"Facture Fournisseur",Mars!$D$2:$D$728)</f>
        <v>0</v>
      </c>
      <c r="F15" s="119">
        <f>SUMIF(Avril!$G$2:$G$802,"Facture Fournisseur",Avril!$D$2:$D$802)</f>
        <v>0</v>
      </c>
      <c r="G15" s="119">
        <f ca="1">SUMIF(Mai!$G$2:$G$745,"Facture Fournisseur",Mai!$D$2:$D$740)</f>
        <v>25804.719000000001</v>
      </c>
      <c r="H15" s="119">
        <f>SUMIF(Juin!$G$2:$G$793,"Facture Fournisseur",Juin!$D$2:$D$793)</f>
        <v>37723.649000000005</v>
      </c>
      <c r="I15" s="119">
        <f>SUMIF(Juillet!$G$2:$G$714,"Facture Fournisseur",Juillet!$D$2:$D$714)</f>
        <v>30197.453000000001</v>
      </c>
      <c r="J15" s="119">
        <f>SUMIF(Aout!$G$2:$G$783,"Facture Fournisseur",Aout!$D$2:$D$783)</f>
        <v>51840.091</v>
      </c>
      <c r="K15" s="119">
        <f>SUMIF(Septembre!$G$2:$G$833,"Facture Fournisseur",Septembre!$D$2:$D$833)</f>
        <v>11507.056</v>
      </c>
      <c r="L15" s="119">
        <f>SUMIF(Octobre!$G$2:$G$900,"Facture Fournisseur",Octobre!$D$2:$D$900)</f>
        <v>76053.331000000006</v>
      </c>
      <c r="M15" s="119">
        <f>SUMIF(Novembre!$G$2:$G$979,"Facture Fournisseur",Novembre!$D$2:$D$979)</f>
        <v>60651.864999999998</v>
      </c>
      <c r="N15" s="119">
        <f>SUMIF(Décembre!$G$2:$G$927,"Facture Fournisseur",Décembre!$D$2:$D$927)</f>
        <v>75462.740999999995</v>
      </c>
      <c r="O15" s="117"/>
      <c r="P15" s="119">
        <f ca="1">SUM(C15:N15)</f>
        <v>369240.90500000003</v>
      </c>
    </row>
    <row r="16" spans="1:18" ht="18" customHeight="1" x14ac:dyDescent="0.35">
      <c r="B16" s="15" t="s">
        <v>43</v>
      </c>
      <c r="C16" s="119">
        <f>SUMIF(Janvier!$G$2:$G$847,"SAROUTY",Janvier!$D$2:$D$847)</f>
        <v>0</v>
      </c>
      <c r="D16" s="119">
        <f>SUMIF(Février!$G$2:$G$868,"SAROUTY",Février!$D$2:$D$868)</f>
        <v>0</v>
      </c>
      <c r="E16" s="119">
        <f>SUMIF(Mars!$G$2:$G$728,"SAROUTY",Mars!$D$2:$D$728)</f>
        <v>0</v>
      </c>
      <c r="F16" s="119">
        <f>SUMIF(Avril!$G$2:$G$802,"SAROUTY",Avril!$D$2:$D$802)</f>
        <v>0</v>
      </c>
      <c r="G16" s="119">
        <f ca="1">SUMIF(Mai!$G$2:$G$745,"SAROUTY",Mai!$D$2:$D$740)</f>
        <v>0</v>
      </c>
      <c r="H16" s="119">
        <f>SUMIF(Juin!$G$2:$G$793,"SAROUTY",Juin!$D$2:$D$793)</f>
        <v>0</v>
      </c>
      <c r="I16" s="119">
        <f>SUMIF(Juillet!$G$2:$G$714,"SAROUTY",Juillet!$D$2:$D$714)</f>
        <v>0</v>
      </c>
      <c r="J16" s="119">
        <f>SUMIF(Aout!$G$8:$G$783,"SAROUTY",Aout!$D$8:$D$783)</f>
        <v>0</v>
      </c>
      <c r="K16" s="119">
        <f>SUMIF(Septembre!$G$2:$G$833,"SAROUTY",Septembre!$D$2:$D$833)</f>
        <v>0</v>
      </c>
      <c r="L16" s="119">
        <f>SUMIF(Octobre!$G$2:$G$900,"SAROUTY",Octobre!$D$2:$D$900)</f>
        <v>0</v>
      </c>
      <c r="M16" s="119">
        <f>SUMIF(Novembre!$G$2:$G$979,"SAROUTY",Novembre!$D$2:$D$979)</f>
        <v>0</v>
      </c>
      <c r="N16" s="119">
        <f>SUMIF(Décembre!$G$15:$G$927,"SAROUTY",Décembre!$D$15:$D$927)</f>
        <v>0</v>
      </c>
      <c r="O16" s="117"/>
      <c r="P16" s="119">
        <f ca="1">SUM(C16:N16)</f>
        <v>0</v>
      </c>
    </row>
    <row r="17" spans="2:16" ht="18" customHeight="1" x14ac:dyDescent="0.35">
      <c r="B17" s="15" t="s">
        <v>15</v>
      </c>
      <c r="C17" s="119">
        <f>SUMIF(Janvier!$G$2:$G$847,"TVA",Janvier!$D$2:$D$847)</f>
        <v>0</v>
      </c>
      <c r="D17" s="119">
        <f>SUMIF(Février!$G$2:$G$868,"TVA",Février!$D$2:$D$868)</f>
        <v>0</v>
      </c>
      <c r="E17" s="119">
        <f>SUMIF(Mars!$G$2:$G$728,"TVA",Mars!$D$2:$D$728)</f>
        <v>0</v>
      </c>
      <c r="F17" s="119">
        <f>SUMIF(Avril!$G$2:$G$802,"TVA",Avril!$D$2:$D$802)</f>
        <v>0</v>
      </c>
      <c r="G17" s="119">
        <f ca="1">SUMIF(Mai!$G$2:$G$745,"TVA",Mai!$D$2:$D$740)</f>
        <v>0</v>
      </c>
      <c r="H17" s="119">
        <f>SUMIF(Juin!$G$2:$G$793,"TVA",Juin!$D$2:$D$793)</f>
        <v>0</v>
      </c>
      <c r="I17" s="119">
        <f>SUMIF(Juillet!$G$2:$G$714,"TVA",Juillet!$D$2:$D$714)</f>
        <v>0</v>
      </c>
      <c r="J17" s="119">
        <f>SUMIF(Aout!$G$8:$G$783,"TVA",Aout!$D$8:$D$783)</f>
        <v>0</v>
      </c>
      <c r="K17" s="119">
        <f>SUMIF(Septembre!$G$2:$G$833,"TVA",Septembre!$D$2:$D$833)</f>
        <v>0</v>
      </c>
      <c r="L17" s="119">
        <f>SUMIF(Octobre!$G$2:$G$900,"TVA",Octobre!$D$2:$D$900)</f>
        <v>0</v>
      </c>
      <c r="M17" s="119">
        <f>SUMIF(Novembre!$G$2:$G$979,"TVA",Novembre!$D$2:$D$979)</f>
        <v>0</v>
      </c>
      <c r="N17" s="119">
        <f>SUMIF(Décembre!$G$15:$G$993,"TVA",Décembre!$D$15:$D$993)</f>
        <v>0</v>
      </c>
      <c r="O17" s="117"/>
      <c r="P17" s="119">
        <f ca="1">SUM(C17:N17)</f>
        <v>0</v>
      </c>
    </row>
    <row r="18" spans="2:16" ht="18" customHeight="1" x14ac:dyDescent="0.35">
      <c r="B18" s="15" t="s">
        <v>34</v>
      </c>
      <c r="C18" s="119">
        <f>SUMIF(Janvier!$G$2:$G$847,"Impot",Janvier!$D$2:$D$847)</f>
        <v>0</v>
      </c>
      <c r="D18" s="119">
        <f>SUMIF(Février!$G$2:$G$868,"Impot",Février!$D$2:$D$868)</f>
        <v>0</v>
      </c>
      <c r="E18" s="119">
        <f>SUMIF(Mars!$G$2:$G$728,"Impot",Mars!$D$2:$D$728)</f>
        <v>0</v>
      </c>
      <c r="F18" s="119">
        <f>SUMIF(Avril!$G$2:$G$802,"Impot",Avril!$D$2:$D$802)</f>
        <v>0</v>
      </c>
      <c r="G18" s="119">
        <f ca="1">SUMIF(Mai!$G$2:$G$745,"Impot",Mai!$D$2:$D$740)</f>
        <v>0</v>
      </c>
      <c r="H18" s="119">
        <f>SUMIF(Juin!$G$2:$G$793,"Impot",Juin!$D$2:$D$793)</f>
        <v>0</v>
      </c>
      <c r="I18" s="119">
        <f>SUMIF(Juillet!$G$2:$G$714,"Impot",Juillet!$D$2:$D$714)</f>
        <v>0</v>
      </c>
      <c r="J18" s="119">
        <f>SUMIF(Aout!$G$8:$G$783,"Impot",Aout!$D$8:$D$783)</f>
        <v>0</v>
      </c>
      <c r="K18" s="119">
        <f>SUMIF(Septembre!$G$2:$G$833,"Impot",Septembre!$D$2:$D$833)</f>
        <v>0</v>
      </c>
      <c r="L18" s="119">
        <f>SUMIF(Octobre!$G$2:$G$900,"Impot",Octobre!$D$2:$D$900)</f>
        <v>0</v>
      </c>
      <c r="M18" s="119">
        <f>SUMIF(Novembre!$G$2:$G$979,"Impot",Novembre!$D$2:$D$979)</f>
        <v>0</v>
      </c>
      <c r="N18" s="119">
        <f>SUMIF(Décembre!$G$15:$G$993,"Impot",Décembre!$D$15:$D$993)</f>
        <v>0</v>
      </c>
      <c r="O18" s="117"/>
      <c r="P18" s="119">
        <f ca="1">SUM(C18:N18)</f>
        <v>0</v>
      </c>
    </row>
    <row r="19" spans="2:16" ht="12" customHeight="1" x14ac:dyDescent="0.35"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</row>
    <row r="20" spans="2:16" ht="18" customHeight="1" x14ac:dyDescent="0.35">
      <c r="B20" s="12" t="s">
        <v>13</v>
      </c>
      <c r="C20" s="120">
        <f>SUMIF(Janvier!$G$2:$G$847,"Frais",Janvier!$D$2:$D$847)</f>
        <v>0</v>
      </c>
      <c r="D20" s="120">
        <f>SUMIF(Février!$G$2:$G$868,"Frais",Février!$D$2:$D$868)</f>
        <v>0</v>
      </c>
      <c r="E20" s="120">
        <f>SUMIF(Mars!$G$2:$G$728,"Frais",Mars!$D$2:$D$728)</f>
        <v>0</v>
      </c>
      <c r="F20" s="120">
        <f>SUMIF(Avril!$G$2:$G$802,"Frais",Avril!$D$2:$D$802)</f>
        <v>0</v>
      </c>
      <c r="G20" s="120">
        <f ca="1">SUMIF(Mai!$G$2:$G$745,"Frais",Mai!$D$2:$D$740)</f>
        <v>0</v>
      </c>
      <c r="H20" s="120">
        <f>SUMIF(Juin!$G$2:$G$793,"Frais",Juin!$D$2:$D$793)</f>
        <v>0</v>
      </c>
      <c r="I20" s="120">
        <f>SUMIF(Juillet!$G$2:$G$714,"Frais",Juillet!$D$2:$D$714)</f>
        <v>0</v>
      </c>
      <c r="J20" s="120">
        <f>SUMIF(Aout!$G$8:$G$783,"Frais",Aout!$D$8:$D$783)</f>
        <v>0</v>
      </c>
      <c r="K20" s="120">
        <f>SUMIF(Septembre!$G$20:$G$833,"Frais",Septembre!$D$20:$D$833)</f>
        <v>0</v>
      </c>
      <c r="L20" s="120">
        <f>SUMIF(Octobre!$G$2:$G$900,"Frais",Octobre!$D$2:$D$900)</f>
        <v>0</v>
      </c>
      <c r="M20" s="120">
        <f>SUMIF(Novembre!$G$2:$G$979,"Frais",Novembre!$D$2:$D$979)</f>
        <v>0</v>
      </c>
      <c r="N20" s="120">
        <f>SUMIF(Décembre!$G$15:$G$993,"Frais",Décembre!$D$15:$D$993)</f>
        <v>0</v>
      </c>
      <c r="O20" s="117"/>
      <c r="P20" s="120">
        <f t="shared" ref="P20:P25" ca="1" si="1">SUM(C20:N20)</f>
        <v>0</v>
      </c>
    </row>
    <row r="21" spans="2:16" ht="18" customHeight="1" x14ac:dyDescent="0.35">
      <c r="B21" s="12" t="s">
        <v>54</v>
      </c>
      <c r="C21" s="120">
        <f>SUMIF(Janvier!$G$2:$G$847,"CC",Janvier!$D$2:$D$847)</f>
        <v>0</v>
      </c>
      <c r="D21" s="120">
        <f>SUMIF(Février!$G$2:$G$868,"CC",Février!$D$2:$D$868)</f>
        <v>0</v>
      </c>
      <c r="E21" s="120">
        <f>SUMIF(Mars!$G$2:$G$728,"CC",Mars!$D$2:$D$728)</f>
        <v>0</v>
      </c>
      <c r="F21" s="120">
        <f>SUMIF(Avril!$G$2:$G$802,"CC",Avril!$D$2:$D$802)</f>
        <v>0</v>
      </c>
      <c r="G21" s="120">
        <f ca="1">SUMIF(Mai!$G$2:$G$745,"CC",Mai!$D$2:$D$740)</f>
        <v>0</v>
      </c>
      <c r="H21" s="120">
        <f>SUMIF(Juin!$G$2:$G$793,"CC",Juin!$D$2:$D$793)</f>
        <v>0</v>
      </c>
      <c r="I21" s="120">
        <f>SUMIF(Juillet!$G$2:$G$714,"CC",Juillet!$D$2:$D$714)</f>
        <v>0</v>
      </c>
      <c r="J21" s="120">
        <f>SUMIF(Aout!$G$8:$G$783,"CC",Aout!$D$8:$D$783)</f>
        <v>0</v>
      </c>
      <c r="K21" s="120">
        <f>SUMIF(Septembre!$G$20:$G$833,"CC",Septembre!$D$20:$D$833)</f>
        <v>0</v>
      </c>
      <c r="L21" s="120">
        <f>SUMIF(Octobre!$G$2:$G$900,"CC",Octobre!$D$2:$D$900)</f>
        <v>0</v>
      </c>
      <c r="M21" s="120">
        <f>SUMIF(Novembre!$G$2:$G$979,"CC",Novembre!$D$2:$D$979)</f>
        <v>0</v>
      </c>
      <c r="N21" s="120">
        <f>SUMIF(Décembre!$G$15:$G$993,"CC",Décembre!$D$15:$D$993)</f>
        <v>0</v>
      </c>
      <c r="O21" s="117"/>
      <c r="P21" s="120">
        <f t="shared" ref="P21" ca="1" si="2">SUM(C21:N21)</f>
        <v>0</v>
      </c>
    </row>
    <row r="22" spans="2:16" ht="18" customHeight="1" x14ac:dyDescent="0.35">
      <c r="B22" s="12" t="s">
        <v>17</v>
      </c>
      <c r="C22" s="120">
        <f>SUMIF(Janvier!$G$2:$G$847,"Frais Comptable",Janvier!$D$2:$D$847)</f>
        <v>0</v>
      </c>
      <c r="D22" s="120">
        <f>SUMIF(Février!$G$2:$G$869,"Frais Comptable",Février!$D$2:$D$869)</f>
        <v>0</v>
      </c>
      <c r="E22" s="120">
        <f>SUMIF(Mars!$G$2:$G$728,"Frais Comptable",Mars!$D$2:$D$728)</f>
        <v>0</v>
      </c>
      <c r="F22" s="120">
        <f>SUMIF(Avril!$G$2:$G$802,"Frais Comptable",Avril!$D$2:$D$802)</f>
        <v>0</v>
      </c>
      <c r="G22" s="120">
        <f ca="1">SUMIF(Mai!$G$2:$G$745,"Frais Comptable",Mai!$D$2:$D$740)</f>
        <v>0</v>
      </c>
      <c r="H22" s="120">
        <f>SUMIF(Juin!$G$2:$G$793,"Frais Comptable",Juin!$D$2:$D$793)</f>
        <v>800</v>
      </c>
      <c r="I22" s="120">
        <f>SUMIF(Juillet!$G$2:$G$714,"Frais Comptable",Juillet!$D$2:$D$714)</f>
        <v>0</v>
      </c>
      <c r="J22" s="120">
        <f>SUMIF(Aout!$G$2:$G$783,"Frais Comptable",Aout!$D$2:$D$783)</f>
        <v>0</v>
      </c>
      <c r="K22" s="120">
        <f>SUMIF(Septembre!$G$20:$G$833,"Frais Comptable",Septembre!$D$20:$D$833)</f>
        <v>0</v>
      </c>
      <c r="L22" s="120">
        <f>SUMIF(Octobre!$G$2:$G$900,"Frais Comptable",Octobre!$D$2:$D$900)</f>
        <v>1000</v>
      </c>
      <c r="M22" s="120">
        <f>SUMIF(Novembre!$G$2:$G$979,"Frais Comptable",Novembre!$D$2:$D$979)</f>
        <v>0</v>
      </c>
      <c r="N22" s="120">
        <f>SUMIF(Décembre!$G$2:$G$993,"Frais Comptable",Décembre!$D$2:$D$993)</f>
        <v>0</v>
      </c>
      <c r="O22" s="117"/>
      <c r="P22" s="120">
        <f t="shared" ca="1" si="1"/>
        <v>1800</v>
      </c>
    </row>
    <row r="23" spans="2:16" ht="18" customHeight="1" x14ac:dyDescent="0.35">
      <c r="B23" s="12" t="s">
        <v>8</v>
      </c>
      <c r="C23" s="120">
        <f>SUMIF(Janvier!$G$2:$G$847,"Banque",Janvier!$D$2:$D$847)</f>
        <v>0</v>
      </c>
      <c r="D23" s="120">
        <f>SUMIF(Février!$G$2:$G$868,"Banque",Février!$D$2:$D$868)</f>
        <v>0</v>
      </c>
      <c r="E23" s="120">
        <f>SUMIF(Mars!$G$2:$G$728,"Banque",Mars!$D$2:$D$728)</f>
        <v>42.84</v>
      </c>
      <c r="F23" s="120">
        <f>SUMIF(Avril!$G$2:$G$802,"Banque",Avril!$D$2:$D$802)</f>
        <v>157.55599999999998</v>
      </c>
      <c r="G23" s="120">
        <f ca="1">SUMIF(Mai!$G$2:$G$745,"Banque",Mai!$D$2:$D$740)</f>
        <v>238.71399999999997</v>
      </c>
      <c r="H23" s="120">
        <f>SUMIF(Juin!$G$2:$G$793,"Banque",Juin!$D$2:$D$793)</f>
        <v>51.17</v>
      </c>
      <c r="I23" s="120">
        <f>SUMIF(Juillet!$G$2:$G$714,"Banque",Juillet!$D$2:$D$714)</f>
        <v>171.12199999999999</v>
      </c>
      <c r="J23" s="120">
        <f>SUMIF(Aout!$G$8:$G$783,"Banque",Aout!$D$8:$D$783)</f>
        <v>234.19200000000001</v>
      </c>
      <c r="K23" s="120">
        <f>SUMIF(Septembre!$G$2:$G$833,"Banque",Septembre!$D$2:$D$833)</f>
        <v>146.072</v>
      </c>
      <c r="L23" s="120">
        <f>SUMIF(Octobre!$G$2:$G$900,"Banque",Octobre!$D$2:$D$900)</f>
        <v>131.37599999999998</v>
      </c>
      <c r="M23" s="120">
        <f>SUMIF(Novembre!$G$2:$G$979,"Banque",Novembre!$D$2:$D$979)</f>
        <v>77.231000000000009</v>
      </c>
      <c r="N23" s="120">
        <f>SUMIF(Décembre!$G$15:$G$993,"Banque",Décembre!$D$15:$D$993)</f>
        <v>57.714999999999996</v>
      </c>
      <c r="O23" s="117"/>
      <c r="P23" s="120">
        <f t="shared" ca="1" si="1"/>
        <v>1307.9879999999998</v>
      </c>
    </row>
    <row r="24" spans="2:16" ht="18" customHeight="1" x14ac:dyDescent="0.35">
      <c r="B24" s="12" t="s">
        <v>4</v>
      </c>
      <c r="C24" s="120">
        <f>SUMIF(Janvier!$G$2:$G$847,"Crédit",Janvier!$D$2:$D$847)</f>
        <v>0</v>
      </c>
      <c r="D24" s="120">
        <f>SUMIF(Février!$G$2:$G$868,"Crédit",Février!$D$2:$D$868)</f>
        <v>0</v>
      </c>
      <c r="E24" s="120">
        <f>SUMIF(Mars!$G$2:$G$728,"Crédit",Mars!$D$2:$D$728)</f>
        <v>0</v>
      </c>
      <c r="F24" s="120">
        <f>SUMIF(Avril!$G$2:$G$802,"Crédit",Avril!$D$2:$D$802)</f>
        <v>0</v>
      </c>
      <c r="G24" s="120">
        <f ca="1">SUMIF(Mai!$G$2:$G$745,"Crédit",Mai!$D$2:$D$740)</f>
        <v>0</v>
      </c>
      <c r="H24" s="120">
        <f>SUMIF(Juin!$G$2:$G$793,"Crédit",Juin!$D$2:$D$793)</f>
        <v>0</v>
      </c>
      <c r="I24" s="120">
        <f>SUMIF(Juillet!$G$2:$G$714,"Crédit",Juillet!$D$2:$D$714)</f>
        <v>0</v>
      </c>
      <c r="J24" s="120">
        <f>SUMIF(Aout!$G$8:$G$783,"Crédit",Aout!$D$8:$D$783)</f>
        <v>0</v>
      </c>
      <c r="K24" s="120">
        <f>SUMIF(Septembre!$G$2:$G$833,"Crédit",Septembre!$D$2:$D$833)</f>
        <v>0</v>
      </c>
      <c r="L24" s="120">
        <f>SUMIF(Octobre!$G$2:$G$900,"Crédit",Octobre!$D$2:$D$900)</f>
        <v>0</v>
      </c>
      <c r="M24" s="120">
        <f>SUMIF(Novembre!$G$2:$G$979,"Crédit",Novembre!$D$2:$D$979)</f>
        <v>0</v>
      </c>
      <c r="N24" s="120">
        <f>SUMIF(Décembre!$G$15:$G$993,"Crédit",Décembre!$D$15:$D$993)</f>
        <v>0</v>
      </c>
      <c r="O24" s="117"/>
      <c r="P24" s="120">
        <f t="shared" ca="1" si="1"/>
        <v>0</v>
      </c>
    </row>
    <row r="25" spans="2:16" ht="18" customHeight="1" x14ac:dyDescent="0.35">
      <c r="B25" s="12" t="s">
        <v>16</v>
      </c>
      <c r="C25" s="120">
        <f>SUMIF(Janvier!$G$2:$G$847,"CB",Janvier!$D$2:$D$847)</f>
        <v>0</v>
      </c>
      <c r="D25" s="120">
        <f>SUMIF(Février!$G$2:$G$868,"CB",Février!$D$2:$D$868)</f>
        <v>0</v>
      </c>
      <c r="E25" s="120">
        <f>SUMIF(Mars!$G$2:$G$728,"CB",Mars!$D$2:$D$728)</f>
        <v>0</v>
      </c>
      <c r="F25" s="120">
        <f>SUMIF(Avril!$G$2:$G$802,"CB",Avril!$D$2:$D$802)</f>
        <v>0</v>
      </c>
      <c r="G25" s="120">
        <f ca="1">SUMIF(Mai!$G$2:$G$745,"CB",Mai!$D$2:$D$740)</f>
        <v>0</v>
      </c>
      <c r="H25" s="120">
        <f>SUMIF(Juin!$G$2:$G$793,"CB",Juin!$D$2:$D$793)</f>
        <v>0</v>
      </c>
      <c r="I25" s="120">
        <f>SUMIF(Juillet!$G$2:$G$714,"CB",Juillet!$D$2:$D$714)</f>
        <v>0</v>
      </c>
      <c r="J25" s="120">
        <f>SUMIF(Aout!$G$8:$G$783,"CB",Aout!$D$8:$D$783)</f>
        <v>0</v>
      </c>
      <c r="K25" s="120">
        <f>SUMIF(Septembre!$G$2:$G$833,"CB",Septembre!$D$2:$D$833)</f>
        <v>0</v>
      </c>
      <c r="L25" s="120">
        <f>SUMIF(Octobre!$G$2:$G$900,"CB",Octobre!$D$2:$D$900)</f>
        <v>0</v>
      </c>
      <c r="M25" s="120">
        <f>SUMIF(Novembre!$G$2:$G$979,"CB",Novembre!$D$2:$D$979)</f>
        <v>0</v>
      </c>
      <c r="N25" s="120">
        <f>SUMIF(Décembre!$G$15:$G$993,"CB",Décembre!$D$15:$D$993)</f>
        <v>0</v>
      </c>
      <c r="O25" s="117"/>
      <c r="P25" s="120">
        <f t="shared" ca="1" si="1"/>
        <v>0</v>
      </c>
    </row>
    <row r="26" spans="2:16" ht="13.5" customHeight="1" x14ac:dyDescent="0.35"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2:16" ht="19.25" customHeight="1" x14ac:dyDescent="0.35">
      <c r="B27" s="10" t="s">
        <v>11</v>
      </c>
      <c r="C27" s="121">
        <f>SUMIF(Janvier!$G$2:$G$847,"Achats",Janvier!$D$2:$D$847)</f>
        <v>0</v>
      </c>
      <c r="D27" s="121">
        <f>SUMIF(Février!$G$2:$G$868,"Achats",Février!$D$2:$D$868)</f>
        <v>0</v>
      </c>
      <c r="E27" s="121">
        <f>SUMIF(Mars!$G$2:$G$728,"Achats",Mars!$D$2:$D$728)</f>
        <v>0</v>
      </c>
      <c r="F27" s="121">
        <f>SUMIF(Avril!$G$2:$G$802,"Achats",Avril!$D$2:$D$802)</f>
        <v>0</v>
      </c>
      <c r="G27" s="121">
        <f ca="1">SUMIF(Mai!$G$2:$G$745,"Achats",Mai!$D$2:$D$740)</f>
        <v>0</v>
      </c>
      <c r="H27" s="121">
        <f>SUMIF(Juin!$G$2:$G$793,"Achats",Juin!$D$2:$D$793)</f>
        <v>0</v>
      </c>
      <c r="I27" s="121">
        <f>SUMIF(Juillet!$G$2:$G$714,"Achats",Juillet!$D$2:$D$714)</f>
        <v>0</v>
      </c>
      <c r="J27" s="121">
        <f>SUMIF(Aout!$G$8:$G$783,"Achats",Aout!$D$8:$D$783)</f>
        <v>0</v>
      </c>
      <c r="K27" s="121">
        <f>SUMIF(Septembre!$G$20:$G$833,"Achats",Septembre!$D$20:$D$833)</f>
        <v>0</v>
      </c>
      <c r="L27" s="121">
        <f>SUMIF(Octobre!$G$2:$G$900,"Achats",Octobre!$D$2:$D$900)</f>
        <v>0</v>
      </c>
      <c r="M27" s="121">
        <f>SUMIF(Novembre!$G$2:$G$979,"Achats",Novembre!$D$2:$D$979)</f>
        <v>0</v>
      </c>
      <c r="N27" s="121">
        <f>SUMIF(Décembre!$G$15:$G$993,"Achats",Décembre!$D$15:$D$993)</f>
        <v>0</v>
      </c>
      <c r="O27" s="117"/>
      <c r="P27" s="121">
        <f ca="1">SUM(C27:N27)</f>
        <v>0</v>
      </c>
    </row>
    <row r="28" spans="2:16" ht="19.25" customHeight="1" x14ac:dyDescent="0.35">
      <c r="B28" s="104" t="s">
        <v>37</v>
      </c>
      <c r="C28" s="121">
        <f>SUMIF(Janvier!$G$2:$G$900,"Acompte",Janvier!$D$2:$D$900)</f>
        <v>0</v>
      </c>
      <c r="D28" s="121">
        <f>SUMIF(Février!$G$2:$G$897,"Acompte",Février!$D$2:$D$897)</f>
        <v>0</v>
      </c>
      <c r="E28" s="121">
        <f>SUMIF(Mars!$G$2:$G$874,"Acompte",Mars!$D$2:$D$874)</f>
        <v>0</v>
      </c>
      <c r="F28" s="121">
        <f>SUMIF(Avril!$G$2:$G$864,"Acompte",Avril!$D$2:$D$864)</f>
        <v>0</v>
      </c>
      <c r="G28" s="121">
        <f>SUMIF(Mai!$G$2:$G$813,"Acompte",Mai!$D$2:$D$813)</f>
        <v>0</v>
      </c>
      <c r="H28" s="121">
        <f>SUMIF(Juin!$G$2:$G$883,"Acompte",Juin!$D$2:$D$883)</f>
        <v>0</v>
      </c>
      <c r="I28" s="121">
        <f>SUMIF(Juillet!$G$2:$G$816,"Acompte",Juillet!$D$2:$D$816)</f>
        <v>0</v>
      </c>
      <c r="J28" s="121">
        <f>SUMIF(Aout!$G$8:$G$886,"Acompte",Aout!$D$8:$D$886)</f>
        <v>0</v>
      </c>
      <c r="K28" s="121">
        <f>SUMIF(Septembre!$G$20:$G$935,"Acompte",Septembre!$D$20:$D$935)</f>
        <v>0</v>
      </c>
      <c r="L28" s="121">
        <f>SUMIF(Octobre!$G$2:$G$899,"Acompte",Octobre!$D$2:$D$899)</f>
        <v>0</v>
      </c>
      <c r="M28" s="121">
        <f>SUMIF(Novembre!$G$2:$G$979,"Acompte",Novembre!$D$2:$D$979)</f>
        <v>0</v>
      </c>
      <c r="N28" s="121">
        <f>SUMIF(Décembre!$G$15:$G$991,"Acompte",Décembre!$D$15:$D$991)</f>
        <v>0</v>
      </c>
      <c r="O28" s="117"/>
      <c r="P28" s="121"/>
    </row>
    <row r="29" spans="2:16" ht="18" customHeight="1" x14ac:dyDescent="0.35">
      <c r="B29" s="10" t="s">
        <v>38</v>
      </c>
      <c r="C29" s="121">
        <f>SUMIF(Janvier!$G$2:$G$847,"Frais Km",Janvier!$D$2:$D$847)</f>
        <v>0</v>
      </c>
      <c r="D29" s="121">
        <f>SUMIF(Février!$G$2:$G$868,"Frais Km",Février!$D$2:$D$868)</f>
        <v>0</v>
      </c>
      <c r="E29" s="121">
        <f>SUMIF(Mars!$G$2:$G$728,"Frais Km",Mars!$D$2:$D$728)</f>
        <v>0</v>
      </c>
      <c r="F29" s="121">
        <f>SUMIF(Avril!$G$2:$G$802,"Frais Km",Avril!$D$2:$D$802)</f>
        <v>0</v>
      </c>
      <c r="G29" s="121">
        <f ca="1">SUMIF(Mai!$G$2:$G$745,"Frais Km",Mai!$D$2:$D$740)</f>
        <v>0</v>
      </c>
      <c r="H29" s="121">
        <f>SUMIF(Juin!$G$2:$G$793,"Frais Km",Juin!$D$2:$D$793)</f>
        <v>0</v>
      </c>
      <c r="I29" s="121">
        <f>SUMIF(Juillet!$G$2:$G$714,"Frais Km",Juillet!$D$2:$D$714)</f>
        <v>0</v>
      </c>
      <c r="J29" s="121">
        <f>SUMIF(Aout!$G$8:$G$783,"Frais Km",Aout!$D$8:$D$783)</f>
        <v>0</v>
      </c>
      <c r="K29" s="121">
        <f>SUMIF(Septembre!$G$20:$G$833,"Frais Km",Septembre!$D$20:$D$833)</f>
        <v>0</v>
      </c>
      <c r="L29" s="121">
        <f>SUMIF(Octobre!$G$2:$G$900,"Frais Km",Octobre!$D$2:$D$900)</f>
        <v>0</v>
      </c>
      <c r="M29" s="121">
        <f>SUMIF(Novembre!$G$2:$G$979,"Frais Km",Novembre!$D$2:$D$979)</f>
        <v>0</v>
      </c>
      <c r="N29" s="121">
        <f>SUMIF(Décembre!$G$15:$G$993,"Frais Km",Décembre!$D$15:$D$993)</f>
        <v>0</v>
      </c>
      <c r="O29" s="117"/>
      <c r="P29" s="121">
        <f ca="1">SUM(C29:N29)</f>
        <v>0</v>
      </c>
    </row>
    <row r="30" spans="2:16" ht="18" customHeight="1" x14ac:dyDescent="0.35">
      <c r="B30" s="10" t="s">
        <v>63</v>
      </c>
      <c r="C30" s="121">
        <f>SUMIF(Janvier!$G$2:$G$847,"SODEXO",Janvier!$D$2:$D$847)</f>
        <v>0</v>
      </c>
      <c r="D30" s="121">
        <f>SUMIF(Février!$G$2:$G$868,"SODEXO",Février!$D$2:$D$868)</f>
        <v>0</v>
      </c>
      <c r="E30" s="121">
        <f>SUMIF(Mars!$G$2:$G$728,"SODEXO",Mars!$D$2:$D$728)</f>
        <v>0</v>
      </c>
      <c r="F30" s="121">
        <f>SUMIF(Avril!$G$2:$G$802,"SODEXO",Avril!$D$2:$D$802)</f>
        <v>180.75</v>
      </c>
      <c r="G30" s="121">
        <f ca="1">SUMIF(Mai!$G$2:$G$745,"SODEXO",Mai!$D$2:$D$740)</f>
        <v>156.97300000000001</v>
      </c>
      <c r="H30" s="121">
        <f>SUMIF(Juin!$G$2:$G$793,"SODEXO",Juin!$D$2:$D$793)</f>
        <v>0</v>
      </c>
      <c r="I30" s="121">
        <f>SUMIF(Juillet!$G$2:$G$714,"SODEXO",Juillet!$D$2:$D$714)</f>
        <v>159.93</v>
      </c>
      <c r="J30" s="121">
        <f>SUMIF(Aout!$G$8:$G$783,"SODEXO",Aout!$D$8:$D$783)</f>
        <v>0</v>
      </c>
      <c r="K30" s="121">
        <f>SUMIF(Septembre!$G$2:$G$833,"SODEXO",Septembre!$D$2:$D$833)</f>
        <v>0</v>
      </c>
      <c r="L30" s="121">
        <f>SUMIF(Octobre!$G$2:$G$900,"SODEXO",Octobre!$D$2:$D$900)</f>
        <v>0</v>
      </c>
      <c r="M30" s="121">
        <f>SUMIF(Novembre!$G$2:$G$979,"SODEXO",Novembre!$D$2:$D$979)</f>
        <v>0</v>
      </c>
      <c r="N30" s="121">
        <f>SUMIF(Décembre!$G$15:$G$993,"SODEXO",Décembre!$D$15:$D$993)</f>
        <v>0</v>
      </c>
      <c r="O30" s="117"/>
      <c r="P30" s="121">
        <f ca="1">SUM(C30:N30)</f>
        <v>497.65300000000002</v>
      </c>
    </row>
    <row r="31" spans="2:16" ht="18" customHeight="1" x14ac:dyDescent="0.35">
      <c r="B31" s="10" t="s">
        <v>12</v>
      </c>
      <c r="C31" s="121">
        <f>SUMIF(Janvier!$G$2:$G$847,"Salaire",Janvier!$D$2:$D$847)</f>
        <v>0</v>
      </c>
      <c r="D31" s="121">
        <f>SUMIF(Février!$G$2:$G$868,"Salaire",Février!$D$2:$D$868)</f>
        <v>0</v>
      </c>
      <c r="E31" s="121">
        <f>SUMIF(Mars!$G$2:$G$728,"Salaire",Mars!$D$2:$D$728)</f>
        <v>485</v>
      </c>
      <c r="F31" s="121">
        <f>SUMIF(Avril!$G$2:$G$802,"Salaire",Avril!$D$2:$D$802)</f>
        <v>4916</v>
      </c>
      <c r="G31" s="121">
        <f ca="1">SUMIF(Mai!$G$2:$G$745,"Salaire",Mai!$D$2:$D$740)</f>
        <v>4200</v>
      </c>
      <c r="H31" s="121">
        <f>SUMIF(Juin!$G$2:$G$793,"Salaire",Juin!$D$2:$D$793)</f>
        <v>0</v>
      </c>
      <c r="I31" s="121">
        <f>SUMIF(Juillet!$G$2:$G$714,"Salaire",Juillet!$D$2:$D$714)</f>
        <v>8809.93</v>
      </c>
      <c r="J31" s="121">
        <f>SUMIF(Aout!$G$8:$G$783,"Salaire",Aout!$D$8:$D$783)</f>
        <v>700</v>
      </c>
      <c r="K31" s="121">
        <f>SUMIF(Septembre!$G$2:$G$833,"Salaire",Septembre!$D$2:$D$833)</f>
        <v>2091</v>
      </c>
      <c r="L31" s="121">
        <f>SUMIF(Octobre!$G$2:$G$900,"Salaire",Octobre!$D$2:$D$900)</f>
        <v>700</v>
      </c>
      <c r="M31" s="121">
        <f>SUMIF(Novembre!$G$2:$G$979,"Salaire",Novembre!$D$2:$D$979)</f>
        <v>0</v>
      </c>
      <c r="N31" s="121">
        <f>SUMIF(Décembre!$G$15:$G$993,"Salaire",Décembre!$D$15:$D$993)</f>
        <v>1400</v>
      </c>
      <c r="O31" s="117"/>
      <c r="P31" s="121">
        <f ca="1">SUM(C31:N31)</f>
        <v>23301.93</v>
      </c>
    </row>
    <row r="32" spans="2:16" ht="13.5" customHeight="1" thickBot="1" x14ac:dyDescent="0.4"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t="18" customHeight="1" x14ac:dyDescent="0.35">
      <c r="A33" s="163" t="s">
        <v>36</v>
      </c>
      <c r="B33" s="11" t="s">
        <v>39</v>
      </c>
      <c r="C33" s="122">
        <f>SUMIF(Janvier!$G$2:$G$847,"CNSS",Janvier!$D$2:$D$847)</f>
        <v>0</v>
      </c>
      <c r="D33" s="122">
        <f>SUMIF(Février!$G$2:$G$868,"Urssaf",Février!$D$2:$D$868)</f>
        <v>0</v>
      </c>
      <c r="E33" s="122">
        <f>SUMIF(Mars!$G$2:$G$728,"CNSS",Mars!$D$2:$D$728)</f>
        <v>0</v>
      </c>
      <c r="F33" s="122">
        <f>SUMIF(Avril!$G$2:$G$802,"CNSS",Avril!$D$2:$D$802)</f>
        <v>0</v>
      </c>
      <c r="G33" s="122">
        <f ca="1">SUMIF(Mai!$G$2:$G$745,"CNSS",Mai!$D$2:$D$740)</f>
        <v>0</v>
      </c>
      <c r="H33" s="122">
        <f>SUMIF(Juin!$G$2:$G$793,"CNSS",Juin!$D$2:$D$793)</f>
        <v>0</v>
      </c>
      <c r="I33" s="122">
        <f>SUMIF(Juillet!$G$2:$G$714,"CNSS",Juillet!$D$2:$D$714)</f>
        <v>4616.9309999999996</v>
      </c>
      <c r="J33" s="122">
        <f>SUMIF(Aout!$G$8:$G$783,"CNSS",Aout!$D$8:$D$783)</f>
        <v>0</v>
      </c>
      <c r="K33" s="122">
        <f>SUMIF(Septembre!$G$2:$G$833,"CNSS",Septembre!$D$2:$D$833)</f>
        <v>0</v>
      </c>
      <c r="L33" s="122">
        <f>SUMIF(Octobre!$G$2:$G$900,"CNSS",Octobre!$D$2:$D$900)</f>
        <v>2172.3140000000003</v>
      </c>
      <c r="M33" s="122">
        <f>SUMIF(Novembre!$G$2:$G$979,"CNSS",Novembre!$D$2:$D$979)</f>
        <v>0</v>
      </c>
      <c r="N33" s="122">
        <f>SUMIF(Décembre!$G$2:$G$993,"CNSS",Décembre!$D$2:$D$993)</f>
        <v>0</v>
      </c>
      <c r="O33" s="117"/>
      <c r="P33" s="122">
        <f ca="1">SUM(D33:N33)</f>
        <v>6789.2449999999999</v>
      </c>
    </row>
    <row r="34" spans="1:16" ht="18" customHeight="1" x14ac:dyDescent="0.35">
      <c r="A34" s="164"/>
      <c r="B34" s="11" t="s">
        <v>40</v>
      </c>
      <c r="C34" s="122">
        <f>SUMIF(Janvier!$G$2:$G$847,"Declaration",Janvier!$D$2:$D$847)</f>
        <v>0</v>
      </c>
      <c r="D34" s="122">
        <f>SUMIF(Février!$G$2:$G$868,"Declaration",Février!$D$2:$D$868)</f>
        <v>0</v>
      </c>
      <c r="E34" s="122">
        <f>SUMIF(Mars!$G$2:$G$728,"Declaration",Mars!$D$2:$D$728)</f>
        <v>0</v>
      </c>
      <c r="F34" s="122">
        <f>SUMIF(Avril!$G$2:$G$802,"Declaration",Avril!$D$2:$D$802)</f>
        <v>0</v>
      </c>
      <c r="G34" s="122">
        <f ca="1">SUMIF(Mai!$G$2:$G$745,"Declaration",Mai!$D$2:$D$740)</f>
        <v>8001.5310000000009</v>
      </c>
      <c r="H34" s="122">
        <f>SUMIF(Juin!$G$2:$G$793,"Declaration",Juin!$D$2:$D$793)</f>
        <v>2143.8510000000001</v>
      </c>
      <c r="I34" s="122">
        <f>SUMIF(Juillet!$G$2:$G$714,"Declaration",Juillet!$D$2:$D$714)</f>
        <v>2066.1779999999999</v>
      </c>
      <c r="J34" s="122">
        <f>SUMIF(Aout!$G$8:$G$783,"Declaration",Aout!$D$8:$D$783)</f>
        <v>2462.1039999999998</v>
      </c>
      <c r="K34" s="122">
        <f>SUMIF(Septembre!$G$2:$G$833,"Declaration",Septembre!$D$2:$D$833)</f>
        <v>1323.287</v>
      </c>
      <c r="L34" s="122">
        <f>SUMIF(Octobre!$G$2:$G$900,"Declaration",Octobre!$D$2:$D$900)</f>
        <v>1844.0930000000001</v>
      </c>
      <c r="M34" s="122">
        <f>SUMIF(Novembre!$G$2:$G$979,"Declaration",Novembre!$D$2:$D$979)</f>
        <v>1499.5540000000001</v>
      </c>
      <c r="N34" s="122">
        <f>SUMIF(Décembre!$G$2:$G$993,"Declaration",Décembre!$D$2:$D$993)</f>
        <v>531.404</v>
      </c>
      <c r="O34" s="117"/>
      <c r="P34" s="122">
        <f ca="1">SUM(D34:N34)</f>
        <v>19872.002</v>
      </c>
    </row>
    <row r="35" spans="1:16" ht="18" customHeight="1" x14ac:dyDescent="0.35">
      <c r="A35" s="164"/>
      <c r="B35" s="1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17"/>
      <c r="P35" s="122"/>
    </row>
    <row r="36" spans="1:16" ht="18" customHeight="1" x14ac:dyDescent="0.35">
      <c r="A36" s="164"/>
      <c r="B36" s="1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17"/>
      <c r="P36" s="122"/>
    </row>
    <row r="37" spans="1:16" ht="18" customHeight="1" thickBot="1" x14ac:dyDescent="0.4">
      <c r="A37" s="165"/>
      <c r="B37" s="1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17"/>
      <c r="P37" s="122"/>
    </row>
    <row r="38" spans="1:16" ht="15" thickBot="1" x14ac:dyDescent="0.4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1:16" s="3" customFormat="1" ht="20.25" customHeight="1" x14ac:dyDescent="0.35">
      <c r="A39" s="160" t="s">
        <v>35</v>
      </c>
      <c r="B39" s="26" t="s">
        <v>39</v>
      </c>
      <c r="C39" s="123"/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4">
        <v>0</v>
      </c>
      <c r="M39" s="124">
        <v>0</v>
      </c>
      <c r="N39" s="125">
        <v>0</v>
      </c>
      <c r="O39" s="126"/>
      <c r="P39" s="124"/>
    </row>
    <row r="40" spans="1:16" s="3" customFormat="1" ht="20.25" customHeight="1" x14ac:dyDescent="0.35">
      <c r="A40" s="161"/>
      <c r="B40" s="26" t="s">
        <v>40</v>
      </c>
      <c r="C40" s="123"/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7">
        <v>0</v>
      </c>
      <c r="L40" s="124">
        <v>0</v>
      </c>
      <c r="M40" s="124">
        <v>0</v>
      </c>
      <c r="N40" s="124">
        <v>0</v>
      </c>
      <c r="O40" s="126"/>
      <c r="P40" s="124"/>
    </row>
    <row r="41" spans="1:16" s="3" customFormat="1" ht="20.25" customHeight="1" x14ac:dyDescent="0.35">
      <c r="A41" s="161"/>
      <c r="B41" s="26" t="s">
        <v>46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4"/>
      <c r="M41" s="125"/>
      <c r="N41" s="124"/>
      <c r="O41" s="126"/>
      <c r="P41" s="124"/>
    </row>
    <row r="42" spans="1:16" s="3" customFormat="1" ht="20.25" customHeight="1" x14ac:dyDescent="0.35">
      <c r="A42" s="161"/>
      <c r="B42" s="26" t="s">
        <v>47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4"/>
      <c r="M42" s="125"/>
      <c r="N42" s="124"/>
      <c r="O42" s="126"/>
      <c r="P42" s="124"/>
    </row>
    <row r="43" spans="1:16" s="3" customFormat="1" ht="20.25" customHeight="1" x14ac:dyDescent="0.35">
      <c r="A43" s="161"/>
      <c r="B43" s="26" t="s">
        <v>49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5"/>
      <c r="N43" s="124"/>
      <c r="O43" s="126"/>
      <c r="P43" s="124"/>
    </row>
    <row r="44" spans="1:16" s="3" customFormat="1" ht="20.25" customHeight="1" thickBot="1" x14ac:dyDescent="0.4">
      <c r="A44" s="162"/>
      <c r="B44" s="26" t="s">
        <v>48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4"/>
      <c r="M44" s="124"/>
      <c r="N44" s="124"/>
      <c r="O44" s="126"/>
      <c r="P44" s="124">
        <f>SUM(C44:N44)</f>
        <v>0</v>
      </c>
    </row>
    <row r="45" spans="1:16" x14ac:dyDescent="0.35">
      <c r="H45" s="98"/>
    </row>
    <row r="46" spans="1:16" x14ac:dyDescent="0.35">
      <c r="I46" s="99"/>
      <c r="K46" s="99"/>
    </row>
    <row r="47" spans="1:16" x14ac:dyDescent="0.35">
      <c r="A47" s="132"/>
      <c r="B47" s="133" t="s">
        <v>44</v>
      </c>
      <c r="C47" s="134">
        <f>SUM(C33:C34)+SUM(C20:C25)</f>
        <v>0</v>
      </c>
      <c r="D47" s="134">
        <f t="shared" ref="D47:N47" si="3">SUM(D33:D34)+SUM(D20:D25)</f>
        <v>0</v>
      </c>
      <c r="E47" s="134">
        <f t="shared" si="3"/>
        <v>42.84</v>
      </c>
      <c r="F47" s="134">
        <f t="shared" si="3"/>
        <v>157.55599999999998</v>
      </c>
      <c r="G47" s="134">
        <f t="shared" ca="1" si="3"/>
        <v>8240.2450000000008</v>
      </c>
      <c r="H47" s="134">
        <f t="shared" si="3"/>
        <v>2995.0210000000002</v>
      </c>
      <c r="I47" s="134">
        <f t="shared" si="3"/>
        <v>6854.2309999999998</v>
      </c>
      <c r="J47" s="134">
        <f t="shared" si="3"/>
        <v>2696.2959999999998</v>
      </c>
      <c r="K47" s="134">
        <f t="shared" si="3"/>
        <v>1469.3589999999999</v>
      </c>
      <c r="L47" s="134">
        <f t="shared" si="3"/>
        <v>5147.7830000000004</v>
      </c>
      <c r="M47" s="134">
        <f t="shared" si="3"/>
        <v>1576.7850000000001</v>
      </c>
      <c r="N47" s="134">
        <f t="shared" si="3"/>
        <v>589.11900000000003</v>
      </c>
      <c r="P47" s="134">
        <f ca="1">SUM(C47:N47)</f>
        <v>29769.235000000001</v>
      </c>
    </row>
    <row r="48" spans="1:16" x14ac:dyDescent="0.35">
      <c r="B48" s="133" t="s">
        <v>45</v>
      </c>
      <c r="C48" s="136">
        <f>C47/3.38</f>
        <v>0</v>
      </c>
      <c r="D48" s="136">
        <f>D47/3.37</f>
        <v>0</v>
      </c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P48" s="135"/>
    </row>
  </sheetData>
  <mergeCells count="2">
    <mergeCell ref="A39:A44"/>
    <mergeCell ref="A33:A3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6328125" defaultRowHeight="14.5" x14ac:dyDescent="0.35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2025-07-02T15:50:45Z</dcterms:modified>
</cp:coreProperties>
</file>