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zeeGen\Documents\01 - FOLIES SUCREES\RAPPROCHEMENT BANCAIRE\"/>
    </mc:Choice>
  </mc:AlternateContent>
  <bookViews>
    <workbookView xWindow="0" yWindow="0" windowWidth="17184" windowHeight="2316" firstSheet="1" activeTab="2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ut" sheetId="8" r:id="rId8"/>
    <sheet name="Septembre" sheetId="9" r:id="rId9"/>
    <sheet name="Octobre" sheetId="10" r:id="rId10"/>
    <sheet name="Novembre" sheetId="11" r:id="rId11"/>
    <sheet name="Décembre" sheetId="12" r:id="rId12"/>
    <sheet name="Synthese" sheetId="13" r:id="rId13"/>
    <sheet name="Remarques" sheetId="14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" hidden="1">Février!$A$1:$J$88</definedName>
    <definedName name="_xlnm._FilterDatabase" localSheetId="0" hidden="1">Janvier!$A$1:$H$136</definedName>
    <definedName name="_xlnm._FilterDatabase" localSheetId="6" hidden="1">Juillet!$A$1:$H$122</definedName>
    <definedName name="_xlnm._FilterDatabase" localSheetId="5" hidden="1">Juin!$A$1:$H$10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</definedName>
    <definedName name="_xlnm._FilterDatabase" localSheetId="9" hidden="1">Octobre!$A$1:$H$15</definedName>
    <definedName name="_xlnm._FilterDatabase" localSheetId="8" hidden="1">Septembre!$A$1:$H$1</definedName>
  </definedNames>
  <calcPr calcId="162913"/>
  <extLst>
    <ext uri="GoogleSheetsCustomDataVersion2">
      <go:sheetsCustomData xmlns:go="http://customooxmlschemas.google.com/" r:id="rId18" roundtripDataChecksum="/L94SADctFvAt6vIjxfB8g4086KTJaGtQ/9Vj8xpw0k="/>
    </ext>
  </extLst>
</workbook>
</file>

<file path=xl/calcChain.xml><?xml version="1.0" encoding="utf-8"?>
<calcChain xmlns="http://schemas.openxmlformats.org/spreadsheetml/2006/main">
  <c r="C41" i="13" l="1"/>
  <c r="N18" i="13" l="1"/>
  <c r="M18" i="13"/>
  <c r="L18" i="13"/>
  <c r="K18" i="13"/>
  <c r="J18" i="13"/>
  <c r="I18" i="13"/>
  <c r="H18" i="13"/>
  <c r="G18" i="13"/>
  <c r="F18" i="13"/>
  <c r="E18" i="13"/>
  <c r="D18" i="13"/>
  <c r="C18" i="13"/>
  <c r="P52" i="13"/>
  <c r="R46" i="13" s="1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1" i="13"/>
  <c r="M41" i="13"/>
  <c r="L41" i="13"/>
  <c r="K41" i="13"/>
  <c r="J41" i="13"/>
  <c r="I41" i="13"/>
  <c r="H41" i="13"/>
  <c r="G41" i="13"/>
  <c r="F41" i="13"/>
  <c r="E41" i="13"/>
  <c r="D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N9" i="13"/>
  <c r="M9" i="13"/>
  <c r="L9" i="13"/>
  <c r="K9" i="13"/>
  <c r="J9" i="13"/>
  <c r="I9" i="13"/>
  <c r="H9" i="13"/>
  <c r="G9" i="13"/>
  <c r="F9" i="13"/>
  <c r="E9" i="13"/>
  <c r="D9" i="13"/>
  <c r="C9" i="13"/>
  <c r="N8" i="13"/>
  <c r="M8" i="13"/>
  <c r="L8" i="13"/>
  <c r="K8" i="13"/>
  <c r="J8" i="13"/>
  <c r="I8" i="13"/>
  <c r="H8" i="13"/>
  <c r="G8" i="13"/>
  <c r="F8" i="13"/>
  <c r="E8" i="13"/>
  <c r="D8" i="13"/>
  <c r="C8" i="13"/>
  <c r="N7" i="13"/>
  <c r="M7" i="13"/>
  <c r="L7" i="13"/>
  <c r="K7" i="13"/>
  <c r="J7" i="13"/>
  <c r="I7" i="13"/>
  <c r="H7" i="13"/>
  <c r="G7" i="13"/>
  <c r="F7" i="13"/>
  <c r="E7" i="13"/>
  <c r="D7" i="13"/>
  <c r="C7" i="13"/>
  <c r="P5" i="13"/>
  <c r="C4" i="13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P18" i="13" l="1"/>
  <c r="P19" i="13"/>
  <c r="P13" i="13"/>
  <c r="P23" i="13"/>
  <c r="P32" i="13"/>
  <c r="P41" i="13"/>
  <c r="P44" i="13"/>
  <c r="R44" i="13" s="1"/>
  <c r="P8" i="13"/>
  <c r="P11" i="13"/>
  <c r="P14" i="13"/>
  <c r="P17" i="13"/>
  <c r="P21" i="13"/>
  <c r="P24" i="13"/>
  <c r="P26" i="13"/>
  <c r="P29" i="13"/>
  <c r="P33" i="13"/>
  <c r="P35" i="13"/>
  <c r="P39" i="13"/>
  <c r="P10" i="13"/>
  <c r="P20" i="13"/>
  <c r="P22" i="13"/>
  <c r="P28" i="13"/>
  <c r="P31" i="13"/>
  <c r="P45" i="13"/>
  <c r="R45" i="13" s="1"/>
  <c r="P12" i="13"/>
  <c r="P40" i="13"/>
  <c r="P43" i="13"/>
  <c r="R43" i="13" s="1"/>
  <c r="P7" i="13"/>
  <c r="P9" i="13"/>
  <c r="P15" i="13"/>
  <c r="P25" i="13"/>
  <c r="P27" i="13"/>
  <c r="P34" i="13"/>
  <c r="P37" i="13"/>
  <c r="P38" i="13"/>
  <c r="P4" i="13"/>
</calcChain>
</file>

<file path=xl/sharedStrings.xml><?xml version="1.0" encoding="utf-8"?>
<sst xmlns="http://schemas.openxmlformats.org/spreadsheetml/2006/main" count="3100" uniqueCount="683">
  <si>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</si>
  <si>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</si>
  <si>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</si>
  <si>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</si>
  <si>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</si>
  <si>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</si>
  <si>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</si>
  <si>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</si>
  <si>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REMISE FACTURE CARTE</t>
  </si>
  <si>
    <t>Recette CB</t>
  </si>
  <si>
    <t>VIREMENT EMIS</t>
  </si>
  <si>
    <t>Décembre</t>
  </si>
  <si>
    <t>Salaire</t>
  </si>
  <si>
    <t>Seif khala</t>
  </si>
  <si>
    <t>CHEQ RECU COMPENSAT 02262292</t>
  </si>
  <si>
    <t>MP</t>
  </si>
  <si>
    <t>PANILABO</t>
  </si>
  <si>
    <t>ayman ameur</t>
  </si>
  <si>
    <t>CHEQ RECU COMPENSAT 02262301</t>
  </si>
  <si>
    <t>MOKADOR</t>
  </si>
  <si>
    <t>CHEQ RECU COMPENSAT 02262302</t>
  </si>
  <si>
    <t>inconnu</t>
  </si>
  <si>
    <t>CHEQ RECU COMPENSAT 02262278</t>
  </si>
  <si>
    <t>UHD</t>
  </si>
  <si>
    <t>SOTUCHOC</t>
  </si>
  <si>
    <t>CHEQ RECU COMPENSAT 02262290</t>
  </si>
  <si>
    <t>CONSO</t>
  </si>
  <si>
    <t>STE UNIVERS PATISSERIE UNIPAT</t>
  </si>
  <si>
    <t>VERSEMENT ESPECES</t>
  </si>
  <si>
    <t>Recette Espèce</t>
  </si>
  <si>
    <t>FRAIS PORT DE LE</t>
  </si>
  <si>
    <t>Banque</t>
  </si>
  <si>
    <t>UBCI</t>
  </si>
  <si>
    <t>COMM / VIR REC</t>
  </si>
  <si>
    <t>CHEQ RECU COMPENSAT 02262294</t>
  </si>
  <si>
    <t>VIREMENT RECU</t>
  </si>
  <si>
    <t>Recette Glovo</t>
  </si>
  <si>
    <t>GLOVOAPP TUNISIA SUARL</t>
  </si>
  <si>
    <t>CHEQ RECU COMPENSAT 02262304</t>
  </si>
  <si>
    <t>KOUSTILIA</t>
  </si>
  <si>
    <t>CHEQ RECU COMPENSAT 02262305</t>
  </si>
  <si>
    <t>CHEQ RECU COMPENSAT 02262307</t>
  </si>
  <si>
    <t>CHEQ RECU COMPENSAT 02262285</t>
  </si>
  <si>
    <t>EXTRA EMBALLAGE</t>
  </si>
  <si>
    <t>CHEQ RECU COMPENSAT 02262306</t>
  </si>
  <si>
    <t>CHQ RECU AUT AG/N.C 02262298</t>
  </si>
  <si>
    <t>COMMISSION DEPASSEME</t>
  </si>
  <si>
    <t>CHQ RECU AUT AG/N.C 02262299</t>
  </si>
  <si>
    <t>CHEQ RECU COMPENSAT 02262293</t>
  </si>
  <si>
    <t xml:space="preserve">INTERETS PERCUS </t>
  </si>
  <si>
    <t>AGIO 4 TRMISTTRE 2023</t>
  </si>
  <si>
    <t>CHQ RECU AUT AG/N.C 02262296</t>
  </si>
  <si>
    <t>CHQ RECU AUT AG/N.C 02262295</t>
  </si>
  <si>
    <t>CHQ RECU AUT AG/N.C 02262300</t>
  </si>
  <si>
    <t>CHEQ RECU COMPENSAT 00909241</t>
  </si>
  <si>
    <t>EQP</t>
  </si>
  <si>
    <t>STE</t>
  </si>
  <si>
    <t>CHEQ RECU COMPENSAT 02262309</t>
  </si>
  <si>
    <t>LABAYA DISTRIBUTION</t>
  </si>
  <si>
    <t>CHEQ RECU COMPENSAT 02082256</t>
  </si>
  <si>
    <t>STECOM</t>
  </si>
  <si>
    <t>CHEQ RECU COMPENSAT 02262308</t>
  </si>
  <si>
    <t>SLV</t>
  </si>
  <si>
    <t>Saiida LEFI</t>
  </si>
  <si>
    <t>korbi mohamed amine</t>
  </si>
  <si>
    <t>Ben amor Mohamed amine</t>
  </si>
  <si>
    <t>Ahmed elleuch</t>
  </si>
  <si>
    <t>Yosri chaker</t>
  </si>
  <si>
    <t>Emna Gaddour</t>
  </si>
  <si>
    <t>VERSEMENT DEPLACE</t>
  </si>
  <si>
    <t>CHEQ RECU COMPENSAT 02262288</t>
  </si>
  <si>
    <t>CC</t>
  </si>
  <si>
    <t>MALL</t>
  </si>
  <si>
    <t>CHQ RECU AUT AG/N.C 02262303</t>
  </si>
  <si>
    <t>DARTY</t>
  </si>
  <si>
    <t>CHEQ RECU COMPENSAT 02262289</t>
  </si>
  <si>
    <t>Loyer</t>
  </si>
  <si>
    <t>CHEQ RECU COMPENSAT 02262314</t>
  </si>
  <si>
    <t>SOUMAYA ALOUI</t>
  </si>
  <si>
    <t>CHEQ RECU COMPENSAT 02262313</t>
  </si>
  <si>
    <t>CHEQ RECU COMPENSAT 02262315</t>
  </si>
  <si>
    <t>CHEQ RECU COMPENSAT 02262318</t>
  </si>
  <si>
    <t>CHEQ RECU COMPENSAT 02262312</t>
  </si>
  <si>
    <t>Frais Comptable</t>
  </si>
  <si>
    <t>LASSAD COMPTABLE</t>
  </si>
  <si>
    <t>CHEQ RECU COMPENSAT 02262287</t>
  </si>
  <si>
    <t>SODEXO</t>
  </si>
  <si>
    <t>CHEQ RECU COMPENSAT 02262286</t>
  </si>
  <si>
    <t>CHEQ RECU COMPENSAT 02262321</t>
  </si>
  <si>
    <t>CHARIOTELLE</t>
  </si>
  <si>
    <t>CHEQ RECU COMPENSAT 02262322</t>
  </si>
  <si>
    <t>ESPACE ABIDA</t>
  </si>
  <si>
    <t>Janvier</t>
  </si>
  <si>
    <t>CHEQ RECU COMPENSAT 02262316</t>
  </si>
  <si>
    <t>CHEQ RECU COMPENSAT 02262320</t>
  </si>
  <si>
    <t>CNSS</t>
  </si>
  <si>
    <t>CHEQ RECU COMPENSAT 02262323</t>
  </si>
  <si>
    <t>STE MAISON DAMMAK</t>
  </si>
  <si>
    <t>LE COQ</t>
  </si>
  <si>
    <t>RETRAIT CHEQUES 02262324</t>
  </si>
  <si>
    <t>Travaux</t>
  </si>
  <si>
    <t>WALID ELECTRICIEN</t>
  </si>
  <si>
    <t>T.V.A SUR COMMIS</t>
  </si>
  <si>
    <t>COMMISSIONS/PREL</t>
  </si>
  <si>
    <t>CHQ RECU AUT AG/N.C 02262311</t>
  </si>
  <si>
    <t>TUNISIE TELECOM MALL</t>
  </si>
  <si>
    <t>CHEQ RECU COMPENSAT 02262333</t>
  </si>
  <si>
    <t>PRELEVEMENT</t>
  </si>
  <si>
    <t>Declaration</t>
  </si>
  <si>
    <t>DECLARATION MENSUELLE DECEMBRE</t>
  </si>
  <si>
    <t>KESSENTINI DESIGN</t>
  </si>
  <si>
    <t>CHEQ RECU COMPENSAT 02262317</t>
  </si>
  <si>
    <t>LABYA DISTRIBUTION</t>
  </si>
  <si>
    <t>EMNA MKAOUER CIN 11051830</t>
  </si>
  <si>
    <t>ABONNEMENT UBCI-NET</t>
  </si>
  <si>
    <t>LOYER TPE JANVIER</t>
  </si>
  <si>
    <t>CHQ RECU AUT AG/N.C 02082296</t>
  </si>
  <si>
    <t>Achats</t>
  </si>
  <si>
    <t>FORZA DE SEIF</t>
  </si>
  <si>
    <t>seif</t>
  </si>
  <si>
    <t>mohamed amine ben amor</t>
  </si>
  <si>
    <t>CHEQ RECU COMPENSAT 02262331</t>
  </si>
  <si>
    <t>mall</t>
  </si>
  <si>
    <t>saiida</t>
  </si>
  <si>
    <t>ahmed</t>
  </si>
  <si>
    <t>mohamed amine korbi</t>
  </si>
  <si>
    <t>ayman</t>
  </si>
  <si>
    <t>yosri</t>
  </si>
  <si>
    <t>CHEQ RECU COMPENSAT 02262332</t>
  </si>
  <si>
    <t>CHEQ RECU COMPENSAT 02262319</t>
  </si>
  <si>
    <t>Soumaya aloui</t>
  </si>
  <si>
    <t>CHEQ RECU COMPENSAT 02262330</t>
  </si>
  <si>
    <t>CHEQ RECU COMPENSAT 02262329</t>
  </si>
  <si>
    <t>CHEQ RECU COMPENSAT 02262326</t>
  </si>
  <si>
    <t>Fond</t>
  </si>
  <si>
    <t>CHEQ RECU COMPENSAT 00909242</t>
  </si>
  <si>
    <t>CHQ RECU AUT AG/N.C 02262336</t>
  </si>
  <si>
    <t>CHOCOLAT</t>
  </si>
  <si>
    <t>KOTTI</t>
  </si>
  <si>
    <t>CHEQ RECU COMPENSAT 02262339</t>
  </si>
  <si>
    <t>KOUSITLIA</t>
  </si>
  <si>
    <t>CHQ RECU AUT AG/N.C 02262335</t>
  </si>
  <si>
    <t>TRUFFE</t>
  </si>
  <si>
    <t>CHEQ RECU COMPENSAT 02262325</t>
  </si>
  <si>
    <t>STEG</t>
  </si>
  <si>
    <t>CHEQ RECU COMPENSAT 02262340</t>
  </si>
  <si>
    <t xml:space="preserve">fruits et légumes </t>
  </si>
  <si>
    <t xml:space="preserve">ELLOUMI FRERES </t>
  </si>
  <si>
    <t>CHEQ RECU COMPENSAT</t>
  </si>
  <si>
    <t>GIAS</t>
  </si>
  <si>
    <t>DIVERS VIRT EMIS</t>
  </si>
  <si>
    <t>CHEQ RECU COMPENSAT 02262342</t>
  </si>
  <si>
    <t>RIADH REBAI - le printemps</t>
  </si>
  <si>
    <t>CHEQ RECU COMPENSAT 02262343</t>
  </si>
  <si>
    <t>DECLARATION MENSUELLE JANVIER</t>
  </si>
  <si>
    <t>commi LB</t>
  </si>
  <si>
    <t>vir liste manuel</t>
  </si>
  <si>
    <t>EMNA JANVIER+(YOSRI+ayman + seif+saiida+ ben amor+ahmed +korbi) Acompte fevrier</t>
  </si>
  <si>
    <t>FRAIS PORT DE LETTRE</t>
  </si>
  <si>
    <t>CHEQ RECU COMPENSAT 02262341</t>
  </si>
  <si>
    <t>CAFE DISPRO</t>
  </si>
  <si>
    <t xml:space="preserve">CHEQ RECU COMPENSAT 02262344 </t>
  </si>
  <si>
    <t xml:space="preserve">STE RAIES EMBALLAGE </t>
  </si>
  <si>
    <t>CHEQ RECU COMPENSAT 02262334</t>
  </si>
  <si>
    <t>LOYER TPE FEVRIER</t>
  </si>
  <si>
    <t>chéq récu compensat 02262327</t>
  </si>
  <si>
    <t xml:space="preserve">remise facture carte </t>
  </si>
  <si>
    <t xml:space="preserve">versement espéce : Emna Mkaouer </t>
  </si>
  <si>
    <t xml:space="preserve">comission depassement </t>
  </si>
  <si>
    <t>cheq recu compensat 02262347</t>
  </si>
  <si>
    <t>COMPTOIR MENZER DE SEHEL</t>
  </si>
  <si>
    <t>cheq recu compensat 02262345</t>
  </si>
  <si>
    <t>AGRO FOOD</t>
  </si>
  <si>
    <t>cheq recu compensat 02262346</t>
  </si>
  <si>
    <t>divers vir emis PUF 15842 salaire</t>
  </si>
  <si>
    <t>fevrier</t>
  </si>
  <si>
    <t>Mohamed Amine KORBI+KADDOUR MKAOUER Emna+Yosri CHAKER+Ayman AMEUR+Seif Eddine ELKAHLA+Saiida LEFI+Mohamed Amine BEN AMOR+Ahmed ELEUCH</t>
  </si>
  <si>
    <t>Versement espéce : emna mkaouer</t>
  </si>
  <si>
    <t xml:space="preserve">frais port lettre </t>
  </si>
  <si>
    <t>com/vir</t>
  </si>
  <si>
    <t xml:space="preserve">abonnement UBCI-NET </t>
  </si>
  <si>
    <t xml:space="preserve">v irement emis </t>
  </si>
  <si>
    <t>Frais</t>
  </si>
  <si>
    <t>H Agency</t>
  </si>
  <si>
    <t xml:space="preserve">virement récu </t>
  </si>
  <si>
    <t>Recette Sodexo</t>
  </si>
  <si>
    <t xml:space="preserve">remise facture carte  </t>
  </si>
  <si>
    <t>versement espéce : emna mkaouer</t>
  </si>
  <si>
    <t>remise facture carte</t>
  </si>
  <si>
    <t>Versement par tiérs : emna mkaouer</t>
  </si>
  <si>
    <t>chéq récu compensat 02262351</t>
  </si>
  <si>
    <t>IMPRESSION</t>
  </si>
  <si>
    <t>INKOLORS</t>
  </si>
  <si>
    <t>versement récu : TUNISIA SURAL</t>
  </si>
  <si>
    <t>chéq récu compensat 02262354</t>
  </si>
  <si>
    <t>MOUNIR MSEKNI</t>
  </si>
  <si>
    <t>Versement espéce : ahmed mkaouer</t>
  </si>
  <si>
    <t>chéq récu compensat 02262352</t>
  </si>
  <si>
    <t>chéq récu compensat 02262349</t>
  </si>
  <si>
    <t>chéq récu compensat 02262350</t>
  </si>
  <si>
    <t>chéq récu compensat 02262337</t>
  </si>
  <si>
    <t>chéq récu compensat 02262360</t>
  </si>
  <si>
    <t>chéq récu compensat 02262361</t>
  </si>
  <si>
    <t>STE MSEKNI MOUNIR</t>
  </si>
  <si>
    <t>chéq récu compensat 02262348</t>
  </si>
  <si>
    <t>divers vir emis: salaire</t>
  </si>
  <si>
    <t>Mars acompte</t>
  </si>
  <si>
    <t>Mohamed Amine KORBI+Yosri CHAKER+Ayman AMEUR+Seif Eddine ELKAHLA+Saiida LEFI+Mohamed Amine BEN AMOR+Ahmed ELEUCH</t>
  </si>
  <si>
    <t>virement emis : commande PLUXEE FEV</t>
  </si>
  <si>
    <t>chéq récu compensat 02262356</t>
  </si>
  <si>
    <t>riadh loukil</t>
  </si>
  <si>
    <t xml:space="preserve">commission prélevement </t>
  </si>
  <si>
    <t>chéq récu compensat 02262362</t>
  </si>
  <si>
    <t xml:space="preserve">prélevement </t>
  </si>
  <si>
    <t>DECLARATION MENSUELLE FEVRIER</t>
  </si>
  <si>
    <t>chéq récu compensat 02262355</t>
  </si>
  <si>
    <t>versement de place: Mkaouer ahmed</t>
  </si>
  <si>
    <t xml:space="preserve">TVA SUR COMMISSION </t>
  </si>
  <si>
    <t xml:space="preserve">FRAIS DROIT DE LETTRE </t>
  </si>
  <si>
    <t xml:space="preserve">commission/ prélevement </t>
  </si>
  <si>
    <t>Chéq recu compensant 02262363</t>
  </si>
  <si>
    <t>MSEKNI</t>
  </si>
  <si>
    <t>virement emis: salaire</t>
  </si>
  <si>
    <t>prélevement reglement quittance</t>
  </si>
  <si>
    <t>BILAN 2023</t>
  </si>
  <si>
    <t>BILAN</t>
  </si>
  <si>
    <t>Chéq recu compensant 02262328</t>
  </si>
  <si>
    <t>Chéq recu compensant 02262366</t>
  </si>
  <si>
    <t>virement emis salaire mars 2024</t>
  </si>
  <si>
    <t>Mars</t>
  </si>
  <si>
    <t>Mohamed Amine KORBI+KADDOUR MKAOUER Emna+Yosri CHAKER+Ayman AMEUR+Seif Eddine ELKAHLA+Saiida LEFI+Mohamed Amine BEN AMOR</t>
  </si>
  <si>
    <t>LOYER TPE MARS</t>
  </si>
  <si>
    <t>chéque récu 02262353</t>
  </si>
  <si>
    <t xml:space="preserve">versement espéce : Emna Mkawer </t>
  </si>
  <si>
    <t xml:space="preserve">frais porte lettere </t>
  </si>
  <si>
    <t xml:space="preserve">commission depassement </t>
  </si>
  <si>
    <t xml:space="preserve">interet récu </t>
  </si>
  <si>
    <t>virement récu: TUNISIA SURAL</t>
  </si>
  <si>
    <t xml:space="preserve">GLOVOAPP TUNISIA SURAL </t>
  </si>
  <si>
    <t>virement émis</t>
  </si>
  <si>
    <t>chéque récu 02262367</t>
  </si>
  <si>
    <t>koustila</t>
  </si>
  <si>
    <t>chéque récu 02262365</t>
  </si>
  <si>
    <t xml:space="preserve">virement récu: </t>
  </si>
  <si>
    <t xml:space="preserve">versement espéce : ahmed Mkawer </t>
  </si>
  <si>
    <t>chéque récu 02750801</t>
  </si>
  <si>
    <t>HAMADI ABID</t>
  </si>
  <si>
    <t>chéque récu 02750802</t>
  </si>
  <si>
    <t>chéque récu 02262372</t>
  </si>
  <si>
    <t xml:space="preserve">versement de place : ahmed mkawer </t>
  </si>
  <si>
    <t>chéque récu 02750804</t>
  </si>
  <si>
    <t>ULYSSE TUNISIE</t>
  </si>
  <si>
    <t>versement espéce : ahmed Mkawer</t>
  </si>
  <si>
    <t>chéque récu 02262368</t>
  </si>
  <si>
    <t>chéque récu 02750808</t>
  </si>
  <si>
    <t>chéque récu 02750806</t>
  </si>
  <si>
    <t xml:space="preserve">virement émis Règlement facture </t>
  </si>
  <si>
    <t>chéque recu aut AG/N.c 02262359</t>
  </si>
  <si>
    <t xml:space="preserve">divers virement émis </t>
  </si>
  <si>
    <t>Avril acompte</t>
  </si>
  <si>
    <t>Mohamed Amine KORBI+Ayman AMEUR+Seif Eddine ELKAHLA+Saiida LEFI+Mohamed Amine BEN AMOR+Ahmed ELEUCH+ Ahmed BEN MANSOUR</t>
  </si>
  <si>
    <t>chéque récu 02262370</t>
  </si>
  <si>
    <t>chéque récu 02750807</t>
  </si>
  <si>
    <t>chéque récu 00909218</t>
  </si>
  <si>
    <t xml:space="preserve">tva/commission </t>
  </si>
  <si>
    <t xml:space="preserve">frais porte lettre </t>
  </si>
  <si>
    <t xml:space="preserve">Commission /Prélévement </t>
  </si>
  <si>
    <t>Prélévement Quittance</t>
  </si>
  <si>
    <t>DECLARATION MENSUELLE MARS</t>
  </si>
  <si>
    <t>chéque récu 02750809</t>
  </si>
  <si>
    <t>chéque récu 02262357</t>
  </si>
  <si>
    <t>frais porte lettre</t>
  </si>
  <si>
    <t>Comission / virement</t>
  </si>
  <si>
    <t>virement récu</t>
  </si>
  <si>
    <t>chéque récu 02750810</t>
  </si>
  <si>
    <t>STV</t>
  </si>
  <si>
    <t>versement deplace : ahmed Mkawer</t>
  </si>
  <si>
    <t>abonnement UBCI-NET</t>
  </si>
  <si>
    <t>Loyer TPE avril</t>
  </si>
  <si>
    <t>chéque récu 02750825</t>
  </si>
  <si>
    <t>chéque récu 02750824</t>
  </si>
  <si>
    <t>chéque récu 02750817</t>
  </si>
  <si>
    <t>chéque récu 02750818</t>
  </si>
  <si>
    <t>divers virement émis</t>
  </si>
  <si>
    <t xml:space="preserve">complément Salaire avril </t>
  </si>
  <si>
    <t>Mohamed Amine KORBI+Ayman AMEUR+Seif Eddine ELKAHLA+Saiida LEFI+Mohamed Amine BEN AMOR+Ahmed ELEUCH+ Ahmed BEN MANSOUR+KADDOUR MKAOUER Emna</t>
  </si>
  <si>
    <t xml:space="preserve">versement par tiers : Emna Mkawer </t>
  </si>
  <si>
    <t>commission depasseme</t>
  </si>
  <si>
    <t>virement récu:</t>
  </si>
  <si>
    <t>chéque récu 02750815</t>
  </si>
  <si>
    <t>chéque récu 02750820</t>
  </si>
  <si>
    <t>chéque récu 02750826</t>
  </si>
  <si>
    <t>virement emis regl yiusmwlve+tzlobawxo</t>
  </si>
  <si>
    <t>chéque récu 02750803</t>
  </si>
  <si>
    <t xml:space="preserve">virement emis </t>
  </si>
  <si>
    <t>PAPER CUP</t>
  </si>
  <si>
    <t>chéque récu 02750828</t>
  </si>
  <si>
    <t>chéque récu 02750805</t>
  </si>
  <si>
    <t>comm/virement</t>
  </si>
  <si>
    <t>chéque récu 02750827</t>
  </si>
  <si>
    <t xml:space="preserve">RBAI RIADH </t>
  </si>
  <si>
    <t>chéque récu 02750831</t>
  </si>
  <si>
    <t>SONEDE</t>
  </si>
  <si>
    <t>chéque récu 02750819</t>
  </si>
  <si>
    <t>DISPRO PLUS</t>
  </si>
  <si>
    <t xml:space="preserve">versement par tiers : Ahmed Mkawer </t>
  </si>
  <si>
    <t>Mai acompte + HS Avril</t>
  </si>
  <si>
    <t>Mohamed Amine KORBI+Ayman AMEUR+Seif Eddine ELKAHLA+Saiida LEFI+Mohamed Amine BEN AMOR+Ahmed ELEUCH+ Ahmed BEN MANSOUR+Seif Eddine HIDOURI+Bolbeba SAADALLAH</t>
  </si>
  <si>
    <t xml:space="preserve">versement especes : Emna Mkawer </t>
  </si>
  <si>
    <t>virement émis regl facture</t>
  </si>
  <si>
    <t>chéque récu 02750813</t>
  </si>
  <si>
    <t>versement especes</t>
  </si>
  <si>
    <t>TVA/ COMMISSION</t>
  </si>
  <si>
    <t>commission / prelevement</t>
  </si>
  <si>
    <t>chéque récu 02750834</t>
  </si>
  <si>
    <t>RAEIES EMBALLAGE</t>
  </si>
  <si>
    <t>prelevement</t>
  </si>
  <si>
    <t>décalation mensuel Avril</t>
  </si>
  <si>
    <t>chéque récu 02750811</t>
  </si>
  <si>
    <t>versement especes : Emna Mkawer</t>
  </si>
  <si>
    <t>versement especes : Ahmed Mkawer</t>
  </si>
  <si>
    <t>abonnement</t>
  </si>
  <si>
    <t>chéque récu 02750814</t>
  </si>
  <si>
    <t>ASM</t>
  </si>
  <si>
    <t>chéque récu 02750829</t>
  </si>
  <si>
    <t>versement especes operation de depot</t>
  </si>
  <si>
    <t>virement emis facture</t>
  </si>
  <si>
    <t>viremenr recu TUNISIA SURAL</t>
  </si>
  <si>
    <t>chéque récu 02750837</t>
  </si>
  <si>
    <t>Abonnement UBCI-NET</t>
  </si>
  <si>
    <t>Loyer TPE Mai</t>
  </si>
  <si>
    <t>chéque récu 02750839</t>
  </si>
  <si>
    <t>SNAP DISTRIBUTION</t>
  </si>
  <si>
    <t xml:space="preserve">ON A PAYER STE WAFFLE </t>
  </si>
  <si>
    <t>chéque récu 02750838</t>
  </si>
  <si>
    <t>chéque récu 02750842</t>
  </si>
  <si>
    <t>Mounir MSEKNI</t>
  </si>
  <si>
    <t>virement emis</t>
  </si>
  <si>
    <t>divers virement emis</t>
  </si>
  <si>
    <t>Complément Salaire Mai</t>
  </si>
  <si>
    <t>Emna MKAWER+Mohamed Amine KORBI+Ayman AMEUR+Seif Eddine ELKAHLA+Saiida LEFI+Mohamed Amine BEN AMOR+Ahmed ELEUCH+ Ahmed BEN MANSOUR+Seif Eddine HIDOURI+Bolbeba SAADALLAH +Jannet OMRANI</t>
  </si>
  <si>
    <t xml:space="preserve">Frais port de lettre </t>
  </si>
  <si>
    <t>commission depassement</t>
  </si>
  <si>
    <t>chéque récu 02750840</t>
  </si>
  <si>
    <t>chéque récu 02750844</t>
  </si>
  <si>
    <t>virement recu glovo</t>
  </si>
  <si>
    <t>chéque récu 02974852</t>
  </si>
  <si>
    <t>STE UNIVERS DE LA PATISSERIE UN</t>
  </si>
  <si>
    <t>chéque récu 02974853</t>
  </si>
  <si>
    <t>virement recu pluxee</t>
  </si>
  <si>
    <t>chéque récu 02750847</t>
  </si>
  <si>
    <t>chéque récu 02750846</t>
  </si>
  <si>
    <t>chéque récu 02750816</t>
  </si>
  <si>
    <t>2 FACTURE</t>
  </si>
  <si>
    <t>ATLAS</t>
  </si>
  <si>
    <t>chéque récu 02750830</t>
  </si>
  <si>
    <t>chéque récu 02974854</t>
  </si>
  <si>
    <t>MARCHE FOOD</t>
  </si>
  <si>
    <t>chéque récu 02750836</t>
  </si>
  <si>
    <t>Ets Mohsen DAMMAK</t>
  </si>
  <si>
    <t>chéque récu 02974855</t>
  </si>
  <si>
    <t>chéque récu 02974856</t>
  </si>
  <si>
    <t>Acompte Salaire JUIN + Prime AÏd</t>
  </si>
  <si>
    <t>Mohamed Amine KORBI+Ayman AMEUR+Seif Eddine ELKAHLA+Saiida LEFI+Mohamed Amine BEN AMOR+Ahmed ELEUCH+ Ahmed BEN MANSOUR+Seif Eddine HIDOURI+Bolbeba SAADALLAH+Jannet OMRANI</t>
  </si>
  <si>
    <t>PANILOBO</t>
  </si>
  <si>
    <t>comm/ virement</t>
  </si>
  <si>
    <t>chéque récu 02974857</t>
  </si>
  <si>
    <t>chéque récu 02974860</t>
  </si>
  <si>
    <t>chéque récu 02974858</t>
  </si>
  <si>
    <t>chéque récu 02750833</t>
  </si>
  <si>
    <t xml:space="preserve">versement especes : Ahmed Mkawer </t>
  </si>
  <si>
    <t>chéque récu 02750849</t>
  </si>
  <si>
    <t>TVA sur commission</t>
  </si>
  <si>
    <t xml:space="preserve">comm/prelevement </t>
  </si>
  <si>
    <t>prelevement reglement quittance</t>
  </si>
  <si>
    <t>décalation mensuel Mai</t>
  </si>
  <si>
    <t>chéque récu 02750845</t>
  </si>
  <si>
    <t>chéque récu 02974861</t>
  </si>
  <si>
    <t>Fournisseur Equipements</t>
  </si>
  <si>
    <t>UNICOM</t>
  </si>
  <si>
    <t>chéque récu 02750812</t>
  </si>
  <si>
    <t>chéque récu 02974862</t>
  </si>
  <si>
    <t>chéque récu 02974867</t>
  </si>
  <si>
    <t>Abonnement</t>
  </si>
  <si>
    <t>chéque récu 02974866</t>
  </si>
  <si>
    <t>chéque récu 02974863</t>
  </si>
  <si>
    <t>chéque récu 02974872</t>
  </si>
  <si>
    <t>chéque récu 02974865</t>
  </si>
  <si>
    <t>chéque récu 02974873</t>
  </si>
  <si>
    <t>chéque récu 02974864</t>
  </si>
  <si>
    <t>chéque récu 02974875</t>
  </si>
  <si>
    <t>chéque récu 02750835</t>
  </si>
  <si>
    <t>UNIFORME DE REVE</t>
  </si>
  <si>
    <t>chéque récu 02974869</t>
  </si>
  <si>
    <t>chéque récu 02750848</t>
  </si>
  <si>
    <t xml:space="preserve"> LOYER TPE JUIN</t>
  </si>
  <si>
    <t>chéque récu 02974878</t>
  </si>
  <si>
    <t>comm/prelevement</t>
  </si>
  <si>
    <t>1ere acompte 2024</t>
  </si>
  <si>
    <t>comm/vir recu</t>
  </si>
  <si>
    <t>chéque récu 02974879</t>
  </si>
  <si>
    <t>ESPACE ZED</t>
  </si>
  <si>
    <t>commission depaseme</t>
  </si>
  <si>
    <t>chéque récu 02974880</t>
  </si>
  <si>
    <t>chéque récu 02974881</t>
  </si>
  <si>
    <t>interets percus</t>
  </si>
  <si>
    <t>chéque récu 02974871</t>
  </si>
  <si>
    <t>SDGE</t>
  </si>
  <si>
    <t>chéque récu 02750850</t>
  </si>
  <si>
    <t>COMPLEMENT SALAIRE JUIN</t>
  </si>
  <si>
    <t xml:space="preserve">Mohamed Amine KORBI+Ayman AMEUR+Seif Eddine ELKAHLA+Saiida LEFI+Mohamed Amine BEN AMOR+Ahmed ELEUCH+ Ahmed BEN MANSOUR+Seif Eddine HIDOURI+Bolbeba SAADALLAH+Jannet OMRANI+ OMAR + EMNA </t>
  </si>
  <si>
    <t>virement recu PLUXEE</t>
  </si>
  <si>
    <t>chéque récu 02974868</t>
  </si>
  <si>
    <t>chéque récu 02974887</t>
  </si>
  <si>
    <t>chéque récu 02974851</t>
  </si>
  <si>
    <t>chéque récu 02750841</t>
  </si>
  <si>
    <t xml:space="preserve">versement espéces : Emna Mkawer </t>
  </si>
  <si>
    <t>chéque récu 02974882</t>
  </si>
  <si>
    <t>STE GIAS INDUSTRIE</t>
  </si>
  <si>
    <t xml:space="preserve">versement deplace : Ahmed Mkawer </t>
  </si>
  <si>
    <t>H.Agency</t>
  </si>
  <si>
    <t xml:space="preserve">versement espéces : Ahmed Mkawer </t>
  </si>
  <si>
    <t>comm/ vir rec</t>
  </si>
  <si>
    <t>chéque récu 02974877</t>
  </si>
  <si>
    <t>Crédit Saiida</t>
  </si>
  <si>
    <t>Acompte</t>
  </si>
  <si>
    <t>chéque récu 02974888</t>
  </si>
  <si>
    <t>chéque récu 02974889</t>
  </si>
  <si>
    <t>chéque récu 02974890</t>
  </si>
  <si>
    <t>virement recu REMBOUR DETTE</t>
  </si>
  <si>
    <t>remboursement credit Aymen AMEUR N°1</t>
  </si>
  <si>
    <t>chéque récu 02974892</t>
  </si>
  <si>
    <t>chéque récu 02974870</t>
  </si>
  <si>
    <t xml:space="preserve">versement déplace : Ahmed Mkawer </t>
  </si>
  <si>
    <t>Acompte Salaire Juillet +HS Juin</t>
  </si>
  <si>
    <t xml:space="preserve">Seif Eddine ELKAHLA +Saiida LEFI +Mohamed Amine BEN AMOR+Ahmed ELEUCH +Mohamed Amine KORBI +Ahmed BEN MANSOUR +Seif Eddine HIDOURI +Boulbeba SAADALLAH +Jannet OMRANI +Omar BEN GHARSALAH </t>
  </si>
  <si>
    <t>chéque récu 02974859</t>
  </si>
  <si>
    <t>versement deplace : lui-même</t>
  </si>
  <si>
    <t>chéque récu 02974896</t>
  </si>
  <si>
    <t>Mounir msekni</t>
  </si>
  <si>
    <t>chéque récu 02974895</t>
  </si>
  <si>
    <t>décalation mensuel Juin</t>
  </si>
  <si>
    <t>TVA sur commission remise cheque</t>
  </si>
  <si>
    <t>commission sur remise cheque</t>
  </si>
  <si>
    <t>chéque récu 02974900</t>
  </si>
  <si>
    <t>Remise cheque sur Caisse</t>
  </si>
  <si>
    <t>chéque récu 02974883</t>
  </si>
  <si>
    <t>chéque récu 02974884</t>
  </si>
  <si>
    <t>chéque récu 02974897</t>
  </si>
  <si>
    <t>chéque récu 02974899</t>
  </si>
  <si>
    <t>chéque récu 02974898</t>
  </si>
  <si>
    <t>chéque récu 02974885</t>
  </si>
  <si>
    <t>chéque récu 02974886</t>
  </si>
  <si>
    <t>comm / virement recu</t>
  </si>
  <si>
    <t xml:space="preserve">Loyer TPE Juillet </t>
  </si>
  <si>
    <t>chéque récu 03204208</t>
  </si>
  <si>
    <t>chéque récu 03204204</t>
  </si>
  <si>
    <t>chéque récu 03204202</t>
  </si>
  <si>
    <t>chéque récu 03204203</t>
  </si>
  <si>
    <t>chéque récu 03204205</t>
  </si>
  <si>
    <t>comm / vir recu</t>
  </si>
  <si>
    <t>chéque récu 03204206</t>
  </si>
  <si>
    <t>chéque récu 03204211</t>
  </si>
  <si>
    <t>chéque récu 03204212</t>
  </si>
  <si>
    <t>STE L'Atelier Consulting</t>
  </si>
  <si>
    <t>chéque récu 03204201</t>
  </si>
  <si>
    <t>chéque récu 03204215</t>
  </si>
  <si>
    <t>LE PRINTEMPS</t>
  </si>
  <si>
    <t>Complément Salaire  Juillet</t>
  </si>
  <si>
    <t xml:space="preserve">emna KADDOUR+Seif Eddine ELKAHLA +Saiida LEFI +Mohamed Amine BEN AMOR+Ahmed ELEUCH +Mohamed Amine KORBI +Ahmed BEN MANSOUR +Seif Eddine HIDOURI +Boulbeba SAADALLAH +Jannet OMRANI +Omar BEN GHARSALAH </t>
  </si>
  <si>
    <t>Congé anticipé</t>
  </si>
  <si>
    <t>Seif HIDOURI</t>
  </si>
  <si>
    <t>chéque récu 03204209</t>
  </si>
  <si>
    <t>chéque récu 03204210</t>
  </si>
  <si>
    <t>chéque récu 02974891</t>
  </si>
  <si>
    <t>MOTO</t>
  </si>
  <si>
    <t>EJF</t>
  </si>
  <si>
    <t>com/ vir recu</t>
  </si>
  <si>
    <t>chéque récu 02974894</t>
  </si>
  <si>
    <t>Acompte Salaire Août +HS Juillet</t>
  </si>
  <si>
    <t>chéque récu 02750832</t>
  </si>
  <si>
    <t>electro nabli</t>
  </si>
  <si>
    <t>chéque récu 03204222</t>
  </si>
  <si>
    <t>chéque récu 03204221</t>
  </si>
  <si>
    <t>chéque récu 03204224</t>
  </si>
  <si>
    <t>chéque récu 03204225</t>
  </si>
  <si>
    <t>CHEQ RECU COMPENSAT 03204220</t>
  </si>
  <si>
    <t>CHEQ RECU COMPENSAT 03204223</t>
  </si>
  <si>
    <t>CHEQ RECU COMPENSAT 03204226</t>
  </si>
  <si>
    <t>STE CHARIOTELLE</t>
  </si>
  <si>
    <t>comm/prelev</t>
  </si>
  <si>
    <t>décalation mensuel Juillet</t>
  </si>
  <si>
    <t>CHEQ RECU COMPENSAT 03204232</t>
  </si>
  <si>
    <t xml:space="preserve">CHEQ RECU COMPENSAT 03204233 </t>
  </si>
  <si>
    <t>CHEQ RECU COMPENSAT 03204230</t>
  </si>
  <si>
    <t>YASSINE PACK</t>
  </si>
  <si>
    <t>CHEQ RECU COMPENSAT 03204237</t>
  </si>
  <si>
    <t>CHEQ RECU COMPENSAT 03204235</t>
  </si>
  <si>
    <t>ABONNEMENT</t>
  </si>
  <si>
    <t>CHEQ RECU COMPENSAT 03204227</t>
  </si>
  <si>
    <t>CHQ RECU AUT AG/N.C 03204207</t>
  </si>
  <si>
    <t>MOTO OMAR</t>
  </si>
  <si>
    <t>com /virem recu</t>
  </si>
  <si>
    <t>remise cheque</t>
  </si>
  <si>
    <t>remise cheque sur caisse</t>
  </si>
  <si>
    <t>CHEQ RECU COMPENSAT 03204216</t>
  </si>
  <si>
    <t>CHEQ RECU COMPENSAT 03204217</t>
  </si>
  <si>
    <t>CHEQ RECU COMPENSAT 03204238</t>
  </si>
  <si>
    <t>CHEQ RECU COMPENSAT 03204218</t>
  </si>
  <si>
    <t>CHEQ RECU COMPENSAT 03204219</t>
  </si>
  <si>
    <t>CHEQ RECU COMPENSAT 03204229</t>
  </si>
  <si>
    <t>STE GIAS</t>
  </si>
  <si>
    <t>loyer TPE</t>
  </si>
  <si>
    <t>CHEQ RECU COMPENSAT 03204228</t>
  </si>
  <si>
    <t>CHEQ RECU COMPENSAT 03204239</t>
  </si>
  <si>
    <t xml:space="preserve">emna KADDOUR+Seif Eddine ELKAHLA +Saiida LEFI +Mohamed Amine BEN AMOR+Ahmed ELEUCH  +Ahmed BEN MANSOUR +Seif Eddine HIDOURI +Boulbeba SAADALLAH +Jannet OMRANI +Omar BEN GHARSALAH </t>
  </si>
  <si>
    <t>VIREMENT RECU: GLOVO</t>
  </si>
  <si>
    <t>CHEQ RECU COMPENSAT 03204241</t>
  </si>
  <si>
    <t>SOTUPRACE</t>
  </si>
  <si>
    <t>CHEQ RECU COMPENSAT 03204214</t>
  </si>
  <si>
    <t>CHEQ RECU COMPENSAT 03204236</t>
  </si>
  <si>
    <t>VIREMENT RECU PLUXEE</t>
  </si>
  <si>
    <t>CHEQ RECU COMPENSAT 03204231</t>
  </si>
  <si>
    <t>CHEQ RECU COMPENSAT 02974874</t>
  </si>
  <si>
    <t>CHEQ RECU COMPENSAT 03204244</t>
  </si>
  <si>
    <t>CHEQ RECU COMPENSAT 03204243</t>
  </si>
  <si>
    <t>CHEQ RECU COMPENSAT 03204240</t>
  </si>
  <si>
    <t>VIREMENT RECU : glovo</t>
  </si>
  <si>
    <t>CHEQ RECU COMPENSAT 03204242</t>
  </si>
  <si>
    <t xml:space="preserve">Seif Eddine ELKAHLA +Saiida LEFI +Mohamed Amine BEN AMOR+Ahmed ELEUCH  +Ahmed BEN MANSOUR +Seif Eddine HIDOURI +Boulbeba SAADALLAH +Jannet OMRANI +Omar BEN GHARSALAH </t>
  </si>
  <si>
    <t>CHEQ RECU COMPENSAT 03204246</t>
  </si>
  <si>
    <t>VIREMENT RECU glovo</t>
  </si>
  <si>
    <t>CHEQ RECU COMPENSAT 03204245</t>
  </si>
  <si>
    <t>décalation mensuel Août</t>
  </si>
  <si>
    <t>panilabo</t>
  </si>
  <si>
    <t>LOYER TPE SEPTEMBRE</t>
  </si>
  <si>
    <t xml:space="preserve"> REMISE FACTURE CARTE</t>
  </si>
  <si>
    <t>CHEQ RECU COMPENSAT 03204248</t>
  </si>
  <si>
    <t>Ste GIAS</t>
  </si>
  <si>
    <t>VIREMENT DIVERS</t>
  </si>
  <si>
    <t xml:space="preserve">emna KADDOUR+Seif Eddine ELKAHLA +Saiida LEFI +Mohamed Amine BEN AMOR+Ahmed ELEUCH  +Ahmed BEN MANSOUR  +Jannet OMRANI +Omar BEN GHARSALAH </t>
  </si>
  <si>
    <t xml:space="preserve">PRELEVEMENT REGLEMENT QUITTANCE </t>
  </si>
  <si>
    <t>décalation mensuel Septembre</t>
  </si>
  <si>
    <t>COMMISSIONS/PRELEVEM</t>
  </si>
  <si>
    <t>   FRAIS PORT DE LETTRE</t>
  </si>
  <si>
    <t> T.V.A SUR COMMISSION</t>
  </si>
  <si>
    <t> CHEQ RECU COMPENSAT 02262373</t>
  </si>
  <si>
    <t xml:space="preserve">COMPTOIR MENAGER DU SAHEL </t>
  </si>
  <si>
    <t>VIRT REC PLUXEE</t>
  </si>
  <si>
    <t> COM ET/OU INT/CPTE</t>
  </si>
  <si>
    <t> CHEQ RECU COMPENSAT 03204250</t>
  </si>
  <si>
    <t> FRAIS PORT DE LETTRE</t>
  </si>
  <si>
    <t> VIR RECU GLOVO</t>
  </si>
  <si>
    <t>FRAIS PORTE DE LETTRE</t>
  </si>
  <si>
    <t>INTERET PERCUS</t>
  </si>
  <si>
    <t xml:space="preserve"> CHEQ RECU COMPENSAT 02262375 </t>
  </si>
  <si>
    <t>FACTURE N°151+152+154</t>
  </si>
  <si>
    <t>SNAP DISTRUBTION</t>
  </si>
  <si>
    <t> CHEQ RECU COMPENSAT 02262374</t>
  </si>
  <si>
    <t>FACTURE N°148+150</t>
  </si>
  <si>
    <t> CHEQ RECU COMPENSAT 03204254</t>
  </si>
  <si>
    <t> CHEQ RECU COMPENSAT 03204252</t>
  </si>
  <si>
    <t>VIRT REC GLOVO</t>
  </si>
  <si>
    <t> CHEQ RECU COMPENSAT 03204251</t>
  </si>
  <si>
    <t> CHEQ RECU COMPENSAT 03204249</t>
  </si>
  <si>
    <t>TUNISIE TELECOM</t>
  </si>
  <si>
    <t>CHEQ RECU COMPENSAT  03204263</t>
  </si>
  <si>
    <t>CHEQ RECU COMPENSAT  03204255</t>
  </si>
  <si>
    <t>CHEQ RECU COMPENSAT  03204259</t>
  </si>
  <si>
    <t>PRELEVEMNT</t>
  </si>
  <si>
    <t>Cotisation T3/2024</t>
  </si>
  <si>
    <t>CHEQ RECU COMPENSAT  03204264</t>
  </si>
  <si>
    <t>FRIGOTECHNIQUE</t>
  </si>
  <si>
    <t>DIVERS VIREMENT</t>
  </si>
  <si>
    <t>Seif Eddine ELKAHLA +Saiida LEFI +Mohamed Amine BEN AMOR+Ahmed ELEUCH  +Ahmed BEN MANSOUR  +Jannet OMRANI +Omar BEN GHARSALAH +Ramzi AGERBI+Oussema DERBEL</t>
  </si>
  <si>
    <t>CHEQ RECU COMPENSAT  03204265</t>
  </si>
  <si>
    <t>CHEQ RECU COMPENSAT  03204268</t>
  </si>
  <si>
    <t>  COMMISSIONS/PRELEVEM</t>
  </si>
  <si>
    <t>  T.V.A SUR COMMISSION</t>
  </si>
  <si>
    <t>CHEQ RECU COMPENSAT 03204257</t>
  </si>
  <si>
    <t>BAYA DISTRIBUTION</t>
  </si>
  <si>
    <t>CHEQ RECU COMPENSAT 03204269</t>
  </si>
  <si>
    <t xml:space="preserve">STE IND D'EMBALLAGE L'ATLAS </t>
  </si>
  <si>
    <t>CHEQ RECU COMPENSAT 03204266</t>
  </si>
  <si>
    <t>CHEQ RECU COMPENSAT 03204256</t>
  </si>
  <si>
    <t>CHEQ RECU COMPENSAT 03204247</t>
  </si>
  <si>
    <t>CHEQ RECU COMPENSAT 03204270</t>
  </si>
  <si>
    <t xml:space="preserve">décalation mensuel Septembre </t>
  </si>
  <si>
    <t>CHEQ RECU COMPENSAT 03204262</t>
  </si>
  <si>
    <t>CHEQ RECU COMPENSAT 03204260</t>
  </si>
  <si>
    <t>CHEQ RECU COMPENSAT 03204261</t>
  </si>
  <si>
    <t>COMM/VIR</t>
  </si>
  <si>
    <t>VIREMENT RECU GLOVO</t>
  </si>
  <si>
    <t>CHEQ RECU COMPENSAT 03204271</t>
  </si>
  <si>
    <t>GLACE</t>
  </si>
  <si>
    <t>VESREMENT ESPECES</t>
  </si>
  <si>
    <t>LOYER TPE OCTOBRE</t>
  </si>
  <si>
    <t> CHEQ RECU COMPENSAT 03204273</t>
  </si>
  <si>
    <t>FACTURE CARTE</t>
  </si>
  <si>
    <t>emna KADDOUR+Seif Eddine ELKAHLA +Saiida LEFI +Mohamed Amine BEN AMOR+Ahmed ELEUCH  +Ahmed BEN MANSOUR  +Jannet OMRANI +Omar BEN GHARSALAH+Ramzi AGERBI+Oussema DERBEL</t>
  </si>
  <si>
    <t>DECOUCL CHEQ 30 INTRA 03204272</t>
  </si>
  <si>
    <t>RETRAIT CH 03204277 WALID</t>
  </si>
  <si>
    <t>WALID ELECTRICITE</t>
  </si>
  <si>
    <t>  COMM / VIR REC</t>
  </si>
  <si>
    <t>  FRAIS PORT DE LETTRE</t>
  </si>
  <si>
    <t> CHEQ RECU COMPENSAT 03204279</t>
  </si>
  <si>
    <t> CHEQ RECU COMPENSAT 03204276</t>
  </si>
  <si>
    <t>RIADH REBAI LE PRINTEMPS</t>
  </si>
  <si>
    <t> CHEQ RECU COMPENSAT 03204282</t>
  </si>
  <si>
    <t> CHEQ RECU COMPENSAT 03204275</t>
  </si>
  <si>
    <t> CHEQ RECU COMPENSAT 03204283</t>
  </si>
  <si>
    <t> CHEQ RECU COMPENSAT 03204281</t>
  </si>
  <si>
    <t xml:space="preserve">STE TRADICO TUNISIA </t>
  </si>
  <si>
    <t>DIVERS VIREMENT EMIS</t>
  </si>
  <si>
    <t> CHEQ RECU COMPENSAT 03204284</t>
  </si>
  <si>
    <t>RETRAIT CH 03204280 LASSAD</t>
  </si>
  <si>
    <t> CHEQ RECU COMPENSAT 03204291</t>
  </si>
  <si>
    <t> CHEQ RECU COMPENSAT 03204290</t>
  </si>
  <si>
    <t> CHEQ RECU COMPENSAT 03204287</t>
  </si>
  <si>
    <t> CHEQ RECU COMPENSAT 03204285</t>
  </si>
  <si>
    <t> CHEQ RECU COMPENSAT 03204289</t>
  </si>
  <si>
    <t> CHEQ RECU COMPENSAT 03204288</t>
  </si>
  <si>
    <t>TVA SUR COMMISSION</t>
  </si>
  <si>
    <t>COMMISSION / PRELEVEMENT</t>
  </si>
  <si>
    <t>PRELEVEMENT QUITTANCE</t>
  </si>
  <si>
    <t xml:space="preserve">décalation mensuel Octobre </t>
  </si>
  <si>
    <t> CHEQ RECU COMPENSAT 03204278</t>
  </si>
  <si>
    <t> CHEQ RECU COMPENSAT 03204292</t>
  </si>
  <si>
    <t xml:space="preserve">CHEQ RECU COMPENSAT  03204286 </t>
  </si>
  <si>
    <t>CHEQ RECU COMPENSAT 03204274</t>
  </si>
  <si>
    <t>ABONNEMENT  </t>
  </si>
  <si>
    <t xml:space="preserve"> COMM / VIR REC </t>
  </si>
  <si>
    <t>LOYER TPE NOVEMBRE</t>
  </si>
  <si>
    <t xml:space="preserve">   COM ET/OU INT/CPTE</t>
  </si>
  <si>
    <t>CHEQ RECU COMPENSAT 03204294</t>
  </si>
  <si>
    <t>CHEQ RECU COMPENSAT 03204293</t>
  </si>
  <si>
    <t>3 FACTURS</t>
  </si>
  <si>
    <t> VIRT EMIS</t>
  </si>
  <si>
    <t>CHEQ RECU COMPENSAT 03204296</t>
  </si>
  <si>
    <t>Fournisseur Consomable</t>
  </si>
  <si>
    <t>Ezee Gen AI</t>
  </si>
  <si>
    <t>CHEQ RECU COMPENSAT 03204298</t>
  </si>
  <si>
    <t>CHEQ RECU COMPENSAT  03204295</t>
  </si>
  <si>
    <t>CHEQ RECU COMPENSAT  03204297</t>
  </si>
  <si>
    <t>Acomptes Salaires</t>
  </si>
  <si>
    <t xml:space="preserve">Seif Eddine ELKAHLA  +Saiida LEFI +Mohamed Amine BEN AMOR  +Ahmed BEN MANSOUR +Omar BEN GHARSALAH +Ramzi AGERBI+Oussema DERBEL </t>
  </si>
  <si>
    <t xml:space="preserve"> COMM / PREL </t>
  </si>
  <si>
    <t xml:space="preserve">décalation mensuel Novembre </t>
  </si>
  <si>
    <t>CHEQ RECU COMPENSAT 03204300</t>
  </si>
  <si>
    <t xml:space="preserve">emna KADDOUR +Saiida LEFI +Mohamed Amine BEN AMOR  +Ahmed BEN MANSOUR +Omar BEN GHARSALAH +Ramzi AGERBI+Safwen ALWENI </t>
  </si>
  <si>
    <t>LOYER TPE DECEMBRE</t>
  </si>
  <si>
    <t>Février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</si>
  <si>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</si>
  <si>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</si>
  <si>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</si>
  <si>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</si>
  <si>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</si>
  <si>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</si>
  <si>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</si>
  <si>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</si>
  <si>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Total</t>
  </si>
  <si>
    <t>Solde Excel</t>
  </si>
  <si>
    <t>Solde PDF</t>
  </si>
  <si>
    <t>Facture Client</t>
  </si>
  <si>
    <t>Crédit Trésorerie ME</t>
  </si>
  <si>
    <t>Crédit Trésorerie AM</t>
  </si>
  <si>
    <t>Activité Partielle</t>
  </si>
  <si>
    <t>Vir interne</t>
  </si>
  <si>
    <t>Débit AM</t>
  </si>
  <si>
    <t>Charge Communes</t>
  </si>
  <si>
    <t>Fournisseur Matière Premiere</t>
  </si>
  <si>
    <t>Fournisseur Consomable (netoyage, textile…)</t>
  </si>
  <si>
    <t>Fournisseur Travaux</t>
  </si>
  <si>
    <t>Retrait</t>
  </si>
  <si>
    <t>CB</t>
  </si>
  <si>
    <t>Frais Km</t>
  </si>
  <si>
    <t>Ecarts de paiement</t>
  </si>
  <si>
    <t>Payé</t>
  </si>
  <si>
    <t xml:space="preserve">Declaré </t>
  </si>
  <si>
    <t>SNAP</t>
  </si>
  <si>
    <t>Heures supplimentaires</t>
  </si>
  <si>
    <t>yosri+Ayman+Saiida+BEN AMOR+ELLEUCH+KORBI</t>
  </si>
  <si>
    <t>KADDOUR MKAOUER Emna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</si>
</sst>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_-* #,##0.000\ _€_-;\-* #,##0.000\ _€_-;_-* &quot;-&quot;??\ _€_-;_-@"/>
    <numFmt numFmtId="166" formatCode="_-* #,##0.000\ _€_-;\-* #,##0.000\ _€_-;_-* &quot;-&quot;???\ _€_-;_-@"/>
  </numFmts>
  <fonts count="1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8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R_ansi"/>
    </font>
    <font>
      <b/>
      <i/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  <fill>
      <patternFill patternType="solid">
        <fgColor rgb="FFDA9694"/>
        <bgColor rgb="FFDA9694"/>
      </patternFill>
    </fill>
    <fill>
      <patternFill patternType="solid">
        <fgColor rgb="FF95B3D7"/>
        <bgColor rgb="FF95B3D7"/>
      </patternFill>
    </fill>
    <fill>
      <patternFill patternType="solid">
        <fgColor rgb="FF31859B"/>
        <bgColor rgb="FF31859B"/>
      </patternFill>
    </fill>
    <fill>
      <patternFill patternType="solid">
        <fgColor rgb="FFFABF8F"/>
        <bgColor rgb="FFFABF8F"/>
      </patternFill>
    </fill>
    <fill>
      <patternFill patternType="solid">
        <fgColor theme="9"/>
        <bgColor theme="9"/>
      </patternFill>
    </fill>
  </fills>
  <borders count="2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/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/>
    <xf numFmtId="165" fontId="1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/>
    <xf numFmtId="165" fontId="1" fillId="4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/>
    <xf numFmtId="165" fontId="1" fillId="5" borderId="2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164" fontId="1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" fillId="6" borderId="2" xfId="0" applyNumberFormat="1" applyFont="1" applyFill="1" applyBorder="1" applyAlignment="1">
      <alignment horizontal="center"/>
    </xf>
    <xf numFmtId="0" fontId="4" fillId="6" borderId="2" xfId="0" applyFont="1" applyFill="1" applyBorder="1"/>
    <xf numFmtId="16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/>
    <xf numFmtId="165" fontId="1" fillId="7" borderId="2" xfId="0" applyNumberFormat="1" applyFont="1" applyFill="1" applyBorder="1" applyAlignment="1">
      <alignment horizontal="center"/>
    </xf>
    <xf numFmtId="0" fontId="2" fillId="8" borderId="1" xfId="0" applyFont="1" applyFill="1" applyBorder="1"/>
    <xf numFmtId="164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/>
    <xf numFmtId="165" fontId="1" fillId="9" borderId="2" xfId="0" applyNumberFormat="1" applyFont="1" applyFill="1" applyBorder="1" applyAlignment="1">
      <alignment horizontal="center"/>
    </xf>
    <xf numFmtId="0" fontId="2" fillId="0" borderId="3" xfId="0" applyFont="1" applyBorder="1"/>
    <xf numFmtId="164" fontId="1" fillId="7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/>
    <xf numFmtId="165" fontId="1" fillId="7" borderId="4" xfId="0" applyNumberFormat="1" applyFont="1" applyFill="1" applyBorder="1" applyAlignment="1">
      <alignment horizontal="center"/>
    </xf>
    <xf numFmtId="0" fontId="2" fillId="0" borderId="5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vertical="center"/>
    </xf>
    <xf numFmtId="0" fontId="2" fillId="8" borderId="8" xfId="0" applyFont="1" applyFill="1" applyBorder="1"/>
    <xf numFmtId="0" fontId="2" fillId="8" borderId="7" xfId="0" applyFont="1" applyFill="1" applyBorder="1"/>
    <xf numFmtId="0" fontId="1" fillId="5" borderId="2" xfId="0" quotePrefix="1" applyFont="1" applyFill="1" applyBorder="1"/>
    <xf numFmtId="0" fontId="2" fillId="8" borderId="8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65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wrapText="1"/>
    </xf>
    <xf numFmtId="0" fontId="3" fillId="5" borderId="2" xfId="0" applyFont="1" applyFill="1" applyBorder="1"/>
    <xf numFmtId="0" fontId="1" fillId="4" borderId="2" xfId="0" applyFont="1" applyFill="1" applyBorder="1" applyAlignment="1">
      <alignment horizontal="left" vertical="center"/>
    </xf>
    <xf numFmtId="164" fontId="1" fillId="4" borderId="2" xfId="0" applyNumberFormat="1" applyFont="1" applyFill="1" applyBorder="1" applyAlignment="1">
      <alignment horizontal="right" vertical="center"/>
    </xf>
    <xf numFmtId="165" fontId="1" fillId="4" borderId="2" xfId="0" applyNumberFormat="1" applyFont="1" applyFill="1" applyBorder="1" applyAlignment="1">
      <alignment horizontal="left" vertical="center"/>
    </xf>
    <xf numFmtId="164" fontId="1" fillId="9" borderId="2" xfId="0" applyNumberFormat="1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165" fontId="1" fillId="9" borderId="2" xfId="0" applyNumberFormat="1" applyFont="1" applyFill="1" applyBorder="1" applyAlignment="1">
      <alignment vertical="center"/>
    </xf>
    <xf numFmtId="0" fontId="1" fillId="9" borderId="2" xfId="0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/>
    </xf>
    <xf numFmtId="166" fontId="2" fillId="0" borderId="0" xfId="0" applyNumberFormat="1" applyFont="1"/>
    <xf numFmtId="0" fontId="3" fillId="7" borderId="2" xfId="0" applyFont="1" applyFill="1" applyBorder="1"/>
    <xf numFmtId="0" fontId="3" fillId="7" borderId="11" xfId="0" applyFont="1" applyFill="1" applyBorder="1"/>
    <xf numFmtId="0" fontId="3" fillId="10" borderId="2" xfId="0" applyFont="1" applyFill="1" applyBorder="1"/>
    <xf numFmtId="0" fontId="3" fillId="10" borderId="11" xfId="0" applyFont="1" applyFill="1" applyBorder="1"/>
    <xf numFmtId="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1" fillId="3" borderId="11" xfId="0" applyFont="1" applyFill="1" applyBorder="1"/>
    <xf numFmtId="0" fontId="6" fillId="0" borderId="0" xfId="0" applyFont="1"/>
    <xf numFmtId="0" fontId="3" fillId="5" borderId="2" xfId="0" applyFont="1" applyFill="1" applyBorder="1" applyAlignment="1"/>
    <xf numFmtId="0" fontId="3" fillId="5" borderId="11" xfId="0" applyFont="1" applyFill="1" applyBorder="1" applyAlignment="1"/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left" vertical="center"/>
    </xf>
    <xf numFmtId="165" fontId="2" fillId="1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65" fontId="2" fillId="12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/>
    <xf numFmtId="4" fontId="2" fillId="0" borderId="0" xfId="0" applyNumberFormat="1" applyFont="1"/>
    <xf numFmtId="165" fontId="2" fillId="5" borderId="2" xfId="0" applyNumberFormat="1" applyFont="1" applyFill="1" applyBorder="1"/>
    <xf numFmtId="165" fontId="2" fillId="6" borderId="2" xfId="0" applyNumberFormat="1" applyFont="1" applyFill="1" applyBorder="1"/>
    <xf numFmtId="165" fontId="2" fillId="7" borderId="2" xfId="0" applyNumberFormat="1" applyFont="1" applyFill="1" applyBorder="1"/>
    <xf numFmtId="165" fontId="2" fillId="4" borderId="2" xfId="0" applyNumberFormat="1" applyFont="1" applyFill="1" applyBorder="1"/>
    <xf numFmtId="0" fontId="7" fillId="13" borderId="2" xfId="0" applyFont="1" applyFill="1" applyBorder="1" applyAlignment="1">
      <alignment horizontal="center"/>
    </xf>
    <xf numFmtId="165" fontId="2" fillId="9" borderId="2" xfId="0" applyNumberFormat="1" applyFont="1" applyFill="1" applyBorder="1"/>
    <xf numFmtId="4" fontId="1" fillId="0" borderId="2" xfId="0" applyNumberFormat="1" applyFont="1" applyBorder="1"/>
    <xf numFmtId="0" fontId="1" fillId="14" borderId="2" xfId="0" applyFont="1" applyFill="1" applyBorder="1" applyAlignment="1">
      <alignment vertical="center"/>
    </xf>
    <xf numFmtId="165" fontId="2" fillId="14" borderId="2" xfId="0" applyNumberFormat="1" applyFont="1" applyFill="1" applyBorder="1" applyAlignment="1">
      <alignment horizontal="right" vertical="center"/>
    </xf>
    <xf numFmtId="165" fontId="2" fillId="14" borderId="2" xfId="0" applyNumberFormat="1" applyFont="1" applyFill="1" applyBorder="1" applyAlignment="1">
      <alignment vertical="center"/>
    </xf>
    <xf numFmtId="165" fontId="2" fillId="14" borderId="2" xfId="0" applyNumberFormat="1" applyFont="1" applyFill="1" applyBorder="1" applyAlignment="1">
      <alignment vertical="center" wrapText="1"/>
    </xf>
    <xf numFmtId="165" fontId="2" fillId="0" borderId="0" xfId="0" applyNumberFormat="1" applyFont="1" applyAlignment="1">
      <alignment vertical="center"/>
    </xf>
    <xf numFmtId="165" fontId="2" fillId="14" borderId="2" xfId="0" applyNumberFormat="1" applyFont="1" applyFill="1" applyBorder="1" applyAlignment="1">
      <alignment horizontal="right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5" borderId="2" xfId="0" applyFont="1" applyFill="1" applyBorder="1" applyAlignment="1"/>
    <xf numFmtId="0" fontId="8" fillId="0" borderId="12" xfId="0" applyFont="1" applyBorder="1" applyAlignment="1">
      <alignment horizontal="center" vertical="center" textRotation="90"/>
    </xf>
    <xf numFmtId="0" fontId="9" fillId="0" borderId="13" xfId="0" applyFont="1" applyBorder="1"/>
    <xf numFmtId="0" fontId="9" fillId="0" borderId="14" xfId="0" applyFont="1" applyBorder="1"/>
    <xf numFmtId="0" fontId="8" fillId="0" borderId="15" xfId="0" applyFont="1" applyBorder="1" applyAlignment="1">
      <alignment horizontal="center" vertical="center" textRotation="90" wrapText="1"/>
    </xf>
    <xf numFmtId="0" fontId="9" fillId="0" borderId="16" xfId="0" applyFont="1" applyBorder="1"/>
    <xf numFmtId="0" fontId="9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129" activePane="bottomLeft" state="frozen"/>
      <selection pane="bottomLeft" activeCell="F146" sqref="F146"/>
    </sheetView>
  </sheetViews>
  <sheetFormatPr baseColWidth="10" defaultColWidth="14.44140625" defaultRowHeight="15" customHeight="1"/>
  <cols>
    <col min="1" max="1" width="11.44140625" customWidth="1"/>
    <col min="2" max="2" width="31.77734375" customWidth="1"/>
    <col min="3" max="3" width="11.44140625" customWidth="1"/>
    <col min="4" max="4" width="12.44140625" customWidth="1"/>
    <col min="5" max="5" width="13.5546875" customWidth="1"/>
    <col min="6" max="6" width="21.77734375" customWidth="1"/>
    <col min="7" max="7" width="14.5546875" customWidth="1"/>
    <col min="8" max="8" width="34.21875" customWidth="1"/>
    <col min="9" max="10" width="9.21875" customWidth="1"/>
    <col min="11" max="11" width="19.21875" customWidth="1"/>
    <col min="12" max="12" width="9.21875" customWidth="1"/>
    <col min="13" max="13" width="11.77734375" customWidth="1"/>
    <col min="14" max="26" width="9.21875" customWidth="1"/>
  </cols>
  <sheetData>
    <row r="1" spans="1:26" ht="21.75" customHeight="1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>
      <c r="A2" s="6">
        <v>45293</v>
      </c>
      <c r="B2" s="7" t="s">
        <v>8</v>
      </c>
      <c r="C2" s="6">
        <v>45296</v>
      </c>
      <c r="D2" s="8"/>
      <c r="E2" s="8">
        <v>82.429000000000002</v>
      </c>
      <c r="F2" s="7"/>
      <c r="G2" s="9" t="s">
        <v>9</v>
      </c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>
      <c r="A3" s="6">
        <v>45293</v>
      </c>
      <c r="B3" s="7" t="s">
        <v>8</v>
      </c>
      <c r="C3" s="6">
        <v>45297</v>
      </c>
      <c r="D3" s="8"/>
      <c r="E3" s="8">
        <v>223.24700000000001</v>
      </c>
      <c r="F3" s="7"/>
      <c r="G3" s="9" t="s">
        <v>9</v>
      </c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.75" customHeight="1">
      <c r="A4" s="10">
        <v>45293</v>
      </c>
      <c r="B4" s="11" t="s">
        <v>10</v>
      </c>
      <c r="C4" s="10">
        <v>45289</v>
      </c>
      <c r="D4" s="12">
        <v>253.72499999999999</v>
      </c>
      <c r="E4" s="12"/>
      <c r="F4" s="11" t="s">
        <v>11</v>
      </c>
      <c r="G4" s="11" t="s">
        <v>12</v>
      </c>
      <c r="H4" s="11" t="s">
        <v>13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>
      <c r="A5" s="6">
        <v>45293</v>
      </c>
      <c r="B5" s="7" t="s">
        <v>8</v>
      </c>
      <c r="C5" s="6">
        <v>45296</v>
      </c>
      <c r="D5" s="8"/>
      <c r="E5" s="8">
        <v>270.76499999999999</v>
      </c>
      <c r="F5" s="7"/>
      <c r="G5" s="9" t="s">
        <v>9</v>
      </c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.75" customHeight="1">
      <c r="A6" s="13">
        <v>45293</v>
      </c>
      <c r="B6" s="14" t="s">
        <v>14</v>
      </c>
      <c r="C6" s="13">
        <v>45289</v>
      </c>
      <c r="D6" s="15">
        <v>326</v>
      </c>
      <c r="E6" s="15"/>
      <c r="F6" s="14"/>
      <c r="G6" s="14" t="s">
        <v>15</v>
      </c>
      <c r="H6" s="14" t="s">
        <v>16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.75" customHeight="1">
      <c r="A7" s="6">
        <v>45293</v>
      </c>
      <c r="B7" s="7" t="s">
        <v>8</v>
      </c>
      <c r="C7" s="6">
        <v>45299</v>
      </c>
      <c r="D7" s="8"/>
      <c r="E7" s="8">
        <v>353.92399999999998</v>
      </c>
      <c r="F7" s="7"/>
      <c r="G7" s="9" t="s">
        <v>9</v>
      </c>
      <c r="H7" s="7"/>
      <c r="I7" s="5"/>
      <c r="J7" s="5"/>
      <c r="K7" s="5"/>
      <c r="L7" s="5"/>
      <c r="M7" s="1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.75" customHeight="1">
      <c r="A8" s="10">
        <v>45293</v>
      </c>
      <c r="B8" s="11" t="s">
        <v>10</v>
      </c>
      <c r="C8" s="10">
        <v>45655</v>
      </c>
      <c r="D8" s="12">
        <v>403.72500000000002</v>
      </c>
      <c r="E8" s="12"/>
      <c r="F8" s="11" t="s">
        <v>11</v>
      </c>
      <c r="G8" s="11" t="s">
        <v>12</v>
      </c>
      <c r="H8" s="11" t="s">
        <v>17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.75" customHeight="1">
      <c r="A9" s="13">
        <v>45293</v>
      </c>
      <c r="B9" s="14" t="s">
        <v>18</v>
      </c>
      <c r="C9" s="13">
        <v>45289</v>
      </c>
      <c r="D9" s="15">
        <v>555</v>
      </c>
      <c r="E9" s="15"/>
      <c r="F9" s="14"/>
      <c r="G9" s="14" t="s">
        <v>15</v>
      </c>
      <c r="H9" s="14" t="s">
        <v>19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.75" customHeight="1">
      <c r="A10" s="13">
        <v>45293</v>
      </c>
      <c r="B10" s="14" t="s">
        <v>20</v>
      </c>
      <c r="C10" s="13">
        <v>45289</v>
      </c>
      <c r="D10" s="15">
        <v>555</v>
      </c>
      <c r="E10" s="15"/>
      <c r="F10" s="14"/>
      <c r="G10" s="14" t="s">
        <v>15</v>
      </c>
      <c r="H10" s="14" t="s">
        <v>19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.75" customHeight="1">
      <c r="A11" s="10">
        <v>45293</v>
      </c>
      <c r="B11" s="11" t="s">
        <v>10</v>
      </c>
      <c r="C11" s="10">
        <v>45289</v>
      </c>
      <c r="D11" s="12">
        <v>703.72500000000002</v>
      </c>
      <c r="E11" s="12"/>
      <c r="F11" s="11" t="s">
        <v>11</v>
      </c>
      <c r="G11" s="11" t="s">
        <v>12</v>
      </c>
      <c r="H11" s="11" t="s">
        <v>67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.75" customHeight="1">
      <c r="A12" s="13">
        <v>45293</v>
      </c>
      <c r="B12" s="14" t="s">
        <v>22</v>
      </c>
      <c r="C12" s="13">
        <v>45289</v>
      </c>
      <c r="D12" s="15">
        <v>797.35</v>
      </c>
      <c r="E12" s="15"/>
      <c r="F12" s="14"/>
      <c r="G12" s="14" t="s">
        <v>15</v>
      </c>
      <c r="H12" s="14" t="s">
        <v>23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.75" customHeight="1">
      <c r="A13" s="13">
        <v>45293</v>
      </c>
      <c r="B13" s="14" t="s">
        <v>10</v>
      </c>
      <c r="C13" s="13">
        <v>45289</v>
      </c>
      <c r="D13" s="15">
        <v>1328.2249999999999</v>
      </c>
      <c r="E13" s="15"/>
      <c r="F13" s="14"/>
      <c r="G13" s="14" t="s">
        <v>15</v>
      </c>
      <c r="H13" s="14" t="s">
        <v>24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.75" customHeight="1">
      <c r="A14" s="13">
        <v>45293</v>
      </c>
      <c r="B14" s="14" t="s">
        <v>25</v>
      </c>
      <c r="C14" s="13">
        <v>45289</v>
      </c>
      <c r="D14" s="15">
        <v>1774.68</v>
      </c>
      <c r="E14" s="15"/>
      <c r="F14" s="14"/>
      <c r="G14" s="14" t="s">
        <v>26</v>
      </c>
      <c r="H14" s="14" t="s">
        <v>27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.75" customHeight="1">
      <c r="A15" s="6">
        <v>45293</v>
      </c>
      <c r="B15" s="7" t="s">
        <v>28</v>
      </c>
      <c r="C15" s="6">
        <v>45294</v>
      </c>
      <c r="D15" s="8"/>
      <c r="E15" s="8">
        <v>8540</v>
      </c>
      <c r="F15" s="7"/>
      <c r="G15" s="9" t="s">
        <v>29</v>
      </c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.75" customHeight="1">
      <c r="A16" s="6">
        <v>45293</v>
      </c>
      <c r="B16" s="7" t="s">
        <v>28</v>
      </c>
      <c r="C16" s="6">
        <v>45294</v>
      </c>
      <c r="D16" s="8"/>
      <c r="E16" s="8">
        <v>9480</v>
      </c>
      <c r="F16" s="7"/>
      <c r="G16" s="9" t="s">
        <v>29</v>
      </c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.75" customHeight="1">
      <c r="A17" s="6">
        <v>45293</v>
      </c>
      <c r="B17" s="7" t="s">
        <v>28</v>
      </c>
      <c r="C17" s="6">
        <v>45294</v>
      </c>
      <c r="D17" s="8"/>
      <c r="E17" s="8">
        <v>10620</v>
      </c>
      <c r="F17" s="7"/>
      <c r="G17" s="9" t="s">
        <v>29</v>
      </c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.75" customHeight="1">
      <c r="A18" s="21">
        <v>45294</v>
      </c>
      <c r="B18" s="22" t="s">
        <v>30</v>
      </c>
      <c r="C18" s="21">
        <v>45293</v>
      </c>
      <c r="D18" s="23">
        <v>0.75</v>
      </c>
      <c r="E18" s="23"/>
      <c r="F18" s="22"/>
      <c r="G18" s="22" t="s">
        <v>31</v>
      </c>
      <c r="H18" s="22" t="s">
        <v>32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.75" customHeight="1">
      <c r="A19" s="21">
        <v>45294</v>
      </c>
      <c r="B19" s="22" t="s">
        <v>33</v>
      </c>
      <c r="C19" s="21">
        <v>45293</v>
      </c>
      <c r="D19" s="23">
        <v>1.7849999999999999</v>
      </c>
      <c r="E19" s="23"/>
      <c r="F19" s="22"/>
      <c r="G19" s="22" t="s">
        <v>31</v>
      </c>
      <c r="H19" s="22" t="s">
        <v>32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1.75" customHeight="1">
      <c r="A20" s="13">
        <v>45294</v>
      </c>
      <c r="B20" s="14" t="s">
        <v>34</v>
      </c>
      <c r="C20" s="13">
        <v>45293</v>
      </c>
      <c r="D20" s="15">
        <v>92.95</v>
      </c>
      <c r="E20" s="15"/>
      <c r="F20" s="14"/>
      <c r="G20" s="14" t="s">
        <v>15</v>
      </c>
      <c r="H20" s="14" t="s">
        <v>23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.75" customHeight="1">
      <c r="A21" s="6">
        <v>45294</v>
      </c>
      <c r="B21" s="7" t="s">
        <v>35</v>
      </c>
      <c r="C21" s="6">
        <v>45295</v>
      </c>
      <c r="D21" s="8"/>
      <c r="E21" s="8">
        <v>314.64100000000002</v>
      </c>
      <c r="F21" s="7"/>
      <c r="G21" s="9" t="s">
        <v>36</v>
      </c>
      <c r="H21" s="7" t="s">
        <v>37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.75" customHeight="1">
      <c r="A22" s="10">
        <v>45294</v>
      </c>
      <c r="B22" s="11" t="s">
        <v>10</v>
      </c>
      <c r="C22" s="10">
        <v>45293</v>
      </c>
      <c r="D22" s="12">
        <v>353.72500000000002</v>
      </c>
      <c r="E22" s="12"/>
      <c r="F22" s="11" t="s">
        <v>11</v>
      </c>
      <c r="G22" s="11" t="s">
        <v>12</v>
      </c>
      <c r="H22" s="11" t="s">
        <v>64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1.75" customHeight="1">
      <c r="A23" s="13">
        <v>45294</v>
      </c>
      <c r="B23" s="14" t="s">
        <v>38</v>
      </c>
      <c r="C23" s="13">
        <v>45293</v>
      </c>
      <c r="D23" s="15">
        <v>579.74900000000002</v>
      </c>
      <c r="E23" s="15"/>
      <c r="F23" s="14"/>
      <c r="G23" s="14" t="s">
        <v>15</v>
      </c>
      <c r="H23" s="14" t="s">
        <v>39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.75" customHeight="1">
      <c r="A24" s="13">
        <v>45294</v>
      </c>
      <c r="B24" s="14" t="s">
        <v>40</v>
      </c>
      <c r="C24" s="13">
        <v>45293</v>
      </c>
      <c r="D24" s="15">
        <v>900</v>
      </c>
      <c r="E24" s="15"/>
      <c r="F24" s="14"/>
      <c r="G24" s="14" t="s">
        <v>15</v>
      </c>
      <c r="H24" s="14" t="s">
        <v>39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1.75" customHeight="1">
      <c r="A25" s="6">
        <v>45294</v>
      </c>
      <c r="B25" s="7" t="s">
        <v>28</v>
      </c>
      <c r="C25" s="6">
        <v>45295</v>
      </c>
      <c r="D25" s="8"/>
      <c r="E25" s="8">
        <v>1110</v>
      </c>
      <c r="F25" s="7"/>
      <c r="G25" s="9" t="s">
        <v>29</v>
      </c>
      <c r="H25" s="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.75" customHeight="1">
      <c r="A26" s="6">
        <v>45295</v>
      </c>
      <c r="B26" s="7" t="s">
        <v>8</v>
      </c>
      <c r="C26" s="6">
        <v>45300</v>
      </c>
      <c r="D26" s="8"/>
      <c r="E26" s="8">
        <v>110.08799999999999</v>
      </c>
      <c r="F26" s="7"/>
      <c r="G26" s="9" t="s">
        <v>9</v>
      </c>
      <c r="H26" s="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.75" customHeight="1">
      <c r="A27" s="13">
        <v>45295</v>
      </c>
      <c r="B27" s="14" t="s">
        <v>41</v>
      </c>
      <c r="C27" s="13">
        <v>45294</v>
      </c>
      <c r="D27" s="15">
        <v>440.4</v>
      </c>
      <c r="E27" s="15"/>
      <c r="F27" s="14"/>
      <c r="G27" s="14" t="s">
        <v>15</v>
      </c>
      <c r="H27" s="14" t="s">
        <v>23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.75" customHeight="1">
      <c r="A28" s="13">
        <v>45295</v>
      </c>
      <c r="B28" s="14" t="s">
        <v>42</v>
      </c>
      <c r="C28" s="13">
        <v>45294</v>
      </c>
      <c r="D28" s="15">
        <v>551.01800000000003</v>
      </c>
      <c r="E28" s="15"/>
      <c r="F28" s="14"/>
      <c r="G28" s="14" t="s">
        <v>26</v>
      </c>
      <c r="H28" s="14" t="s">
        <v>43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.75" customHeight="1">
      <c r="A29" s="13">
        <v>45295</v>
      </c>
      <c r="B29" s="14" t="s">
        <v>44</v>
      </c>
      <c r="C29" s="13">
        <v>45294</v>
      </c>
      <c r="D29" s="15">
        <v>817.62</v>
      </c>
      <c r="E29" s="15"/>
      <c r="F29" s="14"/>
      <c r="G29" s="14" t="s">
        <v>15</v>
      </c>
      <c r="H29" s="14" t="s">
        <v>23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.75" customHeight="1">
      <c r="A30" s="13">
        <v>45296</v>
      </c>
      <c r="B30" s="14" t="s">
        <v>45</v>
      </c>
      <c r="C30" s="13">
        <v>45295</v>
      </c>
      <c r="D30" s="15">
        <v>36.49</v>
      </c>
      <c r="E30" s="15"/>
      <c r="F30" s="14"/>
      <c r="G30" s="14" t="s">
        <v>15</v>
      </c>
      <c r="H30" s="14" t="s">
        <v>23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1.75" customHeight="1">
      <c r="A31" s="21">
        <v>45296</v>
      </c>
      <c r="B31" s="22" t="s">
        <v>46</v>
      </c>
      <c r="C31" s="21">
        <v>45289</v>
      </c>
      <c r="D31" s="23">
        <v>85.68</v>
      </c>
      <c r="E31" s="23"/>
      <c r="F31" s="22"/>
      <c r="G31" s="22" t="s">
        <v>31</v>
      </c>
      <c r="H31" s="22" t="s">
        <v>32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.75" customHeight="1">
      <c r="A32" s="13">
        <v>45296</v>
      </c>
      <c r="B32" s="14" t="s">
        <v>47</v>
      </c>
      <c r="C32" s="13">
        <v>45295</v>
      </c>
      <c r="D32" s="15">
        <v>107.92</v>
      </c>
      <c r="E32" s="15"/>
      <c r="F32" s="14"/>
      <c r="G32" s="14" t="s">
        <v>15</v>
      </c>
      <c r="H32" s="14" t="s">
        <v>23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.75" customHeight="1">
      <c r="A33" s="6">
        <v>45296</v>
      </c>
      <c r="B33" s="7" t="s">
        <v>8</v>
      </c>
      <c r="C33" s="6">
        <v>45302</v>
      </c>
      <c r="D33" s="8"/>
      <c r="E33" s="8">
        <v>303.63400000000001</v>
      </c>
      <c r="F33" s="7"/>
      <c r="G33" s="9" t="s">
        <v>9</v>
      </c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1.75" customHeight="1">
      <c r="A34" s="13">
        <v>45296</v>
      </c>
      <c r="B34" s="14" t="s">
        <v>48</v>
      </c>
      <c r="C34" s="13">
        <v>45295</v>
      </c>
      <c r="D34" s="15">
        <v>326</v>
      </c>
      <c r="E34" s="15"/>
      <c r="F34" s="14"/>
      <c r="G34" s="14" t="s">
        <v>15</v>
      </c>
      <c r="H34" s="14" t="s">
        <v>16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1.75" customHeight="1">
      <c r="A35" s="21">
        <v>45296</v>
      </c>
      <c r="B35" s="22" t="s">
        <v>49</v>
      </c>
      <c r="C35" s="21">
        <v>45291</v>
      </c>
      <c r="D35" s="23">
        <v>340.68799999999999</v>
      </c>
      <c r="E35" s="23"/>
      <c r="F35" s="22" t="s">
        <v>50</v>
      </c>
      <c r="G35" s="22" t="s">
        <v>31</v>
      </c>
      <c r="H35" s="22" t="s">
        <v>32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1.75" customHeight="1">
      <c r="A36" s="13">
        <v>45296</v>
      </c>
      <c r="B36" s="14" t="s">
        <v>51</v>
      </c>
      <c r="C36" s="13">
        <v>45295</v>
      </c>
      <c r="D36" s="15">
        <v>777.1</v>
      </c>
      <c r="E36" s="15"/>
      <c r="F36" s="14"/>
      <c r="G36" s="14" t="s">
        <v>15</v>
      </c>
      <c r="H36" s="14" t="s">
        <v>23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.75" customHeight="1">
      <c r="A37" s="13">
        <v>45296</v>
      </c>
      <c r="B37" s="14" t="s">
        <v>52</v>
      </c>
      <c r="C37" s="13">
        <v>45295</v>
      </c>
      <c r="D37" s="15">
        <v>908.8</v>
      </c>
      <c r="E37" s="15"/>
      <c r="F37" s="14"/>
      <c r="G37" s="14" t="s">
        <v>15</v>
      </c>
      <c r="H37" s="14" t="s">
        <v>23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.75" customHeight="1">
      <c r="A38" s="13">
        <v>45296</v>
      </c>
      <c r="B38" s="14" t="s">
        <v>53</v>
      </c>
      <c r="C38" s="13">
        <v>45295</v>
      </c>
      <c r="D38" s="15">
        <v>932.5</v>
      </c>
      <c r="E38" s="15"/>
      <c r="F38" s="14"/>
      <c r="G38" s="14" t="s">
        <v>15</v>
      </c>
      <c r="H38" s="14" t="s">
        <v>23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1.75" customHeight="1">
      <c r="A39" s="13">
        <v>45296</v>
      </c>
      <c r="B39" s="14" t="s">
        <v>54</v>
      </c>
      <c r="C39" s="13">
        <v>45295</v>
      </c>
      <c r="D39" s="15">
        <v>8500</v>
      </c>
      <c r="E39" s="15"/>
      <c r="F39" s="14"/>
      <c r="G39" s="14" t="s">
        <v>55</v>
      </c>
      <c r="H39" s="14" t="s">
        <v>56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1.75" customHeight="1">
      <c r="A40" s="13">
        <v>45299</v>
      </c>
      <c r="B40" s="14" t="s">
        <v>57</v>
      </c>
      <c r="C40" s="13">
        <v>45296</v>
      </c>
      <c r="D40" s="15">
        <v>1208.8</v>
      </c>
      <c r="E40" s="15"/>
      <c r="F40" s="14"/>
      <c r="G40" s="14" t="s">
        <v>15</v>
      </c>
      <c r="H40" s="14" t="s">
        <v>58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.75" customHeight="1">
      <c r="A41" s="13">
        <v>45299</v>
      </c>
      <c r="B41" s="14" t="s">
        <v>59</v>
      </c>
      <c r="C41" s="13">
        <v>45296</v>
      </c>
      <c r="D41" s="15">
        <v>4000</v>
      </c>
      <c r="E41" s="15"/>
      <c r="F41" s="14"/>
      <c r="G41" s="14" t="s">
        <v>55</v>
      </c>
      <c r="H41" s="14" t="s">
        <v>60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.75" customHeight="1">
      <c r="A42" s="6">
        <v>45299</v>
      </c>
      <c r="B42" s="7" t="s">
        <v>28</v>
      </c>
      <c r="C42" s="6">
        <v>45300</v>
      </c>
      <c r="D42" s="8"/>
      <c r="E42" s="8">
        <v>11105</v>
      </c>
      <c r="F42" s="7"/>
      <c r="G42" s="9" t="s">
        <v>29</v>
      </c>
      <c r="H42" s="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.75" customHeight="1">
      <c r="A43" s="6">
        <v>45300</v>
      </c>
      <c r="B43" s="7" t="s">
        <v>8</v>
      </c>
      <c r="C43" s="6">
        <v>45303</v>
      </c>
      <c r="D43" s="8"/>
      <c r="E43" s="8">
        <v>10.422000000000001</v>
      </c>
      <c r="F43" s="7"/>
      <c r="G43" s="9" t="s">
        <v>9</v>
      </c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1.75" customHeight="1">
      <c r="A44" s="6">
        <v>45300</v>
      </c>
      <c r="B44" s="7" t="s">
        <v>8</v>
      </c>
      <c r="C44" s="6">
        <v>45306</v>
      </c>
      <c r="D44" s="8"/>
      <c r="E44" s="8">
        <v>48.512</v>
      </c>
      <c r="F44" s="7"/>
      <c r="G44" s="9" t="s">
        <v>9</v>
      </c>
      <c r="H44" s="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1.75" customHeight="1">
      <c r="A45" s="6">
        <v>45300</v>
      </c>
      <c r="B45" s="7" t="s">
        <v>8</v>
      </c>
      <c r="C45" s="6">
        <v>45303</v>
      </c>
      <c r="D45" s="8"/>
      <c r="E45" s="8">
        <v>52.47</v>
      </c>
      <c r="F45" s="7"/>
      <c r="G45" s="9" t="s">
        <v>9</v>
      </c>
      <c r="H45" s="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1.75" customHeight="1">
      <c r="A46" s="10">
        <v>45300</v>
      </c>
      <c r="B46" s="11" t="s">
        <v>10</v>
      </c>
      <c r="C46" s="10">
        <v>45299</v>
      </c>
      <c r="D46" s="12">
        <v>303.72500000000002</v>
      </c>
      <c r="E46" s="12"/>
      <c r="F46" s="11" t="s">
        <v>11</v>
      </c>
      <c r="G46" s="11" t="s">
        <v>12</v>
      </c>
      <c r="H46" s="11" t="s">
        <v>66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1.75" customHeight="1">
      <c r="A47" s="6">
        <v>45300</v>
      </c>
      <c r="B47" s="7" t="s">
        <v>8</v>
      </c>
      <c r="C47" s="6">
        <v>45305</v>
      </c>
      <c r="D47" s="8"/>
      <c r="E47" s="8">
        <v>454.90800000000002</v>
      </c>
      <c r="F47" s="7"/>
      <c r="G47" s="9" t="s">
        <v>9</v>
      </c>
      <c r="H47" s="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.75" customHeight="1">
      <c r="A48" s="13">
        <v>45300</v>
      </c>
      <c r="B48" s="14" t="s">
        <v>61</v>
      </c>
      <c r="C48" s="13">
        <v>45299</v>
      </c>
      <c r="D48" s="15">
        <v>794.96799999999996</v>
      </c>
      <c r="E48" s="15"/>
      <c r="F48" s="14"/>
      <c r="G48" s="14" t="s">
        <v>15</v>
      </c>
      <c r="H48" s="14" t="s">
        <v>62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.75" customHeight="1">
      <c r="A49" s="6">
        <v>45301</v>
      </c>
      <c r="B49" s="7" t="s">
        <v>8</v>
      </c>
      <c r="C49" s="6">
        <v>45307</v>
      </c>
      <c r="D49" s="8"/>
      <c r="E49" s="8">
        <v>23.213000000000001</v>
      </c>
      <c r="F49" s="7"/>
      <c r="G49" s="9" t="s">
        <v>9</v>
      </c>
      <c r="H49" s="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.75" customHeight="1">
      <c r="A50" s="6">
        <v>45301</v>
      </c>
      <c r="B50" s="7" t="s">
        <v>8</v>
      </c>
      <c r="C50" s="6">
        <v>45307</v>
      </c>
      <c r="D50" s="8"/>
      <c r="E50" s="8">
        <v>69.100999999999999</v>
      </c>
      <c r="F50" s="7"/>
      <c r="G50" s="9" t="s">
        <v>9</v>
      </c>
      <c r="H50" s="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1.75" customHeight="1">
      <c r="A51" s="10">
        <v>45301</v>
      </c>
      <c r="B51" s="11" t="s">
        <v>10</v>
      </c>
      <c r="C51" s="10">
        <v>45300</v>
      </c>
      <c r="D51" s="12">
        <v>131.56100000000001</v>
      </c>
      <c r="E51" s="12"/>
      <c r="F51" s="11" t="s">
        <v>11</v>
      </c>
      <c r="G51" s="11" t="s">
        <v>12</v>
      </c>
      <c r="H51" s="11" t="s">
        <v>13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.75" customHeight="1">
      <c r="A52" s="10">
        <v>45301</v>
      </c>
      <c r="B52" s="11" t="s">
        <v>10</v>
      </c>
      <c r="C52" s="10">
        <v>45300</v>
      </c>
      <c r="D52" s="12">
        <v>205.477</v>
      </c>
      <c r="E52" s="12"/>
      <c r="F52" s="11" t="s">
        <v>11</v>
      </c>
      <c r="G52" s="11" t="s">
        <v>12</v>
      </c>
      <c r="H52" s="11" t="s">
        <v>63</v>
      </c>
      <c r="I52" s="5"/>
      <c r="J52" s="5"/>
      <c r="K52" s="16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1.75" customHeight="1">
      <c r="A53" s="10">
        <v>45301</v>
      </c>
      <c r="B53" s="11" t="s">
        <v>10</v>
      </c>
      <c r="C53" s="10">
        <v>45300</v>
      </c>
      <c r="D53" s="12">
        <v>253.72499999999999</v>
      </c>
      <c r="E53" s="12"/>
      <c r="F53" s="11" t="s">
        <v>11</v>
      </c>
      <c r="G53" s="11" t="s">
        <v>12</v>
      </c>
      <c r="H53" s="11" t="s">
        <v>64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.75" customHeight="1">
      <c r="A54" s="10">
        <v>45301</v>
      </c>
      <c r="B54" s="11" t="s">
        <v>10</v>
      </c>
      <c r="C54" s="10">
        <v>45300</v>
      </c>
      <c r="D54" s="12">
        <v>412.79199999999997</v>
      </c>
      <c r="E54" s="12"/>
      <c r="F54" s="11" t="s">
        <v>11</v>
      </c>
      <c r="G54" s="11" t="s">
        <v>12</v>
      </c>
      <c r="H54" s="11" t="s">
        <v>17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.75" customHeight="1">
      <c r="A55" s="10">
        <v>45301</v>
      </c>
      <c r="B55" s="11" t="s">
        <v>10</v>
      </c>
      <c r="C55" s="10">
        <v>45300</v>
      </c>
      <c r="D55" s="12">
        <v>457.37799999999999</v>
      </c>
      <c r="E55" s="12"/>
      <c r="F55" s="11" t="s">
        <v>11</v>
      </c>
      <c r="G55" s="11" t="s">
        <v>12</v>
      </c>
      <c r="H55" s="11" t="s">
        <v>65</v>
      </c>
      <c r="I55" s="5"/>
      <c r="J55" s="5"/>
      <c r="K55" s="16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1.75" customHeight="1">
      <c r="A56" s="10">
        <v>45301</v>
      </c>
      <c r="B56" s="11" t="s">
        <v>10</v>
      </c>
      <c r="C56" s="10">
        <v>45300</v>
      </c>
      <c r="D56" s="12">
        <v>585.72500000000002</v>
      </c>
      <c r="E56" s="12"/>
      <c r="F56" s="11" t="s">
        <v>11</v>
      </c>
      <c r="G56" s="11" t="s">
        <v>12</v>
      </c>
      <c r="H56" s="11" t="s">
        <v>66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.75" customHeight="1">
      <c r="A57" s="10">
        <v>45301</v>
      </c>
      <c r="B57" s="11" t="s">
        <v>10</v>
      </c>
      <c r="C57" s="10">
        <v>45300</v>
      </c>
      <c r="D57" s="12">
        <v>651.72500000000002</v>
      </c>
      <c r="E57" s="12"/>
      <c r="F57" s="11" t="s">
        <v>11</v>
      </c>
      <c r="G57" s="11" t="s">
        <v>12</v>
      </c>
      <c r="H57" s="11" t="s">
        <v>67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.75" customHeight="1">
      <c r="A58" s="10">
        <v>45301</v>
      </c>
      <c r="B58" s="11" t="s">
        <v>10</v>
      </c>
      <c r="C58" s="10">
        <v>45300</v>
      </c>
      <c r="D58" s="12">
        <v>1203.7249999999999</v>
      </c>
      <c r="E58" s="12"/>
      <c r="F58" s="11" t="s">
        <v>11</v>
      </c>
      <c r="G58" s="11" t="s">
        <v>12</v>
      </c>
      <c r="H58" s="11" t="s">
        <v>68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1.75" customHeight="1">
      <c r="A59" s="6">
        <v>45301</v>
      </c>
      <c r="B59" s="7" t="s">
        <v>69</v>
      </c>
      <c r="C59" s="6">
        <v>45302</v>
      </c>
      <c r="D59" s="8"/>
      <c r="E59" s="8">
        <v>3380</v>
      </c>
      <c r="F59" s="7"/>
      <c r="G59" s="9" t="s">
        <v>29</v>
      </c>
      <c r="H59" s="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.75" customHeight="1">
      <c r="A60" s="13">
        <v>45302</v>
      </c>
      <c r="B60" s="14" t="s">
        <v>70</v>
      </c>
      <c r="C60" s="13">
        <v>45301</v>
      </c>
      <c r="D60" s="15">
        <v>175.10900000000001</v>
      </c>
      <c r="E60" s="15"/>
      <c r="F60" s="14"/>
      <c r="G60" s="14" t="s">
        <v>71</v>
      </c>
      <c r="H60" s="14" t="s">
        <v>72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.75" customHeight="1">
      <c r="A61" s="6">
        <v>45302</v>
      </c>
      <c r="B61" s="7" t="s">
        <v>8</v>
      </c>
      <c r="C61" s="6">
        <v>45308</v>
      </c>
      <c r="D61" s="8"/>
      <c r="E61" s="8">
        <v>236.11699999999999</v>
      </c>
      <c r="F61" s="7"/>
      <c r="G61" s="9" t="s">
        <v>9</v>
      </c>
      <c r="H61" s="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1.75" customHeight="1">
      <c r="A62" s="13">
        <v>45302</v>
      </c>
      <c r="B62" s="14" t="s">
        <v>73</v>
      </c>
      <c r="C62" s="13">
        <v>45301</v>
      </c>
      <c r="D62" s="15">
        <v>240.1</v>
      </c>
      <c r="E62" s="15"/>
      <c r="F62" s="14"/>
      <c r="G62" s="14" t="s">
        <v>55</v>
      </c>
      <c r="H62" s="14" t="s">
        <v>74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.75" customHeight="1">
      <c r="A63" s="13">
        <v>45302</v>
      </c>
      <c r="B63" s="14" t="s">
        <v>75</v>
      </c>
      <c r="C63" s="13">
        <v>45301</v>
      </c>
      <c r="D63" s="15">
        <v>377.858</v>
      </c>
      <c r="E63" s="15"/>
      <c r="F63" s="14"/>
      <c r="G63" s="14" t="s">
        <v>76</v>
      </c>
      <c r="H63" s="14" t="s">
        <v>72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1.75" customHeight="1">
      <c r="A64" s="13">
        <v>45302</v>
      </c>
      <c r="B64" s="14" t="s">
        <v>77</v>
      </c>
      <c r="C64" s="13">
        <v>45301</v>
      </c>
      <c r="D64" s="15">
        <v>808.6</v>
      </c>
      <c r="E64" s="15"/>
      <c r="F64" s="14"/>
      <c r="G64" s="14" t="s">
        <v>15</v>
      </c>
      <c r="H64" s="14" t="s">
        <v>78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.75" customHeight="1">
      <c r="A65" s="13">
        <v>45302</v>
      </c>
      <c r="B65" s="14" t="s">
        <v>79</v>
      </c>
      <c r="C65" s="13">
        <v>45301</v>
      </c>
      <c r="D65" s="15">
        <v>932.6</v>
      </c>
      <c r="E65" s="15"/>
      <c r="F65" s="14"/>
      <c r="G65" s="14" t="s">
        <v>15</v>
      </c>
      <c r="H65" s="14" t="s">
        <v>78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.75" customHeight="1">
      <c r="A66" s="13">
        <v>45302</v>
      </c>
      <c r="B66" s="14" t="s">
        <v>80</v>
      </c>
      <c r="C66" s="13">
        <v>45301</v>
      </c>
      <c r="D66" s="15">
        <v>942.6</v>
      </c>
      <c r="E66" s="15"/>
      <c r="F66" s="14"/>
      <c r="G66" s="14" t="s">
        <v>15</v>
      </c>
      <c r="H66" s="14" t="s">
        <v>78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1.75" customHeight="1">
      <c r="A67" s="13">
        <v>45302</v>
      </c>
      <c r="B67" s="14" t="s">
        <v>81</v>
      </c>
      <c r="C67" s="13">
        <v>45301</v>
      </c>
      <c r="D67" s="15">
        <v>978.6</v>
      </c>
      <c r="E67" s="15"/>
      <c r="F67" s="14"/>
      <c r="G67" s="14" t="s">
        <v>15</v>
      </c>
      <c r="H67" s="14" t="s">
        <v>78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.75" customHeight="1">
      <c r="A68" s="21">
        <v>45302</v>
      </c>
      <c r="B68" s="22" t="s">
        <v>82</v>
      </c>
      <c r="C68" s="21">
        <v>45301</v>
      </c>
      <c r="D68" s="23">
        <v>2000</v>
      </c>
      <c r="E68" s="23"/>
      <c r="F68" s="22"/>
      <c r="G68" s="22" t="s">
        <v>83</v>
      </c>
      <c r="H68" s="22" t="s">
        <v>84</v>
      </c>
      <c r="I68" s="2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.75" customHeight="1">
      <c r="A69" s="13">
        <v>45302</v>
      </c>
      <c r="B69" s="14" t="s">
        <v>85</v>
      </c>
      <c r="C69" s="13">
        <v>45301</v>
      </c>
      <c r="D69" s="15">
        <v>2288.9555999999998</v>
      </c>
      <c r="E69" s="15"/>
      <c r="F69" s="14"/>
      <c r="G69" s="14" t="s">
        <v>71</v>
      </c>
      <c r="H69" s="14" t="s">
        <v>72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1.75" customHeight="1">
      <c r="A70" s="10">
        <v>45302</v>
      </c>
      <c r="B70" s="11" t="s">
        <v>10</v>
      </c>
      <c r="C70" s="10">
        <v>45301</v>
      </c>
      <c r="D70" s="12">
        <v>3746.2249999999999</v>
      </c>
      <c r="E70" s="12"/>
      <c r="F70" s="11"/>
      <c r="G70" s="11" t="s">
        <v>86</v>
      </c>
      <c r="H70" s="11" t="s">
        <v>86</v>
      </c>
      <c r="I70" s="5"/>
      <c r="J70" s="5"/>
      <c r="K70" s="16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.75" customHeight="1">
      <c r="A71" s="13">
        <v>45302</v>
      </c>
      <c r="B71" s="14" t="s">
        <v>87</v>
      </c>
      <c r="C71" s="13">
        <v>45301</v>
      </c>
      <c r="D71" s="15">
        <v>6964.2839999999997</v>
      </c>
      <c r="E71" s="15"/>
      <c r="F71" s="14"/>
      <c r="G71" s="14" t="s">
        <v>76</v>
      </c>
      <c r="H71" s="14" t="s">
        <v>72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.75" customHeight="1">
      <c r="A72" s="13">
        <v>45303</v>
      </c>
      <c r="B72" s="14" t="s">
        <v>88</v>
      </c>
      <c r="C72" s="13">
        <v>45302</v>
      </c>
      <c r="D72" s="15">
        <v>533.029</v>
      </c>
      <c r="E72" s="15"/>
      <c r="F72" s="14"/>
      <c r="G72" s="14" t="s">
        <v>15</v>
      </c>
      <c r="H72" s="14" t="s">
        <v>89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1.75" customHeight="1">
      <c r="A73" s="17">
        <v>45303</v>
      </c>
      <c r="B73" s="18" t="s">
        <v>10</v>
      </c>
      <c r="C73" s="17">
        <v>45302</v>
      </c>
      <c r="D73" s="19">
        <v>942.20699999999999</v>
      </c>
      <c r="E73" s="19"/>
      <c r="F73" s="18"/>
      <c r="G73" s="18" t="s">
        <v>21</v>
      </c>
      <c r="H73" s="2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.75" customHeight="1">
      <c r="A74" s="6">
        <v>45306</v>
      </c>
      <c r="B74" s="7" t="s">
        <v>8</v>
      </c>
      <c r="C74" s="6">
        <v>45309</v>
      </c>
      <c r="D74" s="8"/>
      <c r="E74" s="8">
        <v>9.9</v>
      </c>
      <c r="F74" s="7"/>
      <c r="G74" s="9" t="s">
        <v>9</v>
      </c>
      <c r="H74" s="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1.75" customHeight="1">
      <c r="A75" s="6">
        <v>45306</v>
      </c>
      <c r="B75" s="7" t="s">
        <v>8</v>
      </c>
      <c r="C75" s="6">
        <v>45311</v>
      </c>
      <c r="D75" s="8"/>
      <c r="E75" s="8">
        <v>22.739000000000001</v>
      </c>
      <c r="F75" s="7"/>
      <c r="G75" s="9" t="s">
        <v>9</v>
      </c>
      <c r="H75" s="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.75" customHeight="1">
      <c r="A76" s="6">
        <v>45306</v>
      </c>
      <c r="B76" s="7" t="s">
        <v>8</v>
      </c>
      <c r="C76" s="6">
        <v>45312</v>
      </c>
      <c r="D76" s="8"/>
      <c r="E76" s="8">
        <v>278.79000000000002</v>
      </c>
      <c r="F76" s="7"/>
      <c r="G76" s="9" t="s">
        <v>9</v>
      </c>
      <c r="H76" s="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.75" customHeight="1">
      <c r="A77" s="6">
        <v>45306</v>
      </c>
      <c r="B77" s="7" t="s">
        <v>8</v>
      </c>
      <c r="C77" s="6">
        <v>45311</v>
      </c>
      <c r="D77" s="8"/>
      <c r="E77" s="8">
        <v>324.62099999999998</v>
      </c>
      <c r="F77" s="7"/>
      <c r="G77" s="9" t="s">
        <v>9</v>
      </c>
      <c r="H77" s="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1.75" customHeight="1">
      <c r="A78" s="13">
        <v>45306</v>
      </c>
      <c r="B78" s="14" t="s">
        <v>90</v>
      </c>
      <c r="C78" s="13">
        <v>45303</v>
      </c>
      <c r="D78" s="15">
        <v>640.20000000000005</v>
      </c>
      <c r="E78" s="15"/>
      <c r="F78" s="14"/>
      <c r="G78" s="14" t="s">
        <v>15</v>
      </c>
      <c r="H78" s="14" t="s">
        <v>91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.75" customHeight="1">
      <c r="A79" s="6">
        <v>45306</v>
      </c>
      <c r="B79" s="7" t="s">
        <v>28</v>
      </c>
      <c r="C79" s="6">
        <v>45307</v>
      </c>
      <c r="D79" s="8"/>
      <c r="E79" s="8">
        <v>4795</v>
      </c>
      <c r="F79" s="7"/>
      <c r="G79" s="9" t="s">
        <v>29</v>
      </c>
      <c r="H79" s="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.75" customHeight="1">
      <c r="A80" s="6">
        <v>45306</v>
      </c>
      <c r="B80" s="7" t="s">
        <v>28</v>
      </c>
      <c r="C80" s="6">
        <v>45307</v>
      </c>
      <c r="D80" s="8"/>
      <c r="E80" s="8">
        <v>9825</v>
      </c>
      <c r="F80" s="7"/>
      <c r="G80" s="9" t="s">
        <v>29</v>
      </c>
      <c r="H80" s="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1.75" customHeight="1">
      <c r="A81" s="6">
        <v>45307</v>
      </c>
      <c r="B81" s="7" t="s">
        <v>8</v>
      </c>
      <c r="C81" s="6">
        <v>45313</v>
      </c>
      <c r="D81" s="8"/>
      <c r="E81" s="8">
        <v>200.08</v>
      </c>
      <c r="F81" s="7"/>
      <c r="G81" s="9" t="s">
        <v>9</v>
      </c>
      <c r="H81" s="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.75" customHeight="1">
      <c r="A82" s="10">
        <v>45307</v>
      </c>
      <c r="B82" s="11" t="s">
        <v>10</v>
      </c>
      <c r="C82" s="10">
        <v>45306</v>
      </c>
      <c r="D82" s="12">
        <v>253.72499999999999</v>
      </c>
      <c r="E82" s="12"/>
      <c r="F82" s="11" t="s">
        <v>92</v>
      </c>
      <c r="G82" s="11" t="s">
        <v>12</v>
      </c>
      <c r="H82" s="11" t="s">
        <v>65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.75" customHeight="1">
      <c r="A83" s="10">
        <v>45307</v>
      </c>
      <c r="B83" s="11" t="s">
        <v>10</v>
      </c>
      <c r="C83" s="10">
        <v>45306</v>
      </c>
      <c r="D83" s="12">
        <v>253.72499999999999</v>
      </c>
      <c r="E83" s="12"/>
      <c r="F83" s="11" t="s">
        <v>92</v>
      </c>
      <c r="G83" s="11" t="s">
        <v>12</v>
      </c>
      <c r="H83" s="11" t="s">
        <v>13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1.75" customHeight="1">
      <c r="A84" s="10">
        <v>45307</v>
      </c>
      <c r="B84" s="11" t="s">
        <v>10</v>
      </c>
      <c r="C84" s="10">
        <v>45306</v>
      </c>
      <c r="D84" s="12">
        <v>278.72500000000002</v>
      </c>
      <c r="E84" s="12"/>
      <c r="F84" s="11" t="s">
        <v>92</v>
      </c>
      <c r="G84" s="11" t="s">
        <v>12</v>
      </c>
      <c r="H84" s="11" t="s">
        <v>63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.75" customHeight="1">
      <c r="A85" s="10">
        <v>45307</v>
      </c>
      <c r="B85" s="11" t="s">
        <v>10</v>
      </c>
      <c r="C85" s="10">
        <v>45306</v>
      </c>
      <c r="D85" s="12">
        <v>303.72500000000002</v>
      </c>
      <c r="E85" s="12"/>
      <c r="F85" s="11" t="s">
        <v>92</v>
      </c>
      <c r="G85" s="11" t="s">
        <v>12</v>
      </c>
      <c r="H85" s="11" t="s">
        <v>66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1.75" customHeight="1">
      <c r="A86" s="10">
        <v>45307</v>
      </c>
      <c r="B86" s="11" t="s">
        <v>10</v>
      </c>
      <c r="C86" s="10">
        <v>45306</v>
      </c>
      <c r="D86" s="12">
        <v>353.72500000000002</v>
      </c>
      <c r="E86" s="12"/>
      <c r="F86" s="11" t="s">
        <v>92</v>
      </c>
      <c r="G86" s="11" t="s">
        <v>12</v>
      </c>
      <c r="H86" s="11" t="s">
        <v>64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.75" customHeight="1">
      <c r="A87" s="10">
        <v>45307</v>
      </c>
      <c r="B87" s="11" t="s">
        <v>10</v>
      </c>
      <c r="C87" s="10">
        <v>45306</v>
      </c>
      <c r="D87" s="12">
        <v>453.72500000000002</v>
      </c>
      <c r="E87" s="12"/>
      <c r="F87" s="11" t="s">
        <v>92</v>
      </c>
      <c r="G87" s="11" t="s">
        <v>12</v>
      </c>
      <c r="H87" s="11" t="s">
        <v>17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.75" customHeight="1">
      <c r="A88" s="10">
        <v>45307</v>
      </c>
      <c r="B88" s="11" t="s">
        <v>10</v>
      </c>
      <c r="C88" s="10">
        <v>45306</v>
      </c>
      <c r="D88" s="12">
        <v>553.72500000000002</v>
      </c>
      <c r="E88" s="12"/>
      <c r="F88" s="11" t="s">
        <v>92</v>
      </c>
      <c r="G88" s="11" t="s">
        <v>12</v>
      </c>
      <c r="H88" s="11" t="s">
        <v>67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1.75" customHeight="1">
      <c r="A89" s="13">
        <v>45307</v>
      </c>
      <c r="B89" s="14" t="s">
        <v>93</v>
      </c>
      <c r="C89" s="13">
        <v>45306</v>
      </c>
      <c r="D89" s="15">
        <v>944.6</v>
      </c>
      <c r="E89" s="15"/>
      <c r="F89" s="14"/>
      <c r="G89" s="14" t="s">
        <v>15</v>
      </c>
      <c r="H89" s="14" t="s">
        <v>78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.75" customHeight="1">
      <c r="A90" s="6">
        <v>45307</v>
      </c>
      <c r="B90" s="7" t="s">
        <v>28</v>
      </c>
      <c r="C90" s="6">
        <v>45308</v>
      </c>
      <c r="D90" s="8"/>
      <c r="E90" s="8">
        <v>1585</v>
      </c>
      <c r="F90" s="7"/>
      <c r="G90" s="9" t="s">
        <v>29</v>
      </c>
      <c r="H90" s="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.75" customHeight="1">
      <c r="A91" s="25">
        <v>45307</v>
      </c>
      <c r="B91" s="26" t="s">
        <v>94</v>
      </c>
      <c r="C91" s="25">
        <v>45306</v>
      </c>
      <c r="D91" s="27">
        <v>4961.9260000000004</v>
      </c>
      <c r="E91" s="27"/>
      <c r="F91" s="26"/>
      <c r="G91" s="26" t="s">
        <v>95</v>
      </c>
      <c r="H91" s="26" t="s">
        <v>95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1.75" customHeight="1">
      <c r="A92" s="21">
        <v>45308</v>
      </c>
      <c r="B92" s="22" t="s">
        <v>30</v>
      </c>
      <c r="C92" s="21">
        <v>45307</v>
      </c>
      <c r="D92" s="23">
        <v>0.75</v>
      </c>
      <c r="E92" s="23"/>
      <c r="F92" s="22"/>
      <c r="G92" s="22" t="s">
        <v>31</v>
      </c>
      <c r="H92" s="22" t="s">
        <v>32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1.75" customHeight="1">
      <c r="A93" s="21">
        <v>45308</v>
      </c>
      <c r="B93" s="22" t="s">
        <v>33</v>
      </c>
      <c r="C93" s="21">
        <v>45307</v>
      </c>
      <c r="D93" s="23">
        <v>1.7849999999999999</v>
      </c>
      <c r="E93" s="23"/>
      <c r="F93" s="22"/>
      <c r="G93" s="22" t="s">
        <v>31</v>
      </c>
      <c r="H93" s="22" t="s">
        <v>32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1.75" customHeight="1">
      <c r="A94" s="6">
        <v>45308</v>
      </c>
      <c r="B94" s="7" t="s">
        <v>35</v>
      </c>
      <c r="C94" s="6">
        <v>45309</v>
      </c>
      <c r="D94" s="8"/>
      <c r="E94" s="8">
        <v>39.253999999999998</v>
      </c>
      <c r="F94" s="7"/>
      <c r="G94" s="9" t="s">
        <v>36</v>
      </c>
      <c r="H94" s="7" t="s">
        <v>37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1.75" customHeight="1">
      <c r="A95" s="13">
        <v>45308</v>
      </c>
      <c r="B95" s="14" t="s">
        <v>96</v>
      </c>
      <c r="C95" s="13">
        <v>45307</v>
      </c>
      <c r="D95" s="15">
        <v>276</v>
      </c>
      <c r="E95" s="15"/>
      <c r="F95" s="14"/>
      <c r="G95" s="14" t="s">
        <v>26</v>
      </c>
      <c r="H95" s="14" t="s">
        <v>97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1.75" customHeight="1">
      <c r="A96" s="6">
        <v>45308</v>
      </c>
      <c r="B96" s="7" t="s">
        <v>28</v>
      </c>
      <c r="C96" s="6">
        <v>45309</v>
      </c>
      <c r="D96" s="8"/>
      <c r="E96" s="8">
        <v>1410</v>
      </c>
      <c r="F96" s="7"/>
      <c r="G96" s="9" t="s">
        <v>29</v>
      </c>
      <c r="H96" s="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1.75" customHeight="1">
      <c r="A97" s="6">
        <v>45309</v>
      </c>
      <c r="B97" s="7" t="s">
        <v>28</v>
      </c>
      <c r="C97" s="6">
        <v>45310</v>
      </c>
      <c r="D97" s="8"/>
      <c r="E97" s="8">
        <v>1410</v>
      </c>
      <c r="F97" s="7"/>
      <c r="G97" s="9" t="s">
        <v>29</v>
      </c>
      <c r="H97" s="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.75" customHeight="1">
      <c r="A98" s="6">
        <v>45310</v>
      </c>
      <c r="B98" s="7" t="s">
        <v>8</v>
      </c>
      <c r="C98" s="6">
        <v>45316</v>
      </c>
      <c r="D98" s="8"/>
      <c r="E98" s="8">
        <v>99.992000000000004</v>
      </c>
      <c r="F98" s="7"/>
      <c r="G98" s="9" t="s">
        <v>9</v>
      </c>
      <c r="H98" s="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1.75" customHeight="1">
      <c r="A99" s="6">
        <v>45310</v>
      </c>
      <c r="B99" s="7" t="s">
        <v>28</v>
      </c>
      <c r="C99" s="6">
        <v>45313</v>
      </c>
      <c r="D99" s="8"/>
      <c r="E99" s="8">
        <v>1300</v>
      </c>
      <c r="F99" s="7"/>
      <c r="G99" s="9" t="s">
        <v>29</v>
      </c>
      <c r="H99" s="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.75" customHeight="1">
      <c r="A100" s="13">
        <v>45310</v>
      </c>
      <c r="B100" s="14" t="s">
        <v>10</v>
      </c>
      <c r="C100" s="13">
        <v>45309</v>
      </c>
      <c r="D100" s="15">
        <v>1696.5820000000001</v>
      </c>
      <c r="E100" s="15"/>
      <c r="F100" s="14"/>
      <c r="G100" s="14" t="s">
        <v>15</v>
      </c>
      <c r="H100" s="14" t="s">
        <v>98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.75" customHeight="1">
      <c r="A101" s="13">
        <v>45310</v>
      </c>
      <c r="B101" s="14" t="s">
        <v>99</v>
      </c>
      <c r="C101" s="13">
        <v>45309</v>
      </c>
      <c r="D101" s="15">
        <v>2000</v>
      </c>
      <c r="E101" s="15"/>
      <c r="F101" s="14"/>
      <c r="G101" s="14" t="s">
        <v>100</v>
      </c>
      <c r="H101" s="14" t="s">
        <v>101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.75" customHeight="1">
      <c r="A102" s="6">
        <v>45313</v>
      </c>
      <c r="B102" s="7" t="s">
        <v>8</v>
      </c>
      <c r="C102" s="6">
        <v>45317</v>
      </c>
      <c r="D102" s="8"/>
      <c r="E102" s="8">
        <v>14.355</v>
      </c>
      <c r="F102" s="7"/>
      <c r="G102" s="9" t="s">
        <v>9</v>
      </c>
      <c r="H102" s="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.75" customHeight="1">
      <c r="A103" s="6">
        <v>45313</v>
      </c>
      <c r="B103" s="7" t="s">
        <v>8</v>
      </c>
      <c r="C103" s="6">
        <v>45318</v>
      </c>
      <c r="D103" s="8"/>
      <c r="E103" s="8">
        <v>41.689</v>
      </c>
      <c r="F103" s="7"/>
      <c r="G103" s="9" t="s">
        <v>9</v>
      </c>
      <c r="H103" s="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.75" customHeight="1">
      <c r="A104" s="6">
        <v>45313</v>
      </c>
      <c r="B104" s="7" t="s">
        <v>8</v>
      </c>
      <c r="C104" s="6">
        <v>45319</v>
      </c>
      <c r="D104" s="8"/>
      <c r="E104" s="8">
        <v>191.072</v>
      </c>
      <c r="F104" s="7"/>
      <c r="G104" s="9" t="s">
        <v>9</v>
      </c>
      <c r="H104" s="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1.75" customHeight="1">
      <c r="A105" s="6">
        <v>45313</v>
      </c>
      <c r="B105" s="7" t="s">
        <v>8</v>
      </c>
      <c r="C105" s="6">
        <v>45318</v>
      </c>
      <c r="D105" s="8"/>
      <c r="E105" s="8">
        <v>278.19099999999997</v>
      </c>
      <c r="F105" s="7"/>
      <c r="G105" s="9" t="s">
        <v>9</v>
      </c>
      <c r="H105" s="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.75" customHeight="1">
      <c r="A106" s="6">
        <v>45313</v>
      </c>
      <c r="B106" s="7" t="s">
        <v>28</v>
      </c>
      <c r="C106" s="6">
        <v>45314</v>
      </c>
      <c r="D106" s="8"/>
      <c r="E106" s="8">
        <v>7275</v>
      </c>
      <c r="F106" s="7"/>
      <c r="G106" s="9" t="s">
        <v>29</v>
      </c>
      <c r="H106" s="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.75" customHeight="1">
      <c r="A107" s="21">
        <v>45314</v>
      </c>
      <c r="B107" s="22" t="s">
        <v>102</v>
      </c>
      <c r="C107" s="21">
        <v>45313</v>
      </c>
      <c r="D107" s="23">
        <v>0.38</v>
      </c>
      <c r="E107" s="23"/>
      <c r="F107" s="22"/>
      <c r="G107" s="22" t="s">
        <v>31</v>
      </c>
      <c r="H107" s="22" t="s">
        <v>32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.75" customHeight="1">
      <c r="A108" s="21">
        <v>45314</v>
      </c>
      <c r="B108" s="22" t="s">
        <v>30</v>
      </c>
      <c r="C108" s="21">
        <v>45313</v>
      </c>
      <c r="D108" s="23">
        <v>0.5</v>
      </c>
      <c r="E108" s="23"/>
      <c r="F108" s="22"/>
      <c r="G108" s="22" t="s">
        <v>31</v>
      </c>
      <c r="H108" s="22" t="s">
        <v>32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1.75" customHeight="1">
      <c r="A109" s="21">
        <v>45314</v>
      </c>
      <c r="B109" s="22" t="s">
        <v>103</v>
      </c>
      <c r="C109" s="21">
        <v>45313</v>
      </c>
      <c r="D109" s="23">
        <v>2</v>
      </c>
      <c r="E109" s="23"/>
      <c r="F109" s="22"/>
      <c r="G109" s="22" t="s">
        <v>31</v>
      </c>
      <c r="H109" s="22" t="s">
        <v>32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.75" customHeight="1">
      <c r="A110" s="13">
        <v>45314</v>
      </c>
      <c r="B110" s="14" t="s">
        <v>104</v>
      </c>
      <c r="C110" s="13">
        <v>45313</v>
      </c>
      <c r="D110" s="15">
        <v>105.477</v>
      </c>
      <c r="E110" s="15"/>
      <c r="F110" s="14"/>
      <c r="G110" s="14" t="s">
        <v>26</v>
      </c>
      <c r="H110" s="14" t="s">
        <v>105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.75" customHeight="1">
      <c r="A111" s="17">
        <v>45314</v>
      </c>
      <c r="B111" s="18" t="s">
        <v>106</v>
      </c>
      <c r="C111" s="17">
        <v>45313</v>
      </c>
      <c r="D111" s="19">
        <v>525</v>
      </c>
      <c r="E111" s="19"/>
      <c r="F111" s="18"/>
      <c r="G111" s="18" t="s">
        <v>21</v>
      </c>
      <c r="H111" s="2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.75" customHeight="1">
      <c r="A112" s="6">
        <v>45314</v>
      </c>
      <c r="B112" s="7" t="s">
        <v>28</v>
      </c>
      <c r="C112" s="6">
        <v>45315</v>
      </c>
      <c r="D112" s="8"/>
      <c r="E112" s="8">
        <v>2090</v>
      </c>
      <c r="F112" s="7"/>
      <c r="G112" s="9" t="s">
        <v>29</v>
      </c>
      <c r="H112" s="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1.75" customHeight="1">
      <c r="A113" s="25">
        <v>45314</v>
      </c>
      <c r="B113" s="26" t="s">
        <v>107</v>
      </c>
      <c r="C113" s="25">
        <v>45313</v>
      </c>
      <c r="D113" s="27">
        <v>3136.4490000000001</v>
      </c>
      <c r="E113" s="27"/>
      <c r="F113" s="26"/>
      <c r="G113" s="26" t="s">
        <v>108</v>
      </c>
      <c r="H113" s="26" t="s">
        <v>109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.75" customHeight="1">
      <c r="A114" s="13">
        <v>45314</v>
      </c>
      <c r="B114" s="14" t="s">
        <v>10</v>
      </c>
      <c r="C114" s="13">
        <v>45313</v>
      </c>
      <c r="D114" s="15">
        <v>5003.7250000000004</v>
      </c>
      <c r="E114" s="15"/>
      <c r="F114" s="14"/>
      <c r="G114" s="14" t="s">
        <v>100</v>
      </c>
      <c r="H114" s="14" t="s">
        <v>110</v>
      </c>
      <c r="I114" s="2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.75" customHeight="1">
      <c r="A115" s="29">
        <v>45315</v>
      </c>
      <c r="B115" s="30" t="s">
        <v>30</v>
      </c>
      <c r="C115" s="29">
        <v>45314</v>
      </c>
      <c r="D115" s="31">
        <v>0.75</v>
      </c>
      <c r="E115" s="31"/>
      <c r="F115" s="30"/>
      <c r="G115" s="30" t="s">
        <v>31</v>
      </c>
      <c r="H115" s="30" t="s">
        <v>32</v>
      </c>
      <c r="I115" s="32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.75" customHeight="1">
      <c r="A116" s="21">
        <v>45315</v>
      </c>
      <c r="B116" s="22" t="s">
        <v>33</v>
      </c>
      <c r="C116" s="21">
        <v>45314</v>
      </c>
      <c r="D116" s="23">
        <v>1.7849999999999999</v>
      </c>
      <c r="E116" s="23"/>
      <c r="F116" s="22"/>
      <c r="G116" s="22" t="s">
        <v>31</v>
      </c>
      <c r="H116" s="22" t="s">
        <v>32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1.75" customHeight="1">
      <c r="A117" s="6">
        <v>45315</v>
      </c>
      <c r="B117" s="7" t="s">
        <v>8</v>
      </c>
      <c r="C117" s="6">
        <v>45321</v>
      </c>
      <c r="D117" s="8"/>
      <c r="E117" s="8">
        <v>38.845999999999997</v>
      </c>
      <c r="F117" s="7"/>
      <c r="G117" s="9" t="s">
        <v>9</v>
      </c>
      <c r="H117" s="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.75" customHeight="1">
      <c r="A118" s="6">
        <v>45315</v>
      </c>
      <c r="B118" s="7" t="s">
        <v>35</v>
      </c>
      <c r="C118" s="6">
        <v>45316</v>
      </c>
      <c r="D118" s="8"/>
      <c r="E118" s="8">
        <v>65.007999999999996</v>
      </c>
      <c r="F118" s="7"/>
      <c r="G118" s="9" t="s">
        <v>36</v>
      </c>
      <c r="H118" s="7" t="s">
        <v>37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.75" customHeight="1">
      <c r="A119" s="6">
        <v>45315</v>
      </c>
      <c r="B119" s="7" t="s">
        <v>8</v>
      </c>
      <c r="C119" s="6">
        <v>45321</v>
      </c>
      <c r="D119" s="8"/>
      <c r="E119" s="8">
        <v>149.78899999999999</v>
      </c>
      <c r="F119" s="7"/>
      <c r="G119" s="9" t="s">
        <v>9</v>
      </c>
      <c r="H119" s="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.75" customHeight="1">
      <c r="A120" s="13">
        <v>45315</v>
      </c>
      <c r="B120" s="14" t="s">
        <v>111</v>
      </c>
      <c r="C120" s="13">
        <v>45314</v>
      </c>
      <c r="D120" s="15">
        <v>944.6</v>
      </c>
      <c r="E120" s="15"/>
      <c r="F120" s="14"/>
      <c r="G120" s="14" t="s">
        <v>15</v>
      </c>
      <c r="H120" s="14" t="s">
        <v>78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1.75" customHeight="1">
      <c r="A121" s="13">
        <v>45315</v>
      </c>
      <c r="B121" s="14" t="s">
        <v>10</v>
      </c>
      <c r="C121" s="13">
        <v>45314</v>
      </c>
      <c r="D121" s="15">
        <v>1211.528</v>
      </c>
      <c r="E121" s="15"/>
      <c r="F121" s="14"/>
      <c r="G121" s="14" t="s">
        <v>15</v>
      </c>
      <c r="H121" s="14" t="s">
        <v>112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.75" customHeight="1">
      <c r="A122" s="6">
        <v>45315</v>
      </c>
      <c r="B122" s="7" t="s">
        <v>28</v>
      </c>
      <c r="C122" s="6">
        <v>45316</v>
      </c>
      <c r="D122" s="8"/>
      <c r="E122" s="8">
        <v>1275</v>
      </c>
      <c r="F122" s="7"/>
      <c r="G122" s="9" t="s">
        <v>29</v>
      </c>
      <c r="H122" s="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.75" customHeight="1">
      <c r="A123" s="6">
        <v>45316</v>
      </c>
      <c r="B123" s="7" t="s">
        <v>8</v>
      </c>
      <c r="C123" s="6">
        <v>45322</v>
      </c>
      <c r="D123" s="8"/>
      <c r="E123" s="8">
        <v>76.725999999999999</v>
      </c>
      <c r="F123" s="7"/>
      <c r="G123" s="9" t="s">
        <v>9</v>
      </c>
      <c r="H123" s="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.75" customHeight="1">
      <c r="A124" s="6">
        <v>45316</v>
      </c>
      <c r="B124" s="7" t="s">
        <v>28</v>
      </c>
      <c r="C124" s="6">
        <v>45317</v>
      </c>
      <c r="D124" s="8"/>
      <c r="E124" s="8">
        <v>1000</v>
      </c>
      <c r="F124" s="7"/>
      <c r="G124" s="9" t="s">
        <v>29</v>
      </c>
      <c r="H124" s="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1.75" customHeight="1">
      <c r="A125" s="6">
        <v>45317</v>
      </c>
      <c r="B125" s="7" t="s">
        <v>8</v>
      </c>
      <c r="C125" s="6">
        <v>45323</v>
      </c>
      <c r="D125" s="8"/>
      <c r="E125" s="8">
        <v>25.741</v>
      </c>
      <c r="F125" s="7"/>
      <c r="G125" s="9" t="s">
        <v>9</v>
      </c>
      <c r="H125" s="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.75" customHeight="1">
      <c r="A126" s="6">
        <v>45320</v>
      </c>
      <c r="B126" s="7" t="s">
        <v>8</v>
      </c>
      <c r="C126" s="6">
        <v>45324</v>
      </c>
      <c r="D126" s="8"/>
      <c r="E126" s="8">
        <v>13.265000000000001</v>
      </c>
      <c r="F126" s="7"/>
      <c r="G126" s="9" t="s">
        <v>9</v>
      </c>
      <c r="H126" s="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.75" customHeight="1">
      <c r="A127" s="6">
        <v>45320</v>
      </c>
      <c r="B127" s="7" t="s">
        <v>8</v>
      </c>
      <c r="C127" s="6">
        <v>45324</v>
      </c>
      <c r="D127" s="8"/>
      <c r="E127" s="8">
        <v>99.99</v>
      </c>
      <c r="F127" s="7"/>
      <c r="G127" s="9" t="s">
        <v>9</v>
      </c>
      <c r="H127" s="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.75" customHeight="1">
      <c r="A128" s="6">
        <v>45320</v>
      </c>
      <c r="B128" s="7" t="s">
        <v>8</v>
      </c>
      <c r="C128" s="6">
        <v>45325</v>
      </c>
      <c r="D128" s="8"/>
      <c r="E128" s="8">
        <v>362.44099999999997</v>
      </c>
      <c r="F128" s="7"/>
      <c r="G128" s="9" t="s">
        <v>9</v>
      </c>
      <c r="H128" s="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1.75" customHeight="1">
      <c r="A129" s="6">
        <v>45320</v>
      </c>
      <c r="B129" s="7" t="s">
        <v>113</v>
      </c>
      <c r="C129" s="6">
        <v>45321</v>
      </c>
      <c r="D129" s="8"/>
      <c r="E129" s="8">
        <v>10660</v>
      </c>
      <c r="F129" s="7"/>
      <c r="G129" s="9" t="s">
        <v>29</v>
      </c>
      <c r="H129" s="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.75" customHeight="1">
      <c r="A130" s="6">
        <v>45321</v>
      </c>
      <c r="B130" s="7" t="s">
        <v>8</v>
      </c>
      <c r="C130" s="6">
        <v>45327</v>
      </c>
      <c r="D130" s="8"/>
      <c r="E130" s="8">
        <v>379.86599999999999</v>
      </c>
      <c r="F130" s="7"/>
      <c r="G130" s="9" t="s">
        <v>9</v>
      </c>
      <c r="H130" s="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.75" customHeight="1">
      <c r="A131" s="21">
        <v>45322</v>
      </c>
      <c r="B131" s="22" t="s">
        <v>114</v>
      </c>
      <c r="C131" s="21">
        <v>45322</v>
      </c>
      <c r="D131" s="23">
        <v>3.53</v>
      </c>
      <c r="E131" s="23"/>
      <c r="F131" s="22"/>
      <c r="G131" s="22" t="s">
        <v>31</v>
      </c>
      <c r="H131" s="22" t="s">
        <v>32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.75" customHeight="1">
      <c r="A132" s="6">
        <v>45322</v>
      </c>
      <c r="B132" s="7" t="s">
        <v>8</v>
      </c>
      <c r="C132" s="6">
        <v>45328</v>
      </c>
      <c r="D132" s="8"/>
      <c r="E132" s="8">
        <v>9.4749999999999996</v>
      </c>
      <c r="F132" s="7"/>
      <c r="G132" s="9" t="s">
        <v>9</v>
      </c>
      <c r="H132" s="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.75" customHeight="1">
      <c r="A133" s="21">
        <v>45322</v>
      </c>
      <c r="B133" s="22" t="s">
        <v>115</v>
      </c>
      <c r="C133" s="21">
        <v>45321</v>
      </c>
      <c r="D133" s="23">
        <v>9.52</v>
      </c>
      <c r="E133" s="23"/>
      <c r="F133" s="22"/>
      <c r="G133" s="22" t="s">
        <v>31</v>
      </c>
      <c r="H133" s="22" t="s">
        <v>32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.75" customHeight="1">
      <c r="A134" s="6">
        <v>45322</v>
      </c>
      <c r="B134" s="7" t="s">
        <v>8</v>
      </c>
      <c r="C134" s="6">
        <v>45328</v>
      </c>
      <c r="D134" s="8"/>
      <c r="E134" s="8">
        <v>43.56</v>
      </c>
      <c r="F134" s="7"/>
      <c r="G134" s="9" t="s">
        <v>9</v>
      </c>
      <c r="H134" s="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.75" customHeight="1">
      <c r="A135" s="6">
        <v>45322</v>
      </c>
      <c r="B135" s="7" t="s">
        <v>28</v>
      </c>
      <c r="C135" s="6">
        <v>45323</v>
      </c>
      <c r="D135" s="8"/>
      <c r="E135" s="8">
        <v>760</v>
      </c>
      <c r="F135" s="7"/>
      <c r="G135" s="9" t="s">
        <v>29</v>
      </c>
      <c r="H135" s="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.75" customHeight="1">
      <c r="A136" s="10">
        <v>45322</v>
      </c>
      <c r="B136" s="11" t="s">
        <v>116</v>
      </c>
      <c r="C136" s="10">
        <v>45321</v>
      </c>
      <c r="D136" s="12">
        <v>1500</v>
      </c>
      <c r="E136" s="12"/>
      <c r="F136" s="11"/>
      <c r="G136" s="11" t="s">
        <v>117</v>
      </c>
      <c r="H136" s="11" t="s">
        <v>118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.75" customHeight="1">
      <c r="A137" s="33"/>
      <c r="B137" s="34"/>
      <c r="C137" s="33"/>
      <c r="D137" s="35"/>
      <c r="F137" s="36"/>
      <c r="G137" s="3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.75" customHeight="1">
      <c r="A138" s="33"/>
      <c r="B138" s="34"/>
      <c r="C138" s="33"/>
      <c r="D138" s="35"/>
      <c r="E138" s="37"/>
      <c r="F138" s="36"/>
      <c r="G138" s="3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.75" customHeight="1">
      <c r="A139" s="33"/>
      <c r="B139" s="34"/>
      <c r="C139" s="33"/>
      <c r="D139" s="35"/>
      <c r="E139" s="37"/>
      <c r="F139" s="36"/>
      <c r="G139" s="3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.75" customHeight="1">
      <c r="A140" s="33"/>
      <c r="B140" s="34"/>
      <c r="C140" s="33"/>
      <c r="D140" s="35"/>
      <c r="E140" s="37"/>
      <c r="F140" s="36"/>
      <c r="G140" s="3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.75" customHeight="1">
      <c r="A141" s="33"/>
      <c r="B141" s="34"/>
      <c r="C141" s="33"/>
      <c r="D141" s="35"/>
      <c r="E141" s="37"/>
      <c r="F141" s="36"/>
      <c r="G141" s="3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.75" customHeight="1">
      <c r="A142" s="33"/>
      <c r="B142" s="34"/>
      <c r="C142" s="33"/>
      <c r="D142" s="35"/>
      <c r="E142" s="37"/>
      <c r="F142" s="36"/>
      <c r="G142" s="3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.75" customHeight="1">
      <c r="A143" s="33"/>
      <c r="B143" s="34"/>
      <c r="C143" s="33"/>
      <c r="D143" s="35"/>
      <c r="E143" s="37"/>
      <c r="F143" s="36"/>
      <c r="G143" s="3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.75" customHeight="1">
      <c r="A144" s="33"/>
      <c r="B144" s="34"/>
      <c r="C144" s="33"/>
      <c r="D144" s="35"/>
      <c r="E144" s="37"/>
      <c r="F144" s="36"/>
      <c r="G144" s="3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.75" customHeight="1">
      <c r="A145" s="33"/>
      <c r="B145" s="34"/>
      <c r="C145" s="33"/>
      <c r="D145" s="35"/>
      <c r="E145" s="37"/>
      <c r="F145" s="36"/>
      <c r="G145" s="3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.75" customHeight="1">
      <c r="A146" s="33"/>
      <c r="B146" s="34"/>
      <c r="C146" s="33"/>
      <c r="D146" s="35"/>
      <c r="E146" s="37"/>
      <c r="F146" s="36"/>
      <c r="G146" s="3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.75" customHeight="1">
      <c r="A147" s="33"/>
      <c r="B147" s="34"/>
      <c r="C147" s="33"/>
      <c r="D147" s="35"/>
      <c r="E147" s="37"/>
      <c r="F147" s="36"/>
      <c r="G147" s="3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.75" customHeight="1">
      <c r="A148" s="33"/>
      <c r="B148" s="34"/>
      <c r="C148" s="33"/>
      <c r="D148" s="35"/>
      <c r="E148" s="37"/>
      <c r="F148" s="36"/>
      <c r="G148" s="3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.75" customHeight="1">
      <c r="A149" s="33"/>
      <c r="B149" s="34"/>
      <c r="C149" s="33"/>
      <c r="D149" s="35"/>
      <c r="E149" s="37"/>
      <c r="F149" s="36"/>
      <c r="G149" s="3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.75" customHeight="1">
      <c r="A150" s="33"/>
      <c r="B150" s="34"/>
      <c r="C150" s="33"/>
      <c r="D150" s="35"/>
      <c r="E150" s="37"/>
      <c r="F150" s="36"/>
      <c r="G150" s="3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.75" customHeight="1">
      <c r="A151" s="33"/>
      <c r="B151" s="34"/>
      <c r="C151" s="33"/>
      <c r="D151" s="35"/>
      <c r="E151" s="37"/>
      <c r="F151" s="36"/>
      <c r="G151" s="3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.75" customHeight="1">
      <c r="A152" s="33"/>
      <c r="B152" s="34"/>
      <c r="C152" s="33"/>
      <c r="D152" s="35"/>
      <c r="E152" s="37"/>
      <c r="F152" s="36"/>
      <c r="G152" s="3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.75" customHeight="1">
      <c r="A153" s="33"/>
      <c r="B153" s="34"/>
      <c r="C153" s="33"/>
      <c r="D153" s="35"/>
      <c r="E153" s="37"/>
      <c r="F153" s="36"/>
      <c r="G153" s="3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.75" customHeight="1">
      <c r="A154" s="33"/>
      <c r="B154" s="34"/>
      <c r="C154" s="33"/>
      <c r="D154" s="35"/>
      <c r="E154" s="37"/>
      <c r="F154" s="36"/>
      <c r="G154" s="3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.75" customHeight="1">
      <c r="A155" s="33"/>
      <c r="B155" s="34"/>
      <c r="C155" s="33"/>
      <c r="D155" s="35"/>
      <c r="E155" s="37"/>
      <c r="F155" s="36"/>
      <c r="G155" s="3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.75" customHeight="1">
      <c r="A156" s="33"/>
      <c r="B156" s="34"/>
      <c r="C156" s="33"/>
      <c r="D156" s="35"/>
      <c r="E156" s="37"/>
      <c r="F156" s="36"/>
      <c r="G156" s="3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.75" customHeight="1">
      <c r="A157" s="33"/>
      <c r="B157" s="34"/>
      <c r="C157" s="33"/>
      <c r="D157" s="35"/>
      <c r="E157" s="37"/>
      <c r="F157" s="36"/>
      <c r="G157" s="3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.75" customHeight="1">
      <c r="A158" s="33"/>
      <c r="B158" s="34"/>
      <c r="C158" s="33"/>
      <c r="D158" s="35"/>
      <c r="E158" s="37"/>
      <c r="F158" s="36"/>
      <c r="G158" s="3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.75" customHeight="1">
      <c r="A159" s="33"/>
      <c r="B159" s="34"/>
      <c r="C159" s="33"/>
      <c r="D159" s="35"/>
      <c r="E159" s="37"/>
      <c r="F159" s="36"/>
      <c r="G159" s="3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.75" customHeight="1">
      <c r="A160" s="33"/>
      <c r="B160" s="34"/>
      <c r="C160" s="33"/>
      <c r="D160" s="35"/>
      <c r="E160" s="37"/>
      <c r="F160" s="36"/>
      <c r="G160" s="3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.75" customHeight="1">
      <c r="A161" s="33"/>
      <c r="B161" s="34"/>
      <c r="C161" s="33"/>
      <c r="D161" s="35"/>
      <c r="E161" s="37"/>
      <c r="F161" s="36"/>
      <c r="G161" s="3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.75" customHeight="1">
      <c r="A162" s="33"/>
      <c r="B162" s="34"/>
      <c r="C162" s="33"/>
      <c r="D162" s="35"/>
      <c r="E162" s="37"/>
      <c r="F162" s="36"/>
      <c r="G162" s="3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.75" customHeight="1">
      <c r="A163" s="33"/>
      <c r="B163" s="34"/>
      <c r="C163" s="33"/>
      <c r="D163" s="35"/>
      <c r="E163" s="37"/>
      <c r="F163" s="36"/>
      <c r="G163" s="3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.75" customHeight="1">
      <c r="A164" s="33"/>
      <c r="B164" s="34"/>
      <c r="C164" s="33"/>
      <c r="D164" s="35"/>
      <c r="E164" s="37"/>
      <c r="F164" s="36"/>
      <c r="G164" s="3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.75" customHeight="1">
      <c r="A165" s="33"/>
      <c r="B165" s="34"/>
      <c r="C165" s="33"/>
      <c r="D165" s="35"/>
      <c r="E165" s="37"/>
      <c r="F165" s="36"/>
      <c r="G165" s="3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.75" customHeight="1">
      <c r="A166" s="33"/>
      <c r="B166" s="34"/>
      <c r="C166" s="33"/>
      <c r="D166" s="35"/>
      <c r="E166" s="37"/>
      <c r="F166" s="36"/>
      <c r="G166" s="3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.75" customHeight="1">
      <c r="A167" s="33"/>
      <c r="B167" s="34"/>
      <c r="C167" s="33"/>
      <c r="D167" s="35"/>
      <c r="E167" s="37"/>
      <c r="F167" s="36"/>
      <c r="G167" s="3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.75" customHeight="1">
      <c r="A168" s="33"/>
      <c r="B168" s="34"/>
      <c r="C168" s="33"/>
      <c r="D168" s="35"/>
      <c r="E168" s="37"/>
      <c r="F168" s="36"/>
      <c r="G168" s="3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.75" customHeight="1">
      <c r="A169" s="33"/>
      <c r="B169" s="34"/>
      <c r="C169" s="33"/>
      <c r="D169" s="35"/>
      <c r="E169" s="37"/>
      <c r="F169" s="36"/>
      <c r="G169" s="3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.75" customHeight="1">
      <c r="A170" s="33"/>
      <c r="B170" s="34"/>
      <c r="C170" s="33"/>
      <c r="D170" s="35"/>
      <c r="E170" s="37"/>
      <c r="F170" s="36"/>
      <c r="G170" s="3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.75" customHeight="1">
      <c r="A171" s="33"/>
      <c r="B171" s="34"/>
      <c r="C171" s="33"/>
      <c r="D171" s="35"/>
      <c r="E171" s="37"/>
      <c r="F171" s="36"/>
      <c r="G171" s="3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.75" customHeight="1">
      <c r="A172" s="33"/>
      <c r="B172" s="34"/>
      <c r="C172" s="33"/>
      <c r="D172" s="35"/>
      <c r="E172" s="37"/>
      <c r="F172" s="36"/>
      <c r="G172" s="3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.75" customHeight="1">
      <c r="A173" s="33"/>
      <c r="B173" s="34"/>
      <c r="C173" s="33"/>
      <c r="D173" s="35"/>
      <c r="E173" s="37"/>
      <c r="F173" s="36"/>
      <c r="G173" s="3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.75" customHeight="1">
      <c r="A174" s="33"/>
      <c r="B174" s="34"/>
      <c r="C174" s="33"/>
      <c r="D174" s="35"/>
      <c r="E174" s="37"/>
      <c r="F174" s="36"/>
      <c r="G174" s="3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.75" customHeight="1">
      <c r="A175" s="33"/>
      <c r="B175" s="34"/>
      <c r="C175" s="33"/>
      <c r="D175" s="35"/>
      <c r="E175" s="37"/>
      <c r="F175" s="36"/>
      <c r="G175" s="3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.75" customHeight="1">
      <c r="A176" s="33"/>
      <c r="B176" s="34"/>
      <c r="C176" s="33"/>
      <c r="D176" s="35"/>
      <c r="E176" s="37"/>
      <c r="F176" s="36"/>
      <c r="G176" s="3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.75" customHeight="1">
      <c r="A177" s="33"/>
      <c r="B177" s="34"/>
      <c r="C177" s="33"/>
      <c r="D177" s="35"/>
      <c r="E177" s="37"/>
      <c r="F177" s="36"/>
      <c r="G177" s="3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.75" customHeight="1">
      <c r="A178" s="33"/>
      <c r="B178" s="34"/>
      <c r="C178" s="33"/>
      <c r="D178" s="35"/>
      <c r="E178" s="37"/>
      <c r="F178" s="36"/>
      <c r="G178" s="3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.75" customHeight="1">
      <c r="A179" s="33"/>
      <c r="B179" s="34"/>
      <c r="C179" s="33"/>
      <c r="D179" s="35"/>
      <c r="E179" s="37"/>
      <c r="F179" s="36"/>
      <c r="G179" s="3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.75" customHeight="1">
      <c r="A180" s="33"/>
      <c r="B180" s="34"/>
      <c r="C180" s="33"/>
      <c r="D180" s="35"/>
      <c r="E180" s="37"/>
      <c r="F180" s="36"/>
      <c r="G180" s="3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.75" customHeight="1">
      <c r="A181" s="33"/>
      <c r="B181" s="34"/>
      <c r="C181" s="33"/>
      <c r="D181" s="35"/>
      <c r="E181" s="37"/>
      <c r="F181" s="36"/>
      <c r="G181" s="3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.75" customHeight="1">
      <c r="A182" s="33"/>
      <c r="B182" s="34"/>
      <c r="C182" s="33"/>
      <c r="D182" s="35"/>
      <c r="E182" s="37"/>
      <c r="F182" s="36"/>
      <c r="G182" s="3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.75" customHeight="1">
      <c r="A183" s="33"/>
      <c r="B183" s="34"/>
      <c r="C183" s="33"/>
      <c r="D183" s="35"/>
      <c r="E183" s="37"/>
      <c r="F183" s="36"/>
      <c r="G183" s="3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.75" customHeight="1">
      <c r="A184" s="33"/>
      <c r="B184" s="34"/>
      <c r="C184" s="33"/>
      <c r="D184" s="35"/>
      <c r="E184" s="37"/>
      <c r="F184" s="36"/>
      <c r="G184" s="3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.75" customHeight="1">
      <c r="A185" s="33"/>
      <c r="B185" s="34"/>
      <c r="C185" s="33"/>
      <c r="D185" s="35"/>
      <c r="E185" s="37"/>
      <c r="F185" s="36"/>
      <c r="G185" s="3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.75" customHeight="1">
      <c r="A186" s="33"/>
      <c r="B186" s="34"/>
      <c r="C186" s="33"/>
      <c r="D186" s="35"/>
      <c r="E186" s="37"/>
      <c r="F186" s="36"/>
      <c r="G186" s="3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.75" customHeight="1">
      <c r="A187" s="33"/>
      <c r="B187" s="34"/>
      <c r="C187" s="33"/>
      <c r="D187" s="35"/>
      <c r="E187" s="37"/>
      <c r="F187" s="36"/>
      <c r="G187" s="3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.75" customHeight="1">
      <c r="A188" s="33"/>
      <c r="B188" s="34"/>
      <c r="C188" s="33"/>
      <c r="D188" s="35"/>
      <c r="E188" s="37"/>
      <c r="F188" s="36"/>
      <c r="G188" s="3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.75" customHeight="1">
      <c r="A189" s="33"/>
      <c r="B189" s="34"/>
      <c r="C189" s="33"/>
      <c r="D189" s="35"/>
      <c r="E189" s="37"/>
      <c r="F189" s="36"/>
      <c r="G189" s="3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.75" customHeight="1">
      <c r="A190" s="33"/>
      <c r="B190" s="34"/>
      <c r="C190" s="33"/>
      <c r="D190" s="35"/>
      <c r="E190" s="37"/>
      <c r="F190" s="36"/>
      <c r="G190" s="3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.75" customHeight="1">
      <c r="A191" s="33"/>
      <c r="B191" s="34"/>
      <c r="C191" s="33"/>
      <c r="D191" s="35"/>
      <c r="E191" s="37"/>
      <c r="F191" s="36"/>
      <c r="G191" s="3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.75" customHeight="1">
      <c r="A192" s="33"/>
      <c r="B192" s="34"/>
      <c r="C192" s="33"/>
      <c r="D192" s="35"/>
      <c r="E192" s="37"/>
      <c r="F192" s="36"/>
      <c r="G192" s="3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.75" customHeight="1">
      <c r="A193" s="33"/>
      <c r="B193" s="34"/>
      <c r="C193" s="33"/>
      <c r="D193" s="35"/>
      <c r="E193" s="37"/>
      <c r="F193" s="36"/>
      <c r="G193" s="3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.75" customHeight="1">
      <c r="A194" s="33"/>
      <c r="B194" s="34"/>
      <c r="C194" s="33"/>
      <c r="D194" s="35"/>
      <c r="E194" s="37"/>
      <c r="F194" s="36"/>
      <c r="G194" s="3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.75" customHeight="1">
      <c r="A195" s="33"/>
      <c r="B195" s="34"/>
      <c r="C195" s="33"/>
      <c r="D195" s="35"/>
      <c r="E195" s="37"/>
      <c r="F195" s="36"/>
      <c r="G195" s="3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.75" customHeight="1">
      <c r="A196" s="33"/>
      <c r="B196" s="34"/>
      <c r="C196" s="33"/>
      <c r="D196" s="35"/>
      <c r="E196" s="37"/>
      <c r="F196" s="36"/>
      <c r="G196" s="3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.75" customHeight="1">
      <c r="A197" s="33"/>
      <c r="B197" s="34"/>
      <c r="C197" s="33"/>
      <c r="D197" s="35"/>
      <c r="E197" s="37"/>
      <c r="F197" s="36"/>
      <c r="G197" s="3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.75" customHeight="1">
      <c r="A198" s="33"/>
      <c r="B198" s="34"/>
      <c r="C198" s="33"/>
      <c r="D198" s="35"/>
      <c r="E198" s="37"/>
      <c r="F198" s="36"/>
      <c r="G198" s="3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.75" customHeight="1">
      <c r="A199" s="33"/>
      <c r="B199" s="34"/>
      <c r="C199" s="33"/>
      <c r="D199" s="35"/>
      <c r="E199" s="37"/>
      <c r="F199" s="36"/>
      <c r="G199" s="3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.75" customHeight="1">
      <c r="A200" s="33"/>
      <c r="B200" s="34"/>
      <c r="C200" s="33"/>
      <c r="D200" s="35"/>
      <c r="E200" s="37"/>
      <c r="F200" s="36"/>
      <c r="G200" s="3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.75" customHeight="1">
      <c r="A201" s="33"/>
      <c r="B201" s="34"/>
      <c r="C201" s="33"/>
      <c r="D201" s="35"/>
      <c r="E201" s="37"/>
      <c r="F201" s="36"/>
      <c r="G201" s="3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.75" customHeight="1">
      <c r="A202" s="33"/>
      <c r="B202" s="34"/>
      <c r="C202" s="33"/>
      <c r="D202" s="35"/>
      <c r="E202" s="37"/>
      <c r="F202" s="36"/>
      <c r="G202" s="3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.75" customHeight="1">
      <c r="A203" s="33"/>
      <c r="B203" s="34"/>
      <c r="C203" s="33"/>
      <c r="D203" s="35"/>
      <c r="E203" s="37"/>
      <c r="F203" s="36"/>
      <c r="G203" s="3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.75" customHeight="1">
      <c r="A204" s="33"/>
      <c r="B204" s="34"/>
      <c r="C204" s="33"/>
      <c r="D204" s="35"/>
      <c r="E204" s="37"/>
      <c r="F204" s="36"/>
      <c r="G204" s="3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.75" customHeight="1">
      <c r="A205" s="33"/>
      <c r="B205" s="34"/>
      <c r="C205" s="33"/>
      <c r="D205" s="35"/>
      <c r="E205" s="37"/>
      <c r="F205" s="36"/>
      <c r="G205" s="3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.75" customHeight="1">
      <c r="A206" s="33"/>
      <c r="B206" s="34"/>
      <c r="C206" s="33"/>
      <c r="D206" s="35"/>
      <c r="E206" s="37"/>
      <c r="F206" s="36"/>
      <c r="G206" s="3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.75" customHeight="1">
      <c r="A207" s="33"/>
      <c r="B207" s="34"/>
      <c r="C207" s="33"/>
      <c r="D207" s="35"/>
      <c r="E207" s="37"/>
      <c r="F207" s="36"/>
      <c r="G207" s="3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.75" customHeight="1">
      <c r="A208" s="33"/>
      <c r="B208" s="34"/>
      <c r="C208" s="33"/>
      <c r="D208" s="35"/>
      <c r="E208" s="37"/>
      <c r="F208" s="36"/>
      <c r="G208" s="3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.75" customHeight="1">
      <c r="A209" s="33"/>
      <c r="B209" s="34"/>
      <c r="C209" s="33"/>
      <c r="D209" s="35"/>
      <c r="E209" s="37"/>
      <c r="F209" s="36"/>
      <c r="G209" s="3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.75" customHeight="1">
      <c r="A210" s="33"/>
      <c r="B210" s="34"/>
      <c r="C210" s="33"/>
      <c r="D210" s="35"/>
      <c r="E210" s="37"/>
      <c r="F210" s="36"/>
      <c r="G210" s="3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.75" customHeight="1">
      <c r="A211" s="33"/>
      <c r="B211" s="34"/>
      <c r="C211" s="33"/>
      <c r="D211" s="35"/>
      <c r="E211" s="37"/>
      <c r="F211" s="36"/>
      <c r="G211" s="3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.75" customHeight="1">
      <c r="A212" s="33"/>
      <c r="B212" s="34"/>
      <c r="C212" s="33"/>
      <c r="D212" s="35"/>
      <c r="E212" s="37"/>
      <c r="F212" s="36"/>
      <c r="G212" s="3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.75" customHeight="1">
      <c r="A213" s="33"/>
      <c r="B213" s="34"/>
      <c r="C213" s="33"/>
      <c r="D213" s="35"/>
      <c r="E213" s="37"/>
      <c r="F213" s="36"/>
      <c r="G213" s="3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.75" customHeight="1">
      <c r="A214" s="33"/>
      <c r="B214" s="34"/>
      <c r="C214" s="33"/>
      <c r="D214" s="35"/>
      <c r="E214" s="37"/>
      <c r="F214" s="36"/>
      <c r="G214" s="3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.75" customHeight="1">
      <c r="A215" s="33"/>
      <c r="B215" s="34"/>
      <c r="C215" s="33"/>
      <c r="D215" s="35"/>
      <c r="E215" s="37"/>
      <c r="F215" s="36"/>
      <c r="G215" s="3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.75" customHeight="1">
      <c r="A216" s="33"/>
      <c r="B216" s="34"/>
      <c r="C216" s="33"/>
      <c r="D216" s="35"/>
      <c r="E216" s="37"/>
      <c r="F216" s="36"/>
      <c r="G216" s="3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.75" customHeight="1">
      <c r="A217" s="33"/>
      <c r="B217" s="34"/>
      <c r="C217" s="33"/>
      <c r="D217" s="35"/>
      <c r="E217" s="37"/>
      <c r="F217" s="36"/>
      <c r="G217" s="3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.75" customHeight="1">
      <c r="A218" s="33"/>
      <c r="B218" s="34"/>
      <c r="C218" s="33"/>
      <c r="D218" s="35"/>
      <c r="E218" s="37"/>
      <c r="F218" s="36"/>
      <c r="G218" s="3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.75" customHeight="1">
      <c r="A219" s="33"/>
      <c r="B219" s="34"/>
      <c r="C219" s="33"/>
      <c r="D219" s="35"/>
      <c r="E219" s="37"/>
      <c r="F219" s="36"/>
      <c r="G219" s="3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.75" customHeight="1">
      <c r="A220" s="33"/>
      <c r="B220" s="34"/>
      <c r="C220" s="33"/>
      <c r="D220" s="35"/>
      <c r="E220" s="37"/>
      <c r="F220" s="36"/>
      <c r="G220" s="3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.75" customHeight="1">
      <c r="A221" s="33"/>
      <c r="B221" s="34"/>
      <c r="C221" s="33"/>
      <c r="D221" s="35"/>
      <c r="E221" s="37"/>
      <c r="F221" s="36"/>
      <c r="G221" s="3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.75" customHeight="1">
      <c r="A222" s="33"/>
      <c r="B222" s="34"/>
      <c r="C222" s="33"/>
      <c r="D222" s="35"/>
      <c r="E222" s="37"/>
      <c r="F222" s="36"/>
      <c r="G222" s="3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.75" customHeight="1">
      <c r="A223" s="33"/>
      <c r="B223" s="34"/>
      <c r="C223" s="33"/>
      <c r="D223" s="35"/>
      <c r="E223" s="37"/>
      <c r="F223" s="36"/>
      <c r="G223" s="3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.75" customHeight="1">
      <c r="A224" s="33"/>
      <c r="B224" s="34"/>
      <c r="C224" s="33"/>
      <c r="D224" s="35"/>
      <c r="E224" s="37"/>
      <c r="F224" s="36"/>
      <c r="G224" s="3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.75" customHeight="1">
      <c r="A225" s="33"/>
      <c r="B225" s="34"/>
      <c r="C225" s="33"/>
      <c r="D225" s="35"/>
      <c r="E225" s="37"/>
      <c r="F225" s="36"/>
      <c r="G225" s="3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.75" customHeight="1">
      <c r="A226" s="33"/>
      <c r="B226" s="34"/>
      <c r="C226" s="33"/>
      <c r="D226" s="35"/>
      <c r="E226" s="37"/>
      <c r="F226" s="36"/>
      <c r="G226" s="3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.75" customHeight="1">
      <c r="A227" s="33"/>
      <c r="B227" s="34"/>
      <c r="C227" s="33"/>
      <c r="D227" s="35"/>
      <c r="E227" s="37"/>
      <c r="F227" s="36"/>
      <c r="G227" s="3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.75" customHeight="1">
      <c r="A228" s="33"/>
      <c r="B228" s="34"/>
      <c r="C228" s="33"/>
      <c r="D228" s="35"/>
      <c r="E228" s="37"/>
      <c r="F228" s="36"/>
      <c r="G228" s="3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.75" customHeight="1">
      <c r="A229" s="33"/>
      <c r="B229" s="34"/>
      <c r="C229" s="33"/>
      <c r="D229" s="35"/>
      <c r="E229" s="37"/>
      <c r="F229" s="36"/>
      <c r="G229" s="3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.75" customHeight="1">
      <c r="A230" s="33"/>
      <c r="B230" s="34"/>
      <c r="C230" s="33"/>
      <c r="D230" s="35"/>
      <c r="E230" s="37"/>
      <c r="F230" s="36"/>
      <c r="G230" s="3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.75" customHeight="1">
      <c r="A231" s="33"/>
      <c r="B231" s="34"/>
      <c r="C231" s="33"/>
      <c r="D231" s="35"/>
      <c r="E231" s="37"/>
      <c r="F231" s="36"/>
      <c r="G231" s="3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.75" customHeight="1">
      <c r="A232" s="33"/>
      <c r="B232" s="34"/>
      <c r="C232" s="33"/>
      <c r="D232" s="35"/>
      <c r="E232" s="37"/>
      <c r="F232" s="36"/>
      <c r="G232" s="3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.75" customHeight="1">
      <c r="A233" s="33"/>
      <c r="B233" s="34"/>
      <c r="C233" s="33"/>
      <c r="D233" s="35"/>
      <c r="E233" s="37"/>
      <c r="F233" s="36"/>
      <c r="G233" s="3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.75" customHeight="1">
      <c r="A234" s="33"/>
      <c r="B234" s="34"/>
      <c r="C234" s="33"/>
      <c r="D234" s="35"/>
      <c r="E234" s="37"/>
      <c r="F234" s="36"/>
      <c r="G234" s="3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.75" customHeight="1">
      <c r="A235" s="33"/>
      <c r="B235" s="34"/>
      <c r="C235" s="33"/>
      <c r="D235" s="35"/>
      <c r="E235" s="37"/>
      <c r="F235" s="36"/>
      <c r="G235" s="3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.75" customHeight="1">
      <c r="A236" s="33"/>
      <c r="B236" s="34"/>
      <c r="C236" s="33"/>
      <c r="D236" s="35"/>
      <c r="E236" s="37"/>
      <c r="F236" s="36"/>
      <c r="G236" s="3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.75" customHeight="1">
      <c r="A237" s="33"/>
      <c r="B237" s="34"/>
      <c r="C237" s="33"/>
      <c r="D237" s="35"/>
      <c r="E237" s="37"/>
      <c r="F237" s="36"/>
      <c r="G237" s="3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.75" customHeight="1">
      <c r="A238" s="33"/>
      <c r="B238" s="34"/>
      <c r="C238" s="33"/>
      <c r="D238" s="35"/>
      <c r="E238" s="37"/>
      <c r="F238" s="36"/>
      <c r="G238" s="3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.75" customHeight="1">
      <c r="A239" s="33"/>
      <c r="B239" s="34"/>
      <c r="C239" s="33"/>
      <c r="D239" s="35"/>
      <c r="E239" s="37"/>
      <c r="F239" s="36"/>
      <c r="G239" s="3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.75" customHeight="1">
      <c r="A240" s="33"/>
      <c r="B240" s="34"/>
      <c r="C240" s="33"/>
      <c r="D240" s="35"/>
      <c r="E240" s="37"/>
      <c r="F240" s="36"/>
      <c r="G240" s="3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.75" customHeight="1">
      <c r="A241" s="33"/>
      <c r="B241" s="34"/>
      <c r="C241" s="33"/>
      <c r="D241" s="35"/>
      <c r="E241" s="37"/>
      <c r="F241" s="36"/>
      <c r="G241" s="3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.75" customHeight="1">
      <c r="A242" s="33"/>
      <c r="B242" s="34"/>
      <c r="C242" s="33"/>
      <c r="D242" s="35"/>
      <c r="E242" s="37"/>
      <c r="F242" s="36"/>
      <c r="G242" s="3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.75" customHeight="1">
      <c r="A243" s="33"/>
      <c r="B243" s="34"/>
      <c r="C243" s="33"/>
      <c r="D243" s="35"/>
      <c r="E243" s="37"/>
      <c r="F243" s="36"/>
      <c r="G243" s="3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.75" customHeight="1">
      <c r="A244" s="33"/>
      <c r="B244" s="34"/>
      <c r="C244" s="33"/>
      <c r="D244" s="35"/>
      <c r="E244" s="37"/>
      <c r="F244" s="36"/>
      <c r="G244" s="3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.75" customHeight="1">
      <c r="A245" s="33"/>
      <c r="B245" s="34"/>
      <c r="C245" s="33"/>
      <c r="D245" s="35"/>
      <c r="E245" s="37"/>
      <c r="F245" s="36"/>
      <c r="G245" s="3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.75" customHeight="1">
      <c r="A246" s="33"/>
      <c r="B246" s="34"/>
      <c r="C246" s="33"/>
      <c r="D246" s="35"/>
      <c r="E246" s="37"/>
      <c r="F246" s="36"/>
      <c r="G246" s="3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.75" customHeight="1">
      <c r="A247" s="33"/>
      <c r="B247" s="34"/>
      <c r="C247" s="33"/>
      <c r="D247" s="35"/>
      <c r="E247" s="37"/>
      <c r="F247" s="36"/>
      <c r="G247" s="3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.75" customHeight="1">
      <c r="A248" s="33"/>
      <c r="B248" s="34"/>
      <c r="C248" s="33"/>
      <c r="D248" s="35"/>
      <c r="E248" s="37"/>
      <c r="F248" s="36"/>
      <c r="G248" s="3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.75" customHeight="1">
      <c r="A249" s="33"/>
      <c r="B249" s="34"/>
      <c r="C249" s="33"/>
      <c r="D249" s="35"/>
      <c r="E249" s="37"/>
      <c r="F249" s="36"/>
      <c r="G249" s="3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.75" customHeight="1">
      <c r="A250" s="33"/>
      <c r="B250" s="34"/>
      <c r="C250" s="33"/>
      <c r="D250" s="35"/>
      <c r="E250" s="37"/>
      <c r="F250" s="36"/>
      <c r="G250" s="3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.75" customHeight="1">
      <c r="A251" s="33"/>
      <c r="B251" s="34"/>
      <c r="C251" s="33"/>
      <c r="D251" s="35"/>
      <c r="E251" s="37"/>
      <c r="F251" s="36"/>
      <c r="G251" s="3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.75" customHeight="1">
      <c r="A252" s="33"/>
      <c r="B252" s="34"/>
      <c r="C252" s="33"/>
      <c r="D252" s="35"/>
      <c r="E252" s="37"/>
      <c r="F252" s="36"/>
      <c r="G252" s="3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.75" customHeight="1">
      <c r="A253" s="33"/>
      <c r="B253" s="34"/>
      <c r="C253" s="33"/>
      <c r="D253" s="35"/>
      <c r="E253" s="37"/>
      <c r="F253" s="36"/>
      <c r="G253" s="3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.75" customHeight="1">
      <c r="A254" s="33"/>
      <c r="B254" s="34"/>
      <c r="C254" s="33"/>
      <c r="D254" s="35"/>
      <c r="E254" s="37"/>
      <c r="F254" s="36"/>
      <c r="G254" s="3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.75" customHeight="1">
      <c r="A255" s="33"/>
      <c r="B255" s="34"/>
      <c r="C255" s="33"/>
      <c r="D255" s="35"/>
      <c r="E255" s="37"/>
      <c r="F255" s="36"/>
      <c r="G255" s="3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.75" customHeight="1">
      <c r="A256" s="33"/>
      <c r="B256" s="34"/>
      <c r="C256" s="33"/>
      <c r="D256" s="35"/>
      <c r="E256" s="37"/>
      <c r="F256" s="36"/>
      <c r="G256" s="3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.75" customHeight="1">
      <c r="A257" s="33"/>
      <c r="B257" s="34"/>
      <c r="C257" s="33"/>
      <c r="D257" s="35"/>
      <c r="E257" s="37"/>
      <c r="F257" s="36"/>
      <c r="G257" s="3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.75" customHeight="1">
      <c r="A258" s="33"/>
      <c r="B258" s="34"/>
      <c r="C258" s="33"/>
      <c r="D258" s="35"/>
      <c r="E258" s="37"/>
      <c r="F258" s="36"/>
      <c r="G258" s="3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.75" customHeight="1">
      <c r="A259" s="33"/>
      <c r="B259" s="34"/>
      <c r="C259" s="33"/>
      <c r="D259" s="35"/>
      <c r="E259" s="37"/>
      <c r="F259" s="36"/>
      <c r="G259" s="3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.75" customHeight="1">
      <c r="A260" s="33"/>
      <c r="B260" s="34"/>
      <c r="C260" s="33"/>
      <c r="D260" s="35"/>
      <c r="E260" s="37"/>
      <c r="F260" s="36"/>
      <c r="G260" s="3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.75" customHeight="1">
      <c r="A261" s="33"/>
      <c r="B261" s="34"/>
      <c r="C261" s="33"/>
      <c r="D261" s="35"/>
      <c r="E261" s="37"/>
      <c r="F261" s="36"/>
      <c r="G261" s="3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.75" customHeight="1">
      <c r="A262" s="33"/>
      <c r="B262" s="34"/>
      <c r="C262" s="33"/>
      <c r="D262" s="35"/>
      <c r="E262" s="37"/>
      <c r="F262" s="36"/>
      <c r="G262" s="3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.75" customHeight="1">
      <c r="A263" s="33"/>
      <c r="B263" s="34"/>
      <c r="C263" s="33"/>
      <c r="D263" s="35"/>
      <c r="E263" s="37"/>
      <c r="F263" s="36"/>
      <c r="G263" s="3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.75" customHeight="1">
      <c r="A264" s="33"/>
      <c r="B264" s="34"/>
      <c r="C264" s="33"/>
      <c r="D264" s="35"/>
      <c r="E264" s="37"/>
      <c r="F264" s="36"/>
      <c r="G264" s="3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.75" customHeight="1">
      <c r="A265" s="33"/>
      <c r="B265" s="34"/>
      <c r="C265" s="33"/>
      <c r="D265" s="35"/>
      <c r="E265" s="37"/>
      <c r="F265" s="36"/>
      <c r="G265" s="3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.75" customHeight="1">
      <c r="A266" s="33"/>
      <c r="B266" s="34"/>
      <c r="C266" s="33"/>
      <c r="D266" s="35"/>
      <c r="E266" s="37"/>
      <c r="F266" s="36"/>
      <c r="G266" s="3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.75" customHeight="1">
      <c r="A267" s="33"/>
      <c r="B267" s="34"/>
      <c r="C267" s="33"/>
      <c r="D267" s="35"/>
      <c r="E267" s="37"/>
      <c r="F267" s="36"/>
      <c r="G267" s="3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.75" customHeight="1">
      <c r="A268" s="33"/>
      <c r="B268" s="34"/>
      <c r="C268" s="33"/>
      <c r="D268" s="35"/>
      <c r="E268" s="37"/>
      <c r="F268" s="36"/>
      <c r="G268" s="3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.75" customHeight="1">
      <c r="A269" s="33"/>
      <c r="B269" s="34"/>
      <c r="C269" s="33"/>
      <c r="D269" s="35"/>
      <c r="E269" s="37"/>
      <c r="F269" s="36"/>
      <c r="G269" s="3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.75" customHeight="1">
      <c r="A270" s="33"/>
      <c r="B270" s="34"/>
      <c r="C270" s="33"/>
      <c r="D270" s="35"/>
      <c r="E270" s="37"/>
      <c r="F270" s="36"/>
      <c r="G270" s="3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.75" customHeight="1">
      <c r="A271" s="33"/>
      <c r="B271" s="34"/>
      <c r="C271" s="33"/>
      <c r="D271" s="35"/>
      <c r="E271" s="37"/>
      <c r="F271" s="36"/>
      <c r="G271" s="3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.75" customHeight="1">
      <c r="A272" s="33"/>
      <c r="B272" s="34"/>
      <c r="C272" s="33"/>
      <c r="D272" s="35"/>
      <c r="E272" s="37"/>
      <c r="F272" s="36"/>
      <c r="G272" s="3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.75" customHeight="1">
      <c r="A273" s="33"/>
      <c r="B273" s="34"/>
      <c r="C273" s="33"/>
      <c r="D273" s="35"/>
      <c r="E273" s="37"/>
      <c r="F273" s="36"/>
      <c r="G273" s="3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.75" customHeight="1">
      <c r="A274" s="33"/>
      <c r="B274" s="34"/>
      <c r="C274" s="33"/>
      <c r="D274" s="35"/>
      <c r="E274" s="37"/>
      <c r="F274" s="36"/>
      <c r="G274" s="3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.75" customHeight="1">
      <c r="A275" s="33"/>
      <c r="B275" s="34"/>
      <c r="C275" s="33"/>
      <c r="D275" s="35"/>
      <c r="E275" s="37"/>
      <c r="F275" s="36"/>
      <c r="G275" s="3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.75" customHeight="1">
      <c r="A276" s="33"/>
      <c r="B276" s="34"/>
      <c r="C276" s="33"/>
      <c r="D276" s="35"/>
      <c r="E276" s="37"/>
      <c r="F276" s="36"/>
      <c r="G276" s="3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.75" customHeight="1">
      <c r="A277" s="33"/>
      <c r="B277" s="34"/>
      <c r="C277" s="33"/>
      <c r="D277" s="35"/>
      <c r="E277" s="37"/>
      <c r="F277" s="36"/>
      <c r="G277" s="3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.75" customHeight="1">
      <c r="A278" s="33"/>
      <c r="B278" s="34"/>
      <c r="C278" s="33"/>
      <c r="D278" s="35"/>
      <c r="E278" s="37"/>
      <c r="F278" s="36"/>
      <c r="G278" s="3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.75" customHeight="1">
      <c r="A279" s="33"/>
      <c r="B279" s="34"/>
      <c r="C279" s="33"/>
      <c r="D279" s="35"/>
      <c r="E279" s="37"/>
      <c r="F279" s="36"/>
      <c r="G279" s="3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.75" customHeight="1">
      <c r="A280" s="33"/>
      <c r="B280" s="34"/>
      <c r="C280" s="33"/>
      <c r="D280" s="35"/>
      <c r="E280" s="37"/>
      <c r="F280" s="36"/>
      <c r="G280" s="3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.75" customHeight="1">
      <c r="A281" s="33"/>
      <c r="B281" s="34"/>
      <c r="C281" s="33"/>
      <c r="D281" s="35"/>
      <c r="E281" s="37"/>
      <c r="F281" s="36"/>
      <c r="G281" s="3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.75" customHeight="1">
      <c r="A282" s="33"/>
      <c r="B282" s="34"/>
      <c r="C282" s="33"/>
      <c r="D282" s="35"/>
      <c r="E282" s="37"/>
      <c r="F282" s="36"/>
      <c r="G282" s="3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.75" customHeight="1">
      <c r="A283" s="33"/>
      <c r="B283" s="34"/>
      <c r="C283" s="33"/>
      <c r="D283" s="35"/>
      <c r="E283" s="37"/>
      <c r="F283" s="36"/>
      <c r="G283" s="3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.75" customHeight="1">
      <c r="A284" s="33"/>
      <c r="B284" s="34"/>
      <c r="C284" s="33"/>
      <c r="D284" s="35"/>
      <c r="E284" s="37"/>
      <c r="F284" s="36"/>
      <c r="G284" s="3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.75" customHeight="1">
      <c r="A285" s="33"/>
      <c r="B285" s="34"/>
      <c r="C285" s="33"/>
      <c r="D285" s="35"/>
      <c r="E285" s="37"/>
      <c r="F285" s="36"/>
      <c r="G285" s="3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.75" customHeight="1">
      <c r="A286" s="33"/>
      <c r="B286" s="34"/>
      <c r="C286" s="33"/>
      <c r="D286" s="35"/>
      <c r="E286" s="37"/>
      <c r="F286" s="36"/>
      <c r="G286" s="3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.75" customHeight="1">
      <c r="A287" s="33"/>
      <c r="B287" s="34"/>
      <c r="C287" s="33"/>
      <c r="D287" s="35"/>
      <c r="E287" s="37"/>
      <c r="F287" s="36"/>
      <c r="G287" s="3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.75" customHeight="1">
      <c r="A288" s="33"/>
      <c r="B288" s="34"/>
      <c r="C288" s="33"/>
      <c r="D288" s="35"/>
      <c r="E288" s="37"/>
      <c r="F288" s="36"/>
      <c r="G288" s="3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.75" customHeight="1">
      <c r="A289" s="33"/>
      <c r="B289" s="34"/>
      <c r="C289" s="33"/>
      <c r="D289" s="35"/>
      <c r="E289" s="37"/>
      <c r="F289" s="36"/>
      <c r="G289" s="3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.75" customHeight="1">
      <c r="A290" s="33"/>
      <c r="B290" s="34"/>
      <c r="C290" s="33"/>
      <c r="D290" s="35"/>
      <c r="E290" s="37"/>
      <c r="F290" s="36"/>
      <c r="G290" s="3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.75" customHeight="1">
      <c r="A291" s="33"/>
      <c r="B291" s="34"/>
      <c r="C291" s="33"/>
      <c r="D291" s="35"/>
      <c r="E291" s="37"/>
      <c r="F291" s="36"/>
      <c r="G291" s="3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.75" customHeight="1">
      <c r="A292" s="33"/>
      <c r="B292" s="34"/>
      <c r="C292" s="33"/>
      <c r="D292" s="35"/>
      <c r="E292" s="37"/>
      <c r="F292" s="36"/>
      <c r="G292" s="3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.75" customHeight="1">
      <c r="A293" s="33"/>
      <c r="B293" s="34"/>
      <c r="C293" s="33"/>
      <c r="D293" s="35"/>
      <c r="E293" s="37"/>
      <c r="F293" s="36"/>
      <c r="G293" s="3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.75" customHeight="1">
      <c r="A294" s="33"/>
      <c r="B294" s="34"/>
      <c r="C294" s="33"/>
      <c r="D294" s="35"/>
      <c r="E294" s="37"/>
      <c r="F294" s="36"/>
      <c r="G294" s="3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.75" customHeight="1">
      <c r="A295" s="33"/>
      <c r="B295" s="34"/>
      <c r="C295" s="33"/>
      <c r="D295" s="35"/>
      <c r="E295" s="37"/>
      <c r="F295" s="36"/>
      <c r="G295" s="3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.75" customHeight="1">
      <c r="A296" s="33"/>
      <c r="B296" s="34"/>
      <c r="C296" s="33"/>
      <c r="D296" s="35"/>
      <c r="E296" s="37"/>
      <c r="F296" s="36"/>
      <c r="G296" s="3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.75" customHeight="1">
      <c r="A297" s="33"/>
      <c r="B297" s="34"/>
      <c r="C297" s="33"/>
      <c r="D297" s="35"/>
      <c r="E297" s="37"/>
      <c r="F297" s="36"/>
      <c r="G297" s="3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.75" customHeight="1">
      <c r="A298" s="33"/>
      <c r="B298" s="34"/>
      <c r="C298" s="33"/>
      <c r="D298" s="35"/>
      <c r="E298" s="37"/>
      <c r="F298" s="36"/>
      <c r="G298" s="3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.75" customHeight="1">
      <c r="A299" s="33"/>
      <c r="B299" s="34"/>
      <c r="C299" s="33"/>
      <c r="D299" s="35"/>
      <c r="E299" s="37"/>
      <c r="F299" s="36"/>
      <c r="G299" s="3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.75" customHeight="1">
      <c r="A300" s="33"/>
      <c r="B300" s="34"/>
      <c r="C300" s="33"/>
      <c r="D300" s="35"/>
      <c r="E300" s="37"/>
      <c r="F300" s="36"/>
      <c r="G300" s="3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.75" customHeight="1">
      <c r="A301" s="33"/>
      <c r="B301" s="34"/>
      <c r="C301" s="33"/>
      <c r="D301" s="35"/>
      <c r="E301" s="37"/>
      <c r="F301" s="36"/>
      <c r="G301" s="3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.75" customHeight="1">
      <c r="A302" s="33"/>
      <c r="B302" s="34"/>
      <c r="C302" s="33"/>
      <c r="D302" s="35"/>
      <c r="E302" s="37"/>
      <c r="F302" s="36"/>
      <c r="G302" s="3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.75" customHeight="1">
      <c r="A303" s="33"/>
      <c r="B303" s="34"/>
      <c r="C303" s="33"/>
      <c r="D303" s="35"/>
      <c r="E303" s="37"/>
      <c r="F303" s="36"/>
      <c r="G303" s="3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.75" customHeight="1">
      <c r="A304" s="33"/>
      <c r="B304" s="34"/>
      <c r="C304" s="33"/>
      <c r="D304" s="35"/>
      <c r="E304" s="37"/>
      <c r="F304" s="36"/>
      <c r="G304" s="3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.75" customHeight="1">
      <c r="A305" s="33"/>
      <c r="B305" s="34"/>
      <c r="C305" s="33"/>
      <c r="D305" s="35"/>
      <c r="E305" s="37"/>
      <c r="F305" s="36"/>
      <c r="G305" s="3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.75" customHeight="1">
      <c r="A306" s="33"/>
      <c r="B306" s="34"/>
      <c r="C306" s="33"/>
      <c r="D306" s="35"/>
      <c r="E306" s="37"/>
      <c r="F306" s="36"/>
      <c r="G306" s="3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.75" customHeight="1">
      <c r="A307" s="33"/>
      <c r="B307" s="34"/>
      <c r="C307" s="33"/>
      <c r="D307" s="35"/>
      <c r="E307" s="37"/>
      <c r="F307" s="36"/>
      <c r="G307" s="3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.75" customHeight="1">
      <c r="A308" s="33"/>
      <c r="B308" s="34"/>
      <c r="C308" s="33"/>
      <c r="D308" s="35"/>
      <c r="E308" s="37"/>
      <c r="F308" s="36"/>
      <c r="G308" s="3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.75" customHeight="1">
      <c r="A309" s="33"/>
      <c r="B309" s="34"/>
      <c r="C309" s="33"/>
      <c r="D309" s="35"/>
      <c r="E309" s="37"/>
      <c r="F309" s="36"/>
      <c r="G309" s="3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.75" customHeight="1">
      <c r="A310" s="33"/>
      <c r="B310" s="34"/>
      <c r="C310" s="33"/>
      <c r="D310" s="35"/>
      <c r="E310" s="37"/>
      <c r="F310" s="36"/>
      <c r="G310" s="3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.75" customHeight="1">
      <c r="A311" s="33"/>
      <c r="B311" s="34"/>
      <c r="C311" s="33"/>
      <c r="D311" s="35"/>
      <c r="E311" s="37"/>
      <c r="F311" s="36"/>
      <c r="G311" s="3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.75" customHeight="1">
      <c r="A312" s="33"/>
      <c r="B312" s="34"/>
      <c r="C312" s="33"/>
      <c r="D312" s="35"/>
      <c r="E312" s="37"/>
      <c r="F312" s="36"/>
      <c r="G312" s="3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.75" customHeight="1">
      <c r="A313" s="33"/>
      <c r="B313" s="34"/>
      <c r="C313" s="33"/>
      <c r="D313" s="35"/>
      <c r="E313" s="37"/>
      <c r="F313" s="36"/>
      <c r="G313" s="3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.75" customHeight="1">
      <c r="A314" s="33"/>
      <c r="B314" s="34"/>
      <c r="C314" s="33"/>
      <c r="D314" s="35"/>
      <c r="E314" s="37"/>
      <c r="F314" s="36"/>
      <c r="G314" s="3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.75" customHeight="1">
      <c r="A315" s="33"/>
      <c r="B315" s="34"/>
      <c r="C315" s="33"/>
      <c r="D315" s="35"/>
      <c r="E315" s="37"/>
      <c r="F315" s="36"/>
      <c r="G315" s="3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.75" customHeight="1">
      <c r="A316" s="33"/>
      <c r="B316" s="34"/>
      <c r="C316" s="33"/>
      <c r="D316" s="35"/>
      <c r="E316" s="37"/>
      <c r="F316" s="36"/>
      <c r="G316" s="3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.75" customHeight="1">
      <c r="A317" s="33"/>
      <c r="B317" s="34"/>
      <c r="C317" s="33"/>
      <c r="D317" s="35"/>
      <c r="E317" s="37"/>
      <c r="F317" s="36"/>
      <c r="G317" s="3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.75" customHeight="1">
      <c r="A318" s="33"/>
      <c r="B318" s="34"/>
      <c r="C318" s="33"/>
      <c r="D318" s="35"/>
      <c r="E318" s="37"/>
      <c r="F318" s="36"/>
      <c r="G318" s="3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.75" customHeight="1">
      <c r="A319" s="33"/>
      <c r="B319" s="34"/>
      <c r="C319" s="33"/>
      <c r="D319" s="35"/>
      <c r="E319" s="37"/>
      <c r="F319" s="36"/>
      <c r="G319" s="3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.75" customHeight="1">
      <c r="A320" s="33"/>
      <c r="B320" s="34"/>
      <c r="C320" s="33"/>
      <c r="D320" s="35"/>
      <c r="E320" s="37"/>
      <c r="F320" s="36"/>
      <c r="G320" s="3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.75" customHeight="1">
      <c r="A321" s="33"/>
      <c r="B321" s="34"/>
      <c r="C321" s="33"/>
      <c r="D321" s="35"/>
      <c r="E321" s="37"/>
      <c r="F321" s="36"/>
      <c r="G321" s="3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.75" customHeight="1">
      <c r="A322" s="33"/>
      <c r="B322" s="34"/>
      <c r="C322" s="33"/>
      <c r="D322" s="35"/>
      <c r="E322" s="37"/>
      <c r="F322" s="36"/>
      <c r="G322" s="3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.75" customHeight="1">
      <c r="A323" s="33"/>
      <c r="B323" s="34"/>
      <c r="C323" s="33"/>
      <c r="D323" s="35"/>
      <c r="E323" s="37"/>
      <c r="F323" s="36"/>
      <c r="G323" s="3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.75" customHeight="1">
      <c r="A324" s="33"/>
      <c r="B324" s="34"/>
      <c r="C324" s="33"/>
      <c r="D324" s="35"/>
      <c r="E324" s="37"/>
      <c r="F324" s="36"/>
      <c r="G324" s="3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.75" customHeight="1">
      <c r="A325" s="33"/>
      <c r="B325" s="34"/>
      <c r="C325" s="33"/>
      <c r="D325" s="35"/>
      <c r="E325" s="37"/>
      <c r="F325" s="36"/>
      <c r="G325" s="3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.75" customHeight="1">
      <c r="A326" s="33"/>
      <c r="B326" s="34"/>
      <c r="C326" s="33"/>
      <c r="D326" s="35"/>
      <c r="E326" s="37"/>
      <c r="F326" s="36"/>
      <c r="G326" s="3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.75" customHeight="1">
      <c r="A327" s="33"/>
      <c r="B327" s="34"/>
      <c r="C327" s="33"/>
      <c r="D327" s="35"/>
      <c r="E327" s="37"/>
      <c r="F327" s="36"/>
      <c r="G327" s="3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.75" customHeight="1">
      <c r="A328" s="33"/>
      <c r="B328" s="34"/>
      <c r="C328" s="33"/>
      <c r="D328" s="35"/>
      <c r="E328" s="37"/>
      <c r="F328" s="36"/>
      <c r="G328" s="3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.75" customHeight="1">
      <c r="A329" s="33"/>
      <c r="B329" s="34"/>
      <c r="C329" s="33"/>
      <c r="D329" s="35"/>
      <c r="E329" s="37"/>
      <c r="F329" s="36"/>
      <c r="G329" s="3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.75" customHeight="1">
      <c r="A330" s="33"/>
      <c r="B330" s="34"/>
      <c r="C330" s="33"/>
      <c r="D330" s="35"/>
      <c r="E330" s="37"/>
      <c r="F330" s="36"/>
      <c r="G330" s="3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.75" customHeight="1">
      <c r="A331" s="33"/>
      <c r="B331" s="34"/>
      <c r="C331" s="33"/>
      <c r="D331" s="35"/>
      <c r="E331" s="37"/>
      <c r="F331" s="36"/>
      <c r="G331" s="3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.75" customHeight="1">
      <c r="A332" s="33"/>
      <c r="B332" s="34"/>
      <c r="C332" s="33"/>
      <c r="D332" s="35"/>
      <c r="E332" s="37"/>
      <c r="F332" s="36"/>
      <c r="G332" s="3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.75" customHeight="1">
      <c r="A333" s="33"/>
      <c r="B333" s="34"/>
      <c r="C333" s="33"/>
      <c r="D333" s="35"/>
      <c r="E333" s="37"/>
      <c r="F333" s="36"/>
      <c r="G333" s="3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.75" customHeight="1">
      <c r="A334" s="33"/>
      <c r="B334" s="34"/>
      <c r="C334" s="33"/>
      <c r="D334" s="35"/>
      <c r="E334" s="37"/>
      <c r="F334" s="36"/>
      <c r="G334" s="3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.75" customHeight="1">
      <c r="A335" s="33"/>
      <c r="B335" s="34"/>
      <c r="C335" s="33"/>
      <c r="D335" s="35"/>
      <c r="E335" s="37"/>
      <c r="F335" s="36"/>
      <c r="G335" s="3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.75" customHeight="1">
      <c r="A336" s="33"/>
      <c r="B336" s="34"/>
      <c r="C336" s="33"/>
      <c r="D336" s="35"/>
      <c r="E336" s="37"/>
      <c r="F336" s="36"/>
      <c r="G336" s="3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.75" customHeight="1">
      <c r="A337" s="33"/>
      <c r="B337" s="34"/>
      <c r="C337" s="33"/>
      <c r="D337" s="35"/>
      <c r="E337" s="37"/>
      <c r="F337" s="36"/>
      <c r="G337" s="3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.75" customHeight="1">
      <c r="A338" s="33"/>
      <c r="B338" s="34"/>
      <c r="C338" s="33"/>
      <c r="D338" s="35"/>
      <c r="E338" s="37"/>
      <c r="F338" s="36"/>
      <c r="G338" s="3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.75" customHeight="1">
      <c r="A339" s="33"/>
      <c r="B339" s="34"/>
      <c r="C339" s="33"/>
      <c r="D339" s="35"/>
      <c r="E339" s="37"/>
      <c r="F339" s="36"/>
      <c r="G339" s="3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.75" customHeight="1">
      <c r="A340" s="33"/>
      <c r="B340" s="34"/>
      <c r="C340" s="33"/>
      <c r="D340" s="35"/>
      <c r="E340" s="37"/>
      <c r="F340" s="36"/>
      <c r="G340" s="3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.75" customHeight="1">
      <c r="A341" s="33"/>
      <c r="B341" s="34"/>
      <c r="C341" s="33"/>
      <c r="D341" s="35"/>
      <c r="E341" s="37"/>
      <c r="F341" s="36"/>
      <c r="G341" s="3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.75" customHeight="1">
      <c r="A342" s="33"/>
      <c r="B342" s="34"/>
      <c r="C342" s="33"/>
      <c r="D342" s="35"/>
      <c r="E342" s="37"/>
      <c r="F342" s="36"/>
      <c r="G342" s="3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.75" customHeight="1">
      <c r="A343" s="33"/>
      <c r="B343" s="34"/>
      <c r="C343" s="33"/>
      <c r="D343" s="35"/>
      <c r="E343" s="37"/>
      <c r="F343" s="36"/>
      <c r="G343" s="3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.75" customHeight="1">
      <c r="A344" s="33"/>
      <c r="B344" s="34"/>
      <c r="C344" s="33"/>
      <c r="D344" s="35"/>
      <c r="E344" s="37"/>
      <c r="F344" s="36"/>
      <c r="G344" s="3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.75" customHeight="1">
      <c r="A345" s="33"/>
      <c r="B345" s="34"/>
      <c r="C345" s="33"/>
      <c r="D345" s="35"/>
      <c r="E345" s="37"/>
      <c r="F345" s="36"/>
      <c r="G345" s="3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.75" customHeight="1">
      <c r="A346" s="33"/>
      <c r="B346" s="34"/>
      <c r="C346" s="33"/>
      <c r="D346" s="35"/>
      <c r="E346" s="37"/>
      <c r="F346" s="36"/>
      <c r="G346" s="3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.75" customHeight="1">
      <c r="A347" s="33"/>
      <c r="B347" s="34"/>
      <c r="C347" s="33"/>
      <c r="D347" s="35"/>
      <c r="E347" s="37"/>
      <c r="F347" s="36"/>
      <c r="G347" s="3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.75" customHeight="1">
      <c r="A348" s="33"/>
      <c r="B348" s="34"/>
      <c r="C348" s="33"/>
      <c r="D348" s="35"/>
      <c r="E348" s="37"/>
      <c r="F348" s="36"/>
      <c r="G348" s="3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.75" customHeight="1">
      <c r="A349" s="33"/>
      <c r="B349" s="34"/>
      <c r="C349" s="33"/>
      <c r="D349" s="35"/>
      <c r="E349" s="37"/>
      <c r="F349" s="36"/>
      <c r="G349" s="3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.75" customHeight="1">
      <c r="A350" s="33"/>
      <c r="B350" s="34"/>
      <c r="C350" s="33"/>
      <c r="D350" s="35"/>
      <c r="E350" s="37"/>
      <c r="F350" s="36"/>
      <c r="G350" s="3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.75" customHeight="1">
      <c r="A351" s="33"/>
      <c r="B351" s="34"/>
      <c r="C351" s="33"/>
      <c r="D351" s="35"/>
      <c r="E351" s="37"/>
      <c r="F351" s="36"/>
      <c r="G351" s="3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.75" customHeight="1">
      <c r="A352" s="33"/>
      <c r="B352" s="34"/>
      <c r="C352" s="33"/>
      <c r="D352" s="35"/>
      <c r="E352" s="37"/>
      <c r="F352" s="36"/>
      <c r="G352" s="3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.75" customHeight="1">
      <c r="A353" s="33"/>
      <c r="B353" s="34"/>
      <c r="C353" s="33"/>
      <c r="D353" s="35"/>
      <c r="E353" s="37"/>
      <c r="F353" s="36"/>
      <c r="G353" s="3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.75" customHeight="1">
      <c r="A354" s="33"/>
      <c r="B354" s="34"/>
      <c r="C354" s="33"/>
      <c r="D354" s="35"/>
      <c r="E354" s="37"/>
      <c r="F354" s="36"/>
      <c r="G354" s="3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.75" customHeight="1">
      <c r="A355" s="33"/>
      <c r="B355" s="34"/>
      <c r="C355" s="33"/>
      <c r="D355" s="35"/>
      <c r="E355" s="37"/>
      <c r="F355" s="36"/>
      <c r="G355" s="3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.75" customHeight="1">
      <c r="A356" s="33"/>
      <c r="B356" s="34"/>
      <c r="C356" s="33"/>
      <c r="D356" s="35"/>
      <c r="E356" s="37"/>
      <c r="F356" s="36"/>
      <c r="G356" s="3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.75" customHeight="1">
      <c r="A357" s="33"/>
      <c r="B357" s="34"/>
      <c r="C357" s="33"/>
      <c r="D357" s="35"/>
      <c r="E357" s="37"/>
      <c r="F357" s="36"/>
      <c r="G357" s="3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.75" customHeight="1">
      <c r="A358" s="33"/>
      <c r="B358" s="34"/>
      <c r="C358" s="33"/>
      <c r="D358" s="35"/>
      <c r="E358" s="37"/>
      <c r="F358" s="36"/>
      <c r="G358" s="3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.75" customHeight="1">
      <c r="A359" s="33"/>
      <c r="B359" s="34"/>
      <c r="C359" s="33"/>
      <c r="D359" s="35"/>
      <c r="E359" s="37"/>
      <c r="F359" s="36"/>
      <c r="G359" s="3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.75" customHeight="1">
      <c r="A360" s="33"/>
      <c r="B360" s="34"/>
      <c r="C360" s="33"/>
      <c r="D360" s="35"/>
      <c r="E360" s="37"/>
      <c r="F360" s="36"/>
      <c r="G360" s="3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.75" customHeight="1">
      <c r="A361" s="33"/>
      <c r="B361" s="34"/>
      <c r="C361" s="33"/>
      <c r="D361" s="35"/>
      <c r="E361" s="37"/>
      <c r="F361" s="36"/>
      <c r="G361" s="3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.75" customHeight="1">
      <c r="A362" s="33"/>
      <c r="B362" s="34"/>
      <c r="C362" s="33"/>
      <c r="D362" s="35"/>
      <c r="E362" s="37"/>
      <c r="F362" s="36"/>
      <c r="G362" s="3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.75" customHeight="1">
      <c r="A363" s="33"/>
      <c r="B363" s="34"/>
      <c r="C363" s="33"/>
      <c r="D363" s="35"/>
      <c r="E363" s="37"/>
      <c r="F363" s="36"/>
      <c r="G363" s="3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.75" customHeight="1">
      <c r="A364" s="33"/>
      <c r="B364" s="34"/>
      <c r="C364" s="33"/>
      <c r="D364" s="35"/>
      <c r="E364" s="37"/>
      <c r="F364" s="36"/>
      <c r="G364" s="3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.75" customHeight="1">
      <c r="A365" s="33"/>
      <c r="B365" s="34"/>
      <c r="C365" s="33"/>
      <c r="D365" s="35"/>
      <c r="E365" s="37"/>
      <c r="F365" s="36"/>
      <c r="G365" s="3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.75" customHeight="1">
      <c r="A366" s="33"/>
      <c r="B366" s="34"/>
      <c r="C366" s="33"/>
      <c r="D366" s="35"/>
      <c r="E366" s="37"/>
      <c r="F366" s="36"/>
      <c r="G366" s="3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.75" customHeight="1">
      <c r="A367" s="33"/>
      <c r="B367" s="34"/>
      <c r="C367" s="33"/>
      <c r="D367" s="35"/>
      <c r="E367" s="37"/>
      <c r="F367" s="36"/>
      <c r="G367" s="3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.75" customHeight="1">
      <c r="A368" s="33"/>
      <c r="B368" s="34"/>
      <c r="C368" s="33"/>
      <c r="D368" s="35"/>
      <c r="E368" s="37"/>
      <c r="F368" s="36"/>
      <c r="G368" s="3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.75" customHeight="1">
      <c r="A369" s="33"/>
      <c r="B369" s="34"/>
      <c r="C369" s="33"/>
      <c r="D369" s="35"/>
      <c r="E369" s="37"/>
      <c r="F369" s="36"/>
      <c r="G369" s="3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.75" customHeight="1">
      <c r="A370" s="33"/>
      <c r="B370" s="34"/>
      <c r="C370" s="33"/>
      <c r="D370" s="35"/>
      <c r="E370" s="37"/>
      <c r="F370" s="36"/>
      <c r="G370" s="3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.75" customHeight="1">
      <c r="A371" s="33"/>
      <c r="B371" s="34"/>
      <c r="C371" s="33"/>
      <c r="D371" s="35"/>
      <c r="E371" s="37"/>
      <c r="F371" s="36"/>
      <c r="G371" s="3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.75" customHeight="1">
      <c r="A372" s="33"/>
      <c r="B372" s="34"/>
      <c r="C372" s="33"/>
      <c r="D372" s="35"/>
      <c r="E372" s="37"/>
      <c r="F372" s="36"/>
      <c r="G372" s="3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.75" customHeight="1">
      <c r="A373" s="33"/>
      <c r="B373" s="34"/>
      <c r="C373" s="33"/>
      <c r="D373" s="35"/>
      <c r="E373" s="37"/>
      <c r="F373" s="36"/>
      <c r="G373" s="3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.75" customHeight="1">
      <c r="A374" s="33"/>
      <c r="B374" s="34"/>
      <c r="C374" s="33"/>
      <c r="D374" s="35"/>
      <c r="E374" s="37"/>
      <c r="F374" s="36"/>
      <c r="G374" s="3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.75" customHeight="1">
      <c r="A375" s="33"/>
      <c r="B375" s="34"/>
      <c r="C375" s="33"/>
      <c r="D375" s="35"/>
      <c r="E375" s="37"/>
      <c r="F375" s="36"/>
      <c r="G375" s="3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.75" customHeight="1">
      <c r="A376" s="33"/>
      <c r="B376" s="34"/>
      <c r="C376" s="33"/>
      <c r="D376" s="35"/>
      <c r="E376" s="37"/>
      <c r="F376" s="36"/>
      <c r="G376" s="3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.75" customHeight="1">
      <c r="A377" s="33"/>
      <c r="B377" s="34"/>
      <c r="C377" s="33"/>
      <c r="D377" s="35"/>
      <c r="E377" s="37"/>
      <c r="F377" s="36"/>
      <c r="G377" s="3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.75" customHeight="1">
      <c r="A378" s="33"/>
      <c r="B378" s="34"/>
      <c r="C378" s="33"/>
      <c r="D378" s="35"/>
      <c r="E378" s="37"/>
      <c r="F378" s="36"/>
      <c r="G378" s="3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.75" customHeight="1">
      <c r="A379" s="33"/>
      <c r="B379" s="34"/>
      <c r="C379" s="33"/>
      <c r="D379" s="35"/>
      <c r="E379" s="37"/>
      <c r="F379" s="36"/>
      <c r="G379" s="3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.75" customHeight="1">
      <c r="A380" s="33"/>
      <c r="B380" s="34"/>
      <c r="C380" s="33"/>
      <c r="D380" s="35"/>
      <c r="E380" s="37"/>
      <c r="F380" s="36"/>
      <c r="G380" s="3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.75" customHeight="1">
      <c r="A381" s="33"/>
      <c r="B381" s="34"/>
      <c r="C381" s="33"/>
      <c r="D381" s="35"/>
      <c r="E381" s="37"/>
      <c r="F381" s="36"/>
      <c r="G381" s="3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.75" customHeight="1">
      <c r="A382" s="33"/>
      <c r="B382" s="34"/>
      <c r="C382" s="33"/>
      <c r="D382" s="35"/>
      <c r="E382" s="37"/>
      <c r="F382" s="36"/>
      <c r="G382" s="3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.75" customHeight="1">
      <c r="A383" s="33"/>
      <c r="B383" s="34"/>
      <c r="C383" s="33"/>
      <c r="D383" s="35"/>
      <c r="E383" s="37"/>
      <c r="F383" s="36"/>
      <c r="G383" s="3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.75" customHeight="1">
      <c r="A384" s="33"/>
      <c r="B384" s="34"/>
      <c r="C384" s="33"/>
      <c r="D384" s="35"/>
      <c r="E384" s="37"/>
      <c r="F384" s="36"/>
      <c r="G384" s="3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.75" customHeight="1">
      <c r="A385" s="33"/>
      <c r="B385" s="34"/>
      <c r="C385" s="33"/>
      <c r="D385" s="35"/>
      <c r="E385" s="37"/>
      <c r="F385" s="36"/>
      <c r="G385" s="3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.75" customHeight="1">
      <c r="A386" s="33"/>
      <c r="B386" s="34"/>
      <c r="C386" s="33"/>
      <c r="D386" s="35"/>
      <c r="E386" s="37"/>
      <c r="F386" s="36"/>
      <c r="G386" s="3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.75" customHeight="1">
      <c r="A387" s="33"/>
      <c r="B387" s="34"/>
      <c r="C387" s="33"/>
      <c r="D387" s="35"/>
      <c r="E387" s="37"/>
      <c r="F387" s="36"/>
      <c r="G387" s="3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.75" customHeight="1">
      <c r="A388" s="33"/>
      <c r="B388" s="34"/>
      <c r="C388" s="33"/>
      <c r="D388" s="35"/>
      <c r="E388" s="37"/>
      <c r="F388" s="36"/>
      <c r="G388" s="3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.75" customHeight="1">
      <c r="A389" s="33"/>
      <c r="B389" s="34"/>
      <c r="C389" s="33"/>
      <c r="D389" s="35"/>
      <c r="E389" s="37"/>
      <c r="F389" s="36"/>
      <c r="G389" s="3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.75" customHeight="1">
      <c r="A390" s="33"/>
      <c r="B390" s="34"/>
      <c r="C390" s="33"/>
      <c r="D390" s="35"/>
      <c r="E390" s="37"/>
      <c r="F390" s="36"/>
      <c r="G390" s="3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.75" customHeight="1">
      <c r="A391" s="33"/>
      <c r="B391" s="34"/>
      <c r="C391" s="33"/>
      <c r="D391" s="35"/>
      <c r="E391" s="37"/>
      <c r="F391" s="36"/>
      <c r="G391" s="3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.75" customHeight="1">
      <c r="A392" s="33"/>
      <c r="B392" s="34"/>
      <c r="C392" s="33"/>
      <c r="D392" s="35"/>
      <c r="E392" s="37"/>
      <c r="F392" s="36"/>
      <c r="G392" s="3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.75" customHeight="1">
      <c r="A393" s="33"/>
      <c r="B393" s="34"/>
      <c r="C393" s="33"/>
      <c r="D393" s="35"/>
      <c r="E393" s="37"/>
      <c r="F393" s="36"/>
      <c r="G393" s="3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.75" customHeight="1">
      <c r="A394" s="33"/>
      <c r="B394" s="34"/>
      <c r="C394" s="33"/>
      <c r="D394" s="35"/>
      <c r="E394" s="37"/>
      <c r="F394" s="36"/>
      <c r="G394" s="3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.75" customHeight="1">
      <c r="A395" s="33"/>
      <c r="B395" s="34"/>
      <c r="C395" s="33"/>
      <c r="D395" s="35"/>
      <c r="E395" s="37"/>
      <c r="F395" s="36"/>
      <c r="G395" s="3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.75" customHeight="1">
      <c r="A396" s="33"/>
      <c r="B396" s="34"/>
      <c r="C396" s="33"/>
      <c r="D396" s="35"/>
      <c r="E396" s="37"/>
      <c r="F396" s="36"/>
      <c r="G396" s="3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.75" customHeight="1">
      <c r="A397" s="33"/>
      <c r="B397" s="34"/>
      <c r="C397" s="33"/>
      <c r="D397" s="35"/>
      <c r="E397" s="37"/>
      <c r="F397" s="36"/>
      <c r="G397" s="3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.75" customHeight="1">
      <c r="A398" s="33"/>
      <c r="B398" s="34"/>
      <c r="C398" s="33"/>
      <c r="D398" s="35"/>
      <c r="E398" s="37"/>
      <c r="F398" s="36"/>
      <c r="G398" s="3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.75" customHeight="1">
      <c r="A399" s="33"/>
      <c r="B399" s="34"/>
      <c r="C399" s="33"/>
      <c r="D399" s="35"/>
      <c r="E399" s="37"/>
      <c r="F399" s="36"/>
      <c r="G399" s="3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.75" customHeight="1">
      <c r="A400" s="33"/>
      <c r="B400" s="34"/>
      <c r="C400" s="33"/>
      <c r="D400" s="35"/>
      <c r="E400" s="37"/>
      <c r="F400" s="36"/>
      <c r="G400" s="3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.75" customHeight="1">
      <c r="A401" s="33"/>
      <c r="B401" s="34"/>
      <c r="C401" s="33"/>
      <c r="D401" s="35"/>
      <c r="E401" s="37"/>
      <c r="F401" s="36"/>
      <c r="G401" s="3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.75" customHeight="1">
      <c r="A402" s="33"/>
      <c r="B402" s="34"/>
      <c r="C402" s="33"/>
      <c r="D402" s="35"/>
      <c r="E402" s="37"/>
      <c r="F402" s="36"/>
      <c r="G402" s="3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.75" customHeight="1">
      <c r="A403" s="33"/>
      <c r="B403" s="34"/>
      <c r="C403" s="33"/>
      <c r="D403" s="35"/>
      <c r="E403" s="37"/>
      <c r="F403" s="36"/>
      <c r="G403" s="3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.75" customHeight="1">
      <c r="A404" s="33"/>
      <c r="B404" s="34"/>
      <c r="C404" s="33"/>
      <c r="D404" s="35"/>
      <c r="E404" s="37"/>
      <c r="F404" s="36"/>
      <c r="G404" s="3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.75" customHeight="1">
      <c r="A405" s="33"/>
      <c r="B405" s="34"/>
      <c r="C405" s="33"/>
      <c r="D405" s="35"/>
      <c r="E405" s="37"/>
      <c r="F405" s="36"/>
      <c r="G405" s="3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.75" customHeight="1">
      <c r="A406" s="33"/>
      <c r="B406" s="34"/>
      <c r="C406" s="33"/>
      <c r="D406" s="35"/>
      <c r="E406" s="37"/>
      <c r="F406" s="36"/>
      <c r="G406" s="3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.75" customHeight="1">
      <c r="A407" s="33"/>
      <c r="B407" s="34"/>
      <c r="C407" s="33"/>
      <c r="D407" s="35"/>
      <c r="E407" s="37"/>
      <c r="F407" s="36"/>
      <c r="G407" s="3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.75" customHeight="1">
      <c r="A408" s="33"/>
      <c r="B408" s="34"/>
      <c r="C408" s="33"/>
      <c r="D408" s="35"/>
      <c r="E408" s="37"/>
      <c r="F408" s="36"/>
      <c r="G408" s="3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.75" customHeight="1">
      <c r="A409" s="33"/>
      <c r="B409" s="34"/>
      <c r="C409" s="33"/>
      <c r="D409" s="35"/>
      <c r="E409" s="37"/>
      <c r="F409" s="36"/>
      <c r="G409" s="3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.75" customHeight="1">
      <c r="A410" s="33"/>
      <c r="B410" s="34"/>
      <c r="C410" s="33"/>
      <c r="D410" s="35"/>
      <c r="E410" s="37"/>
      <c r="F410" s="36"/>
      <c r="G410" s="3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.75" customHeight="1">
      <c r="A411" s="33"/>
      <c r="B411" s="34"/>
      <c r="C411" s="33"/>
      <c r="D411" s="35"/>
      <c r="E411" s="37"/>
      <c r="F411" s="36"/>
      <c r="G411" s="3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.75" customHeight="1">
      <c r="A412" s="33"/>
      <c r="B412" s="34"/>
      <c r="C412" s="33"/>
      <c r="D412" s="35"/>
      <c r="E412" s="37"/>
      <c r="F412" s="36"/>
      <c r="G412" s="3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.75" customHeight="1">
      <c r="A413" s="33"/>
      <c r="B413" s="34"/>
      <c r="C413" s="33"/>
      <c r="D413" s="35"/>
      <c r="E413" s="37"/>
      <c r="F413" s="36"/>
      <c r="G413" s="3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.75" customHeight="1">
      <c r="A414" s="33"/>
      <c r="B414" s="34"/>
      <c r="C414" s="33"/>
      <c r="D414" s="35"/>
      <c r="E414" s="37"/>
      <c r="F414" s="36"/>
      <c r="G414" s="3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.75" customHeight="1">
      <c r="A415" s="33"/>
      <c r="B415" s="34"/>
      <c r="C415" s="33"/>
      <c r="D415" s="35"/>
      <c r="E415" s="37"/>
      <c r="F415" s="36"/>
      <c r="G415" s="3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.75" customHeight="1">
      <c r="A416" s="33"/>
      <c r="B416" s="34"/>
      <c r="C416" s="33"/>
      <c r="D416" s="35"/>
      <c r="E416" s="37"/>
      <c r="F416" s="36"/>
      <c r="G416" s="3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.75" customHeight="1">
      <c r="A417" s="33"/>
      <c r="B417" s="34"/>
      <c r="C417" s="33"/>
      <c r="D417" s="35"/>
      <c r="E417" s="37"/>
      <c r="F417" s="36"/>
      <c r="G417" s="3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.75" customHeight="1">
      <c r="A418" s="33"/>
      <c r="B418" s="34"/>
      <c r="C418" s="33"/>
      <c r="D418" s="35"/>
      <c r="E418" s="37"/>
      <c r="F418" s="36"/>
      <c r="G418" s="3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.75" customHeight="1">
      <c r="A419" s="33"/>
      <c r="B419" s="34"/>
      <c r="C419" s="33"/>
      <c r="D419" s="35"/>
      <c r="E419" s="37"/>
      <c r="F419" s="36"/>
      <c r="G419" s="3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.75" customHeight="1">
      <c r="A420" s="33"/>
      <c r="B420" s="34"/>
      <c r="C420" s="33"/>
      <c r="D420" s="35"/>
      <c r="E420" s="37"/>
      <c r="F420" s="36"/>
      <c r="G420" s="3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.75" customHeight="1">
      <c r="A421" s="33"/>
      <c r="B421" s="34"/>
      <c r="C421" s="33"/>
      <c r="D421" s="35"/>
      <c r="E421" s="37"/>
      <c r="F421" s="36"/>
      <c r="G421" s="3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.75" customHeight="1">
      <c r="A422" s="33"/>
      <c r="B422" s="34"/>
      <c r="C422" s="33"/>
      <c r="D422" s="35"/>
      <c r="E422" s="37"/>
      <c r="F422" s="36"/>
      <c r="G422" s="3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.75" customHeight="1">
      <c r="A423" s="33"/>
      <c r="B423" s="34"/>
      <c r="C423" s="33"/>
      <c r="D423" s="35"/>
      <c r="E423" s="37"/>
      <c r="F423" s="36"/>
      <c r="G423" s="3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.75" customHeight="1">
      <c r="A424" s="33"/>
      <c r="B424" s="34"/>
      <c r="C424" s="33"/>
      <c r="D424" s="35"/>
      <c r="E424" s="37"/>
      <c r="F424" s="36"/>
      <c r="G424" s="3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.75" customHeight="1">
      <c r="A425" s="33"/>
      <c r="B425" s="34"/>
      <c r="C425" s="33"/>
      <c r="D425" s="35"/>
      <c r="E425" s="37"/>
      <c r="F425" s="36"/>
      <c r="G425" s="3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.75" customHeight="1">
      <c r="A426" s="33"/>
      <c r="B426" s="34"/>
      <c r="C426" s="33"/>
      <c r="D426" s="35"/>
      <c r="E426" s="37"/>
      <c r="F426" s="36"/>
      <c r="G426" s="3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.75" customHeight="1">
      <c r="A427" s="33"/>
      <c r="B427" s="34"/>
      <c r="C427" s="33"/>
      <c r="D427" s="35"/>
      <c r="E427" s="37"/>
      <c r="F427" s="36"/>
      <c r="G427" s="3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.75" customHeight="1">
      <c r="A428" s="33"/>
      <c r="B428" s="34"/>
      <c r="C428" s="33"/>
      <c r="D428" s="35"/>
      <c r="E428" s="37"/>
      <c r="F428" s="36"/>
      <c r="G428" s="3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.75" customHeight="1">
      <c r="A429" s="33"/>
      <c r="B429" s="34"/>
      <c r="C429" s="33"/>
      <c r="D429" s="35"/>
      <c r="E429" s="37"/>
      <c r="F429" s="36"/>
      <c r="G429" s="3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.75" customHeight="1">
      <c r="A430" s="33"/>
      <c r="B430" s="34"/>
      <c r="C430" s="33"/>
      <c r="D430" s="35"/>
      <c r="E430" s="37"/>
      <c r="F430" s="36"/>
      <c r="G430" s="3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.75" customHeight="1">
      <c r="A431" s="33"/>
      <c r="B431" s="34"/>
      <c r="C431" s="33"/>
      <c r="D431" s="35"/>
      <c r="E431" s="37"/>
      <c r="F431" s="36"/>
      <c r="G431" s="3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.75" customHeight="1">
      <c r="A432" s="33"/>
      <c r="B432" s="34"/>
      <c r="C432" s="33"/>
      <c r="D432" s="35"/>
      <c r="E432" s="37"/>
      <c r="F432" s="36"/>
      <c r="G432" s="3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.75" customHeight="1">
      <c r="A433" s="33"/>
      <c r="B433" s="34"/>
      <c r="C433" s="33"/>
      <c r="D433" s="35"/>
      <c r="E433" s="37"/>
      <c r="F433" s="36"/>
      <c r="G433" s="3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.75" customHeight="1">
      <c r="A434" s="33"/>
      <c r="B434" s="34"/>
      <c r="C434" s="33"/>
      <c r="D434" s="35"/>
      <c r="E434" s="37"/>
      <c r="F434" s="36"/>
      <c r="G434" s="3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.75" customHeight="1">
      <c r="A435" s="33"/>
      <c r="B435" s="34"/>
      <c r="C435" s="33"/>
      <c r="D435" s="35"/>
      <c r="E435" s="37"/>
      <c r="F435" s="36"/>
      <c r="G435" s="3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.75" customHeight="1">
      <c r="A436" s="33"/>
      <c r="B436" s="34"/>
      <c r="C436" s="33"/>
      <c r="D436" s="35"/>
      <c r="E436" s="37"/>
      <c r="F436" s="36"/>
      <c r="G436" s="3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.75" customHeight="1">
      <c r="A437" s="33"/>
      <c r="B437" s="34"/>
      <c r="C437" s="33"/>
      <c r="D437" s="35"/>
      <c r="E437" s="37"/>
      <c r="F437" s="36"/>
      <c r="G437" s="3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.75" customHeight="1">
      <c r="A438" s="33"/>
      <c r="B438" s="34"/>
      <c r="C438" s="33"/>
      <c r="D438" s="35"/>
      <c r="E438" s="37"/>
      <c r="F438" s="36"/>
      <c r="G438" s="3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.75" customHeight="1">
      <c r="A439" s="33"/>
      <c r="B439" s="34"/>
      <c r="C439" s="33"/>
      <c r="D439" s="35"/>
      <c r="E439" s="37"/>
      <c r="F439" s="36"/>
      <c r="G439" s="3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.75" customHeight="1">
      <c r="A440" s="33"/>
      <c r="B440" s="34"/>
      <c r="C440" s="33"/>
      <c r="D440" s="35"/>
      <c r="E440" s="37"/>
      <c r="F440" s="36"/>
      <c r="G440" s="3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.75" customHeight="1">
      <c r="A441" s="33"/>
      <c r="B441" s="34"/>
      <c r="C441" s="33"/>
      <c r="D441" s="35"/>
      <c r="E441" s="37"/>
      <c r="F441" s="36"/>
      <c r="G441" s="3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.75" customHeight="1">
      <c r="A442" s="33"/>
      <c r="B442" s="34"/>
      <c r="C442" s="33"/>
      <c r="D442" s="35"/>
      <c r="E442" s="37"/>
      <c r="F442" s="36"/>
      <c r="G442" s="3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.75" customHeight="1">
      <c r="A443" s="33"/>
      <c r="B443" s="34"/>
      <c r="C443" s="33"/>
      <c r="D443" s="35"/>
      <c r="E443" s="37"/>
      <c r="F443" s="36"/>
      <c r="G443" s="3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.75" customHeight="1">
      <c r="A444" s="33"/>
      <c r="B444" s="34"/>
      <c r="C444" s="33"/>
      <c r="D444" s="35"/>
      <c r="E444" s="37"/>
      <c r="F444" s="36"/>
      <c r="G444" s="3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.75" customHeight="1">
      <c r="A445" s="33"/>
      <c r="B445" s="34"/>
      <c r="C445" s="33"/>
      <c r="D445" s="35"/>
      <c r="E445" s="37"/>
      <c r="F445" s="36"/>
      <c r="G445" s="3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.75" customHeight="1">
      <c r="A446" s="33"/>
      <c r="B446" s="34"/>
      <c r="C446" s="33"/>
      <c r="D446" s="35"/>
      <c r="E446" s="37"/>
      <c r="F446" s="36"/>
      <c r="G446" s="3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.75" customHeight="1">
      <c r="A447" s="33"/>
      <c r="B447" s="34"/>
      <c r="C447" s="33"/>
      <c r="D447" s="35"/>
      <c r="E447" s="37"/>
      <c r="F447" s="36"/>
      <c r="G447" s="3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.75" customHeight="1">
      <c r="A448" s="33"/>
      <c r="B448" s="34"/>
      <c r="C448" s="33"/>
      <c r="D448" s="35"/>
      <c r="E448" s="37"/>
      <c r="F448" s="36"/>
      <c r="G448" s="3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.75" customHeight="1">
      <c r="A449" s="33"/>
      <c r="B449" s="34"/>
      <c r="C449" s="33"/>
      <c r="D449" s="35"/>
      <c r="E449" s="37"/>
      <c r="F449" s="36"/>
      <c r="G449" s="3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.75" customHeight="1">
      <c r="A450" s="33"/>
      <c r="B450" s="34"/>
      <c r="C450" s="33"/>
      <c r="D450" s="35"/>
      <c r="E450" s="37"/>
      <c r="F450" s="36"/>
      <c r="G450" s="3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.75" customHeight="1">
      <c r="A451" s="33"/>
      <c r="B451" s="34"/>
      <c r="C451" s="33"/>
      <c r="D451" s="35"/>
      <c r="E451" s="37"/>
      <c r="F451" s="36"/>
      <c r="G451" s="3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.75" customHeight="1">
      <c r="A452" s="33"/>
      <c r="B452" s="34"/>
      <c r="C452" s="33"/>
      <c r="D452" s="35"/>
      <c r="E452" s="37"/>
      <c r="F452" s="36"/>
      <c r="G452" s="3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.75" customHeight="1">
      <c r="A453" s="33"/>
      <c r="B453" s="34"/>
      <c r="C453" s="33"/>
      <c r="D453" s="35"/>
      <c r="E453" s="37"/>
      <c r="F453" s="36"/>
      <c r="G453" s="3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.75" customHeight="1">
      <c r="A454" s="33"/>
      <c r="B454" s="34"/>
      <c r="C454" s="33"/>
      <c r="D454" s="35"/>
      <c r="E454" s="37"/>
      <c r="F454" s="36"/>
      <c r="G454" s="3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.75" customHeight="1">
      <c r="A455" s="33"/>
      <c r="B455" s="34"/>
      <c r="C455" s="33"/>
      <c r="D455" s="35"/>
      <c r="E455" s="37"/>
      <c r="F455" s="36"/>
      <c r="G455" s="3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.75" customHeight="1">
      <c r="A456" s="33"/>
      <c r="B456" s="34"/>
      <c r="C456" s="33"/>
      <c r="D456" s="35"/>
      <c r="E456" s="37"/>
      <c r="F456" s="36"/>
      <c r="G456" s="3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.75" customHeight="1">
      <c r="A457" s="33"/>
      <c r="B457" s="34"/>
      <c r="C457" s="33"/>
      <c r="D457" s="35"/>
      <c r="E457" s="37"/>
      <c r="F457" s="36"/>
      <c r="G457" s="3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.75" customHeight="1">
      <c r="A458" s="33"/>
      <c r="B458" s="34"/>
      <c r="C458" s="33"/>
      <c r="D458" s="35"/>
      <c r="E458" s="37"/>
      <c r="F458" s="36"/>
      <c r="G458" s="3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.75" customHeight="1">
      <c r="A459" s="33"/>
      <c r="B459" s="34"/>
      <c r="C459" s="33"/>
      <c r="D459" s="35"/>
      <c r="E459" s="37"/>
      <c r="F459" s="36"/>
      <c r="G459" s="3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.75" customHeight="1">
      <c r="A460" s="33"/>
      <c r="B460" s="34"/>
      <c r="C460" s="33"/>
      <c r="D460" s="35"/>
      <c r="E460" s="37"/>
      <c r="F460" s="36"/>
      <c r="G460" s="3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.75" customHeight="1">
      <c r="A461" s="33"/>
      <c r="B461" s="34"/>
      <c r="C461" s="33"/>
      <c r="D461" s="35"/>
      <c r="E461" s="37"/>
      <c r="F461" s="36"/>
      <c r="G461" s="3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.75" customHeight="1">
      <c r="A462" s="33"/>
      <c r="B462" s="34"/>
      <c r="C462" s="33"/>
      <c r="D462" s="35"/>
      <c r="E462" s="37"/>
      <c r="F462" s="36"/>
      <c r="G462" s="3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.75" customHeight="1">
      <c r="A463" s="33"/>
      <c r="B463" s="34"/>
      <c r="C463" s="33"/>
      <c r="D463" s="35"/>
      <c r="E463" s="37"/>
      <c r="F463" s="36"/>
      <c r="G463" s="3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.75" customHeight="1">
      <c r="A464" s="33"/>
      <c r="B464" s="34"/>
      <c r="C464" s="33"/>
      <c r="D464" s="35"/>
      <c r="E464" s="37"/>
      <c r="F464" s="36"/>
      <c r="G464" s="3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.75" customHeight="1">
      <c r="A465" s="33"/>
      <c r="B465" s="34"/>
      <c r="C465" s="33"/>
      <c r="D465" s="35"/>
      <c r="E465" s="37"/>
      <c r="F465" s="36"/>
      <c r="G465" s="3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.75" customHeight="1">
      <c r="A466" s="33"/>
      <c r="B466" s="34"/>
      <c r="C466" s="33"/>
      <c r="D466" s="35"/>
      <c r="E466" s="37"/>
      <c r="F466" s="36"/>
      <c r="G466" s="3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.75" customHeight="1">
      <c r="A467" s="33"/>
      <c r="B467" s="34"/>
      <c r="C467" s="33"/>
      <c r="D467" s="35"/>
      <c r="E467" s="37"/>
      <c r="F467" s="36"/>
      <c r="G467" s="3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.75" customHeight="1">
      <c r="A468" s="33"/>
      <c r="B468" s="34"/>
      <c r="C468" s="33"/>
      <c r="D468" s="35"/>
      <c r="E468" s="37"/>
      <c r="F468" s="36"/>
      <c r="G468" s="3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.75" customHeight="1">
      <c r="A469" s="33"/>
      <c r="B469" s="34"/>
      <c r="C469" s="33"/>
      <c r="D469" s="35"/>
      <c r="E469" s="37"/>
      <c r="F469" s="36"/>
      <c r="G469" s="3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.75" customHeight="1">
      <c r="A470" s="33"/>
      <c r="B470" s="34"/>
      <c r="C470" s="33"/>
      <c r="D470" s="35"/>
      <c r="E470" s="37"/>
      <c r="F470" s="36"/>
      <c r="G470" s="3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.75" customHeight="1">
      <c r="A471" s="33"/>
      <c r="B471" s="34"/>
      <c r="C471" s="33"/>
      <c r="D471" s="35"/>
      <c r="E471" s="37"/>
      <c r="F471" s="36"/>
      <c r="G471" s="3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.75" customHeight="1">
      <c r="A472" s="33"/>
      <c r="B472" s="34"/>
      <c r="C472" s="33"/>
      <c r="D472" s="35"/>
      <c r="E472" s="37"/>
      <c r="F472" s="36"/>
      <c r="G472" s="3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.75" customHeight="1">
      <c r="A473" s="33"/>
      <c r="B473" s="34"/>
      <c r="C473" s="33"/>
      <c r="D473" s="35"/>
      <c r="E473" s="37"/>
      <c r="F473" s="36"/>
      <c r="G473" s="3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.75" customHeight="1">
      <c r="A474" s="33"/>
      <c r="B474" s="34"/>
      <c r="C474" s="33"/>
      <c r="D474" s="35"/>
      <c r="E474" s="37"/>
      <c r="F474" s="36"/>
      <c r="G474" s="3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.75" customHeight="1">
      <c r="A475" s="33"/>
      <c r="B475" s="34"/>
      <c r="C475" s="33"/>
      <c r="D475" s="35"/>
      <c r="E475" s="37"/>
      <c r="F475" s="36"/>
      <c r="G475" s="3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.75" customHeight="1">
      <c r="A476" s="33"/>
      <c r="B476" s="34"/>
      <c r="C476" s="33"/>
      <c r="D476" s="35"/>
      <c r="E476" s="37"/>
      <c r="F476" s="36"/>
      <c r="G476" s="3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.75" customHeight="1">
      <c r="A477" s="33"/>
      <c r="B477" s="34"/>
      <c r="C477" s="33"/>
      <c r="D477" s="35"/>
      <c r="E477" s="37"/>
      <c r="F477" s="36"/>
      <c r="G477" s="3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.75" customHeight="1">
      <c r="A478" s="33"/>
      <c r="B478" s="34"/>
      <c r="C478" s="33"/>
      <c r="D478" s="35"/>
      <c r="E478" s="37"/>
      <c r="F478" s="36"/>
      <c r="G478" s="3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.75" customHeight="1">
      <c r="A479" s="33"/>
      <c r="B479" s="34"/>
      <c r="C479" s="33"/>
      <c r="D479" s="35"/>
      <c r="E479" s="37"/>
      <c r="F479" s="36"/>
      <c r="G479" s="3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.75" customHeight="1">
      <c r="A480" s="33"/>
      <c r="B480" s="34"/>
      <c r="C480" s="33"/>
      <c r="D480" s="35"/>
      <c r="E480" s="37"/>
      <c r="F480" s="36"/>
      <c r="G480" s="3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.75" customHeight="1">
      <c r="A481" s="33"/>
      <c r="B481" s="34"/>
      <c r="C481" s="33"/>
      <c r="D481" s="35"/>
      <c r="E481" s="37"/>
      <c r="F481" s="36"/>
      <c r="G481" s="3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.75" customHeight="1">
      <c r="A482" s="33"/>
      <c r="B482" s="34"/>
      <c r="C482" s="33"/>
      <c r="D482" s="35"/>
      <c r="E482" s="37"/>
      <c r="F482" s="36"/>
      <c r="G482" s="3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.75" customHeight="1">
      <c r="A483" s="33"/>
      <c r="B483" s="34"/>
      <c r="C483" s="33"/>
      <c r="D483" s="35"/>
      <c r="E483" s="37"/>
      <c r="F483" s="36"/>
      <c r="G483" s="3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.75" customHeight="1">
      <c r="A484" s="33"/>
      <c r="B484" s="34"/>
      <c r="C484" s="33"/>
      <c r="D484" s="35"/>
      <c r="E484" s="37"/>
      <c r="F484" s="36"/>
      <c r="G484" s="3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.75" customHeight="1">
      <c r="A485" s="33"/>
      <c r="B485" s="34"/>
      <c r="C485" s="33"/>
      <c r="D485" s="35"/>
      <c r="E485" s="37"/>
      <c r="F485" s="36"/>
      <c r="G485" s="3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.75" customHeight="1">
      <c r="A486" s="33"/>
      <c r="B486" s="34"/>
      <c r="C486" s="33"/>
      <c r="D486" s="35"/>
      <c r="E486" s="37"/>
      <c r="F486" s="36"/>
      <c r="G486" s="3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.75" customHeight="1">
      <c r="A487" s="33"/>
      <c r="B487" s="34"/>
      <c r="C487" s="33"/>
      <c r="D487" s="35"/>
      <c r="E487" s="37"/>
      <c r="F487" s="36"/>
      <c r="G487" s="3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.75" customHeight="1">
      <c r="A488" s="33"/>
      <c r="B488" s="34"/>
      <c r="C488" s="33"/>
      <c r="D488" s="35"/>
      <c r="E488" s="37"/>
      <c r="F488" s="36"/>
      <c r="G488" s="3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.75" customHeight="1">
      <c r="A489" s="33"/>
      <c r="B489" s="34"/>
      <c r="C489" s="33"/>
      <c r="D489" s="35"/>
      <c r="E489" s="37"/>
      <c r="F489" s="36"/>
      <c r="G489" s="3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.75" customHeight="1">
      <c r="A490" s="33"/>
      <c r="B490" s="34"/>
      <c r="C490" s="33"/>
      <c r="D490" s="35"/>
      <c r="E490" s="37"/>
      <c r="F490" s="36"/>
      <c r="G490" s="3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.75" customHeight="1">
      <c r="A491" s="33"/>
      <c r="B491" s="34"/>
      <c r="C491" s="33"/>
      <c r="D491" s="35"/>
      <c r="E491" s="37"/>
      <c r="F491" s="36"/>
      <c r="G491" s="3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.75" customHeight="1">
      <c r="A492" s="33"/>
      <c r="B492" s="34"/>
      <c r="C492" s="33"/>
      <c r="D492" s="35"/>
      <c r="E492" s="37"/>
      <c r="F492" s="36"/>
      <c r="G492" s="3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.75" customHeight="1">
      <c r="A493" s="33"/>
      <c r="B493" s="34"/>
      <c r="C493" s="33"/>
      <c r="D493" s="35"/>
      <c r="E493" s="37"/>
      <c r="F493" s="36"/>
      <c r="G493" s="3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.75" customHeight="1">
      <c r="A494" s="33"/>
      <c r="B494" s="34"/>
      <c r="C494" s="33"/>
      <c r="D494" s="35"/>
      <c r="E494" s="37"/>
      <c r="F494" s="36"/>
      <c r="G494" s="3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.75" customHeight="1">
      <c r="A495" s="33"/>
      <c r="B495" s="34"/>
      <c r="C495" s="33"/>
      <c r="D495" s="35"/>
      <c r="E495" s="37"/>
      <c r="F495" s="36"/>
      <c r="G495" s="3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.75" customHeight="1">
      <c r="A496" s="33"/>
      <c r="B496" s="34"/>
      <c r="C496" s="33"/>
      <c r="D496" s="35"/>
      <c r="E496" s="37"/>
      <c r="F496" s="36"/>
      <c r="G496" s="3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.75" customHeight="1">
      <c r="A497" s="33"/>
      <c r="B497" s="34"/>
      <c r="C497" s="33"/>
      <c r="D497" s="35"/>
      <c r="E497" s="37"/>
      <c r="F497" s="36"/>
      <c r="G497" s="3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.75" customHeight="1">
      <c r="A498" s="33"/>
      <c r="B498" s="34"/>
      <c r="C498" s="33"/>
      <c r="D498" s="35"/>
      <c r="E498" s="37"/>
      <c r="F498" s="36"/>
      <c r="G498" s="3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.75" customHeight="1">
      <c r="A499" s="33"/>
      <c r="B499" s="34"/>
      <c r="C499" s="33"/>
      <c r="D499" s="35"/>
      <c r="E499" s="37"/>
      <c r="F499" s="36"/>
      <c r="G499" s="3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.75" customHeight="1">
      <c r="A500" s="33"/>
      <c r="B500" s="34"/>
      <c r="C500" s="33"/>
      <c r="D500" s="35"/>
      <c r="E500" s="37"/>
      <c r="F500" s="36"/>
      <c r="G500" s="3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.75" customHeight="1">
      <c r="A501" s="33"/>
      <c r="B501" s="34"/>
      <c r="C501" s="33"/>
      <c r="D501" s="35"/>
      <c r="E501" s="37"/>
      <c r="F501" s="36"/>
      <c r="G501" s="3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.75" customHeight="1">
      <c r="A502" s="33"/>
      <c r="B502" s="34"/>
      <c r="C502" s="33"/>
      <c r="D502" s="35"/>
      <c r="E502" s="37"/>
      <c r="F502" s="36"/>
      <c r="G502" s="3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.75" customHeight="1">
      <c r="A503" s="33"/>
      <c r="B503" s="34"/>
      <c r="C503" s="33"/>
      <c r="D503" s="35"/>
      <c r="E503" s="37"/>
      <c r="F503" s="36"/>
      <c r="G503" s="3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.75" customHeight="1">
      <c r="A504" s="33"/>
      <c r="B504" s="34"/>
      <c r="C504" s="33"/>
      <c r="D504" s="35"/>
      <c r="E504" s="37"/>
      <c r="F504" s="36"/>
      <c r="G504" s="3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.75" customHeight="1">
      <c r="A505" s="33"/>
      <c r="B505" s="34"/>
      <c r="C505" s="33"/>
      <c r="D505" s="35"/>
      <c r="E505" s="37"/>
      <c r="F505" s="36"/>
      <c r="G505" s="3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.75" customHeight="1">
      <c r="A506" s="33"/>
      <c r="B506" s="34"/>
      <c r="C506" s="33"/>
      <c r="D506" s="35"/>
      <c r="E506" s="37"/>
      <c r="F506" s="36"/>
      <c r="G506" s="3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.75" customHeight="1">
      <c r="A507" s="33"/>
      <c r="B507" s="34"/>
      <c r="C507" s="33"/>
      <c r="D507" s="35"/>
      <c r="E507" s="37"/>
      <c r="F507" s="36"/>
      <c r="G507" s="3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.75" customHeight="1">
      <c r="A508" s="33"/>
      <c r="B508" s="34"/>
      <c r="C508" s="33"/>
      <c r="D508" s="35"/>
      <c r="E508" s="37"/>
      <c r="F508" s="36"/>
      <c r="G508" s="3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.75" customHeight="1">
      <c r="A509" s="33"/>
      <c r="B509" s="34"/>
      <c r="C509" s="33"/>
      <c r="D509" s="35"/>
      <c r="E509" s="37"/>
      <c r="F509" s="36"/>
      <c r="G509" s="3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.75" customHeight="1">
      <c r="A510" s="33"/>
      <c r="B510" s="34"/>
      <c r="C510" s="33"/>
      <c r="D510" s="35"/>
      <c r="E510" s="37"/>
      <c r="F510" s="36"/>
      <c r="G510" s="3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.75" customHeight="1">
      <c r="A511" s="33"/>
      <c r="B511" s="34"/>
      <c r="C511" s="33"/>
      <c r="D511" s="35"/>
      <c r="E511" s="37"/>
      <c r="F511" s="36"/>
      <c r="G511" s="3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.75" customHeight="1">
      <c r="A512" s="33"/>
      <c r="B512" s="34"/>
      <c r="C512" s="33"/>
      <c r="D512" s="35"/>
      <c r="E512" s="37"/>
      <c r="F512" s="36"/>
      <c r="G512" s="3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.75" customHeight="1">
      <c r="A513" s="33"/>
      <c r="B513" s="34"/>
      <c r="C513" s="33"/>
      <c r="D513" s="35"/>
      <c r="E513" s="37"/>
      <c r="F513" s="36"/>
      <c r="G513" s="3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.75" customHeight="1">
      <c r="A514" s="33"/>
      <c r="B514" s="34"/>
      <c r="C514" s="33"/>
      <c r="D514" s="35"/>
      <c r="E514" s="37"/>
      <c r="F514" s="36"/>
      <c r="G514" s="3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.75" customHeight="1">
      <c r="A515" s="33"/>
      <c r="B515" s="34"/>
      <c r="C515" s="33"/>
      <c r="D515" s="35"/>
      <c r="E515" s="37"/>
      <c r="F515" s="36"/>
      <c r="G515" s="3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.75" customHeight="1">
      <c r="A516" s="33"/>
      <c r="B516" s="34"/>
      <c r="C516" s="33"/>
      <c r="D516" s="35"/>
      <c r="E516" s="37"/>
      <c r="F516" s="36"/>
      <c r="G516" s="3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.75" customHeight="1">
      <c r="A517" s="33"/>
      <c r="B517" s="34"/>
      <c r="C517" s="33"/>
      <c r="D517" s="35"/>
      <c r="E517" s="37"/>
      <c r="F517" s="36"/>
      <c r="G517" s="3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.75" customHeight="1">
      <c r="A518" s="33"/>
      <c r="B518" s="34"/>
      <c r="C518" s="33"/>
      <c r="D518" s="35"/>
      <c r="E518" s="37"/>
      <c r="F518" s="36"/>
      <c r="G518" s="3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.75" customHeight="1">
      <c r="A519" s="33"/>
      <c r="B519" s="34"/>
      <c r="C519" s="33"/>
      <c r="D519" s="35"/>
      <c r="E519" s="37"/>
      <c r="F519" s="36"/>
      <c r="G519" s="3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.75" customHeight="1">
      <c r="A520" s="33"/>
      <c r="B520" s="34"/>
      <c r="C520" s="33"/>
      <c r="D520" s="35"/>
      <c r="E520" s="37"/>
      <c r="F520" s="36"/>
      <c r="G520" s="3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.75" customHeight="1">
      <c r="A521" s="33"/>
      <c r="B521" s="34"/>
      <c r="C521" s="33"/>
      <c r="D521" s="35"/>
      <c r="E521" s="37"/>
      <c r="F521" s="36"/>
      <c r="G521" s="3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.75" customHeight="1">
      <c r="A522" s="33"/>
      <c r="B522" s="34"/>
      <c r="C522" s="33"/>
      <c r="D522" s="35"/>
      <c r="E522" s="37"/>
      <c r="F522" s="36"/>
      <c r="G522" s="3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.75" customHeight="1">
      <c r="A523" s="33"/>
      <c r="B523" s="34"/>
      <c r="C523" s="33"/>
      <c r="D523" s="35"/>
      <c r="E523" s="37"/>
      <c r="F523" s="36"/>
      <c r="G523" s="3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.75" customHeight="1">
      <c r="A524" s="33"/>
      <c r="B524" s="34"/>
      <c r="C524" s="33"/>
      <c r="D524" s="35"/>
      <c r="E524" s="37"/>
      <c r="F524" s="36"/>
      <c r="G524" s="3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.75" customHeight="1">
      <c r="A525" s="33"/>
      <c r="B525" s="34"/>
      <c r="C525" s="33"/>
      <c r="D525" s="35"/>
      <c r="E525" s="37"/>
      <c r="F525" s="36"/>
      <c r="G525" s="3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.75" customHeight="1">
      <c r="A526" s="33"/>
      <c r="B526" s="34"/>
      <c r="C526" s="33"/>
      <c r="D526" s="35"/>
      <c r="E526" s="37"/>
      <c r="F526" s="36"/>
      <c r="G526" s="3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.75" customHeight="1">
      <c r="A527" s="33"/>
      <c r="B527" s="34"/>
      <c r="C527" s="33"/>
      <c r="D527" s="35"/>
      <c r="E527" s="37"/>
      <c r="F527" s="36"/>
      <c r="G527" s="3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.75" customHeight="1">
      <c r="A528" s="33"/>
      <c r="B528" s="34"/>
      <c r="C528" s="33"/>
      <c r="D528" s="35"/>
      <c r="E528" s="37"/>
      <c r="F528" s="36"/>
      <c r="G528" s="3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.75" customHeight="1">
      <c r="A529" s="33"/>
      <c r="B529" s="34"/>
      <c r="C529" s="33"/>
      <c r="D529" s="35"/>
      <c r="E529" s="37"/>
      <c r="F529" s="36"/>
      <c r="G529" s="3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.75" customHeight="1">
      <c r="A530" s="33"/>
      <c r="B530" s="34"/>
      <c r="C530" s="33"/>
      <c r="D530" s="35"/>
      <c r="E530" s="37"/>
      <c r="F530" s="36"/>
      <c r="G530" s="3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.75" customHeight="1">
      <c r="A531" s="33"/>
      <c r="B531" s="34"/>
      <c r="C531" s="33"/>
      <c r="D531" s="35"/>
      <c r="E531" s="37"/>
      <c r="F531" s="36"/>
      <c r="G531" s="3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.75" customHeight="1">
      <c r="A532" s="33"/>
      <c r="B532" s="34"/>
      <c r="C532" s="33"/>
      <c r="D532" s="35"/>
      <c r="E532" s="37"/>
      <c r="F532" s="36"/>
      <c r="G532" s="3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.75" customHeight="1">
      <c r="A533" s="33"/>
      <c r="B533" s="34"/>
      <c r="C533" s="33"/>
      <c r="D533" s="35"/>
      <c r="E533" s="37"/>
      <c r="F533" s="36"/>
      <c r="G533" s="3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.75" customHeight="1">
      <c r="A534" s="33"/>
      <c r="B534" s="34"/>
      <c r="C534" s="33"/>
      <c r="D534" s="35"/>
      <c r="E534" s="37"/>
      <c r="F534" s="36"/>
      <c r="G534" s="3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.75" customHeight="1">
      <c r="A535" s="33"/>
      <c r="B535" s="34"/>
      <c r="C535" s="33"/>
      <c r="D535" s="35"/>
      <c r="E535" s="37"/>
      <c r="F535" s="36"/>
      <c r="G535" s="3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.75" customHeight="1">
      <c r="A536" s="33"/>
      <c r="B536" s="34"/>
      <c r="C536" s="33"/>
      <c r="D536" s="35"/>
      <c r="E536" s="37"/>
      <c r="F536" s="36"/>
      <c r="G536" s="3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.75" customHeight="1">
      <c r="A537" s="33"/>
      <c r="B537" s="34"/>
      <c r="C537" s="33"/>
      <c r="D537" s="35"/>
      <c r="E537" s="37"/>
      <c r="F537" s="36"/>
      <c r="G537" s="3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.75" customHeight="1">
      <c r="A538" s="33"/>
      <c r="B538" s="34"/>
      <c r="C538" s="33"/>
      <c r="D538" s="35"/>
      <c r="E538" s="37"/>
      <c r="F538" s="36"/>
      <c r="G538" s="3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.75" customHeight="1">
      <c r="A539" s="33"/>
      <c r="B539" s="34"/>
      <c r="C539" s="33"/>
      <c r="D539" s="35"/>
      <c r="E539" s="37"/>
      <c r="F539" s="36"/>
      <c r="G539" s="3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.75" customHeight="1">
      <c r="A540" s="33"/>
      <c r="B540" s="34"/>
      <c r="C540" s="33"/>
      <c r="D540" s="35"/>
      <c r="E540" s="37"/>
      <c r="F540" s="36"/>
      <c r="G540" s="3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.75" customHeight="1">
      <c r="A541" s="33"/>
      <c r="B541" s="34"/>
      <c r="C541" s="33"/>
      <c r="D541" s="35"/>
      <c r="E541" s="37"/>
      <c r="F541" s="36"/>
      <c r="G541" s="3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.75" customHeight="1">
      <c r="A542" s="33"/>
      <c r="B542" s="34"/>
      <c r="C542" s="33"/>
      <c r="D542" s="35"/>
      <c r="E542" s="37"/>
      <c r="F542" s="36"/>
      <c r="G542" s="3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.75" customHeight="1">
      <c r="A543" s="33"/>
      <c r="B543" s="34"/>
      <c r="C543" s="33"/>
      <c r="D543" s="35"/>
      <c r="E543" s="37"/>
      <c r="F543" s="36"/>
      <c r="G543" s="3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.75" customHeight="1">
      <c r="A544" s="33"/>
      <c r="B544" s="34"/>
      <c r="C544" s="33"/>
      <c r="D544" s="35"/>
      <c r="E544" s="37"/>
      <c r="F544" s="36"/>
      <c r="G544" s="3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.75" customHeight="1">
      <c r="A545" s="33"/>
      <c r="B545" s="34"/>
      <c r="C545" s="33"/>
      <c r="D545" s="35"/>
      <c r="E545" s="37"/>
      <c r="F545" s="36"/>
      <c r="G545" s="3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.75" customHeight="1">
      <c r="A546" s="33"/>
      <c r="B546" s="34"/>
      <c r="C546" s="33"/>
      <c r="D546" s="35"/>
      <c r="E546" s="37"/>
      <c r="F546" s="36"/>
      <c r="G546" s="3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.75" customHeight="1">
      <c r="A547" s="33"/>
      <c r="B547" s="34"/>
      <c r="C547" s="33"/>
      <c r="D547" s="35"/>
      <c r="E547" s="37"/>
      <c r="F547" s="36"/>
      <c r="G547" s="3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.75" customHeight="1">
      <c r="A548" s="33"/>
      <c r="B548" s="34"/>
      <c r="C548" s="33"/>
      <c r="D548" s="35"/>
      <c r="E548" s="37"/>
      <c r="F548" s="36"/>
      <c r="G548" s="3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.75" customHeight="1">
      <c r="A549" s="33"/>
      <c r="B549" s="34"/>
      <c r="C549" s="33"/>
      <c r="D549" s="35"/>
      <c r="E549" s="37"/>
      <c r="F549" s="36"/>
      <c r="G549" s="3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.75" customHeight="1">
      <c r="A550" s="33"/>
      <c r="B550" s="34"/>
      <c r="C550" s="33"/>
      <c r="D550" s="35"/>
      <c r="E550" s="37"/>
      <c r="F550" s="36"/>
      <c r="G550" s="3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.75" customHeight="1">
      <c r="A551" s="33"/>
      <c r="B551" s="34"/>
      <c r="C551" s="33"/>
      <c r="D551" s="35"/>
      <c r="E551" s="37"/>
      <c r="F551" s="36"/>
      <c r="G551" s="3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.75" customHeight="1">
      <c r="A552" s="33"/>
      <c r="B552" s="34"/>
      <c r="C552" s="33"/>
      <c r="D552" s="35"/>
      <c r="E552" s="37"/>
      <c r="F552" s="36"/>
      <c r="G552" s="3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.75" customHeight="1">
      <c r="A553" s="33"/>
      <c r="B553" s="34"/>
      <c r="C553" s="33"/>
      <c r="D553" s="35"/>
      <c r="E553" s="37"/>
      <c r="F553" s="36"/>
      <c r="G553" s="3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.75" customHeight="1">
      <c r="A554" s="33"/>
      <c r="B554" s="34"/>
      <c r="C554" s="33"/>
      <c r="D554" s="35"/>
      <c r="E554" s="37"/>
      <c r="F554" s="36"/>
      <c r="G554" s="3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.75" customHeight="1">
      <c r="A555" s="33"/>
      <c r="B555" s="34"/>
      <c r="C555" s="33"/>
      <c r="D555" s="35"/>
      <c r="E555" s="37"/>
      <c r="F555" s="36"/>
      <c r="G555" s="3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.75" customHeight="1">
      <c r="A556" s="33"/>
      <c r="B556" s="34"/>
      <c r="C556" s="33"/>
      <c r="D556" s="35"/>
      <c r="E556" s="37"/>
      <c r="F556" s="36"/>
      <c r="G556" s="3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.75" customHeight="1">
      <c r="A557" s="33"/>
      <c r="B557" s="34"/>
      <c r="C557" s="33"/>
      <c r="D557" s="35"/>
      <c r="E557" s="37"/>
      <c r="F557" s="36"/>
      <c r="G557" s="3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.75" customHeight="1">
      <c r="A558" s="33"/>
      <c r="B558" s="34"/>
      <c r="C558" s="33"/>
      <c r="D558" s="35"/>
      <c r="E558" s="37"/>
      <c r="F558" s="36"/>
      <c r="G558" s="3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.75" customHeight="1">
      <c r="A559" s="33"/>
      <c r="B559" s="34"/>
      <c r="C559" s="33"/>
      <c r="D559" s="35"/>
      <c r="E559" s="37"/>
      <c r="F559" s="36"/>
      <c r="G559" s="3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.75" customHeight="1">
      <c r="A560" s="33"/>
      <c r="B560" s="34"/>
      <c r="C560" s="33"/>
      <c r="D560" s="35"/>
      <c r="E560" s="37"/>
      <c r="F560" s="36"/>
      <c r="G560" s="3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.75" customHeight="1">
      <c r="A561" s="33"/>
      <c r="B561" s="34"/>
      <c r="C561" s="33"/>
      <c r="D561" s="35"/>
      <c r="E561" s="37"/>
      <c r="F561" s="36"/>
      <c r="G561" s="3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.75" customHeight="1">
      <c r="A562" s="33"/>
      <c r="B562" s="34"/>
      <c r="C562" s="33"/>
      <c r="D562" s="35"/>
      <c r="E562" s="37"/>
      <c r="F562" s="36"/>
      <c r="G562" s="3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.75" customHeight="1">
      <c r="A563" s="33"/>
      <c r="B563" s="34"/>
      <c r="C563" s="33"/>
      <c r="D563" s="35"/>
      <c r="E563" s="37"/>
      <c r="F563" s="36"/>
      <c r="G563" s="3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.75" customHeight="1">
      <c r="A564" s="33"/>
      <c r="B564" s="34"/>
      <c r="C564" s="33"/>
      <c r="D564" s="35"/>
      <c r="E564" s="37"/>
      <c r="F564" s="36"/>
      <c r="G564" s="3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.75" customHeight="1">
      <c r="A565" s="33"/>
      <c r="B565" s="34"/>
      <c r="C565" s="33"/>
      <c r="D565" s="35"/>
      <c r="E565" s="37"/>
      <c r="F565" s="36"/>
      <c r="G565" s="3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.75" customHeight="1">
      <c r="A566" s="33"/>
      <c r="B566" s="34"/>
      <c r="C566" s="33"/>
      <c r="D566" s="35"/>
      <c r="E566" s="37"/>
      <c r="F566" s="36"/>
      <c r="G566" s="3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.75" customHeight="1">
      <c r="A567" s="33"/>
      <c r="B567" s="34"/>
      <c r="C567" s="33"/>
      <c r="D567" s="35"/>
      <c r="E567" s="37"/>
      <c r="F567" s="36"/>
      <c r="G567" s="3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.75" customHeight="1">
      <c r="A568" s="33"/>
      <c r="B568" s="34"/>
      <c r="C568" s="33"/>
      <c r="D568" s="35"/>
      <c r="E568" s="37"/>
      <c r="F568" s="36"/>
      <c r="G568" s="3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.75" customHeight="1">
      <c r="A569" s="33"/>
      <c r="B569" s="34"/>
      <c r="C569" s="33"/>
      <c r="D569" s="35"/>
      <c r="E569" s="37"/>
      <c r="F569" s="36"/>
      <c r="G569" s="3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.75" customHeight="1">
      <c r="A570" s="33"/>
      <c r="B570" s="34"/>
      <c r="C570" s="33"/>
      <c r="D570" s="35"/>
      <c r="E570" s="37"/>
      <c r="F570" s="36"/>
      <c r="G570" s="3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.75" customHeight="1">
      <c r="A571" s="33"/>
      <c r="B571" s="34"/>
      <c r="C571" s="33"/>
      <c r="D571" s="35"/>
      <c r="E571" s="37"/>
      <c r="F571" s="36"/>
      <c r="G571" s="3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.75" customHeight="1">
      <c r="A572" s="33"/>
      <c r="B572" s="34"/>
      <c r="C572" s="33"/>
      <c r="D572" s="35"/>
      <c r="E572" s="37"/>
      <c r="F572" s="36"/>
      <c r="G572" s="3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.75" customHeight="1">
      <c r="A573" s="33"/>
      <c r="B573" s="34"/>
      <c r="C573" s="33"/>
      <c r="D573" s="35"/>
      <c r="E573" s="37"/>
      <c r="F573" s="36"/>
      <c r="G573" s="3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.75" customHeight="1">
      <c r="A574" s="33"/>
      <c r="B574" s="34"/>
      <c r="C574" s="33"/>
      <c r="D574" s="35"/>
      <c r="E574" s="37"/>
      <c r="F574" s="36"/>
      <c r="G574" s="3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.75" customHeight="1">
      <c r="A575" s="33"/>
      <c r="B575" s="34"/>
      <c r="C575" s="33"/>
      <c r="D575" s="35"/>
      <c r="E575" s="37"/>
      <c r="F575" s="36"/>
      <c r="G575" s="3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.75" customHeight="1">
      <c r="A576" s="33"/>
      <c r="B576" s="34"/>
      <c r="C576" s="33"/>
      <c r="D576" s="35"/>
      <c r="E576" s="37"/>
      <c r="F576" s="36"/>
      <c r="G576" s="3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.75" customHeight="1">
      <c r="A577" s="33"/>
      <c r="B577" s="34"/>
      <c r="C577" s="33"/>
      <c r="D577" s="35"/>
      <c r="E577" s="37"/>
      <c r="F577" s="36"/>
      <c r="G577" s="3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.75" customHeight="1">
      <c r="A578" s="33"/>
      <c r="B578" s="34"/>
      <c r="C578" s="33"/>
      <c r="D578" s="35"/>
      <c r="E578" s="37"/>
      <c r="F578" s="36"/>
      <c r="G578" s="3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.75" customHeight="1">
      <c r="A579" s="33"/>
      <c r="B579" s="34"/>
      <c r="C579" s="33"/>
      <c r="D579" s="35"/>
      <c r="E579" s="37"/>
      <c r="F579" s="36"/>
      <c r="G579" s="3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.75" customHeight="1">
      <c r="A580" s="33"/>
      <c r="B580" s="34"/>
      <c r="C580" s="33"/>
      <c r="D580" s="35"/>
      <c r="E580" s="37"/>
      <c r="F580" s="36"/>
      <c r="G580" s="3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.75" customHeight="1">
      <c r="A581" s="33"/>
      <c r="B581" s="34"/>
      <c r="C581" s="33"/>
      <c r="D581" s="35"/>
      <c r="E581" s="37"/>
      <c r="F581" s="36"/>
      <c r="G581" s="3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.75" customHeight="1">
      <c r="A582" s="33"/>
      <c r="B582" s="34"/>
      <c r="C582" s="33"/>
      <c r="D582" s="35"/>
      <c r="E582" s="37"/>
      <c r="F582" s="36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.75" customHeight="1">
      <c r="A583" s="33"/>
      <c r="B583" s="34"/>
      <c r="C583" s="33"/>
      <c r="D583" s="35"/>
      <c r="E583" s="37"/>
      <c r="F583" s="36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.75" customHeight="1">
      <c r="A584" s="33"/>
      <c r="B584" s="34"/>
      <c r="C584" s="33"/>
      <c r="D584" s="35"/>
      <c r="E584" s="37"/>
      <c r="F584" s="36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.75" customHeight="1">
      <c r="A585" s="33"/>
      <c r="B585" s="34"/>
      <c r="C585" s="33"/>
      <c r="D585" s="35"/>
      <c r="E585" s="37"/>
      <c r="F585" s="36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.75" customHeight="1">
      <c r="A586" s="33"/>
      <c r="B586" s="34"/>
      <c r="C586" s="33"/>
      <c r="D586" s="35"/>
      <c r="E586" s="37"/>
      <c r="F586" s="36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.75" customHeight="1">
      <c r="A587" s="33"/>
      <c r="B587" s="34"/>
      <c r="C587" s="33"/>
      <c r="D587" s="35"/>
      <c r="E587" s="37"/>
      <c r="F587" s="36"/>
      <c r="G587" s="3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.75" customHeight="1">
      <c r="A588" s="33"/>
      <c r="B588" s="34"/>
      <c r="C588" s="33"/>
      <c r="D588" s="35"/>
      <c r="E588" s="37"/>
      <c r="F588" s="36"/>
      <c r="G588" s="3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.75" customHeight="1">
      <c r="A589" s="33"/>
      <c r="B589" s="34"/>
      <c r="C589" s="33"/>
      <c r="D589" s="35"/>
      <c r="E589" s="37"/>
      <c r="F589" s="36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.75" customHeight="1">
      <c r="A590" s="33"/>
      <c r="B590" s="34"/>
      <c r="C590" s="33"/>
      <c r="D590" s="35"/>
      <c r="E590" s="37"/>
      <c r="F590" s="36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.75" customHeight="1">
      <c r="A591" s="33"/>
      <c r="B591" s="34"/>
      <c r="C591" s="33"/>
      <c r="D591" s="35"/>
      <c r="E591" s="37"/>
      <c r="F591" s="36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.75" customHeight="1">
      <c r="A592" s="33"/>
      <c r="B592" s="34"/>
      <c r="C592" s="33"/>
      <c r="D592" s="35"/>
      <c r="E592" s="37"/>
      <c r="F592" s="36"/>
      <c r="G592" s="3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.75" customHeight="1">
      <c r="A593" s="33"/>
      <c r="B593" s="34"/>
      <c r="C593" s="33"/>
      <c r="D593" s="35"/>
      <c r="E593" s="37"/>
      <c r="F593" s="36"/>
      <c r="G593" s="3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.75" customHeight="1">
      <c r="A594" s="33"/>
      <c r="B594" s="34"/>
      <c r="C594" s="33"/>
      <c r="D594" s="35"/>
      <c r="E594" s="37"/>
      <c r="F594" s="36"/>
      <c r="G594" s="3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.75" customHeight="1">
      <c r="A595" s="33"/>
      <c r="B595" s="34"/>
      <c r="C595" s="33"/>
      <c r="D595" s="35"/>
      <c r="E595" s="37"/>
      <c r="F595" s="36"/>
      <c r="G595" s="3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.75" customHeight="1">
      <c r="A596" s="33"/>
      <c r="B596" s="34"/>
      <c r="C596" s="33"/>
      <c r="D596" s="35"/>
      <c r="E596" s="37"/>
      <c r="F596" s="36"/>
      <c r="G596" s="3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.75" customHeight="1">
      <c r="A597" s="33"/>
      <c r="B597" s="34"/>
      <c r="C597" s="33"/>
      <c r="D597" s="35"/>
      <c r="E597" s="37"/>
      <c r="F597" s="36"/>
      <c r="G597" s="3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.75" customHeight="1">
      <c r="A598" s="33"/>
      <c r="B598" s="34"/>
      <c r="C598" s="33"/>
      <c r="D598" s="35"/>
      <c r="E598" s="37"/>
      <c r="F598" s="36"/>
      <c r="G598" s="3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.75" customHeight="1">
      <c r="A599" s="33"/>
      <c r="B599" s="34"/>
      <c r="C599" s="33"/>
      <c r="D599" s="35"/>
      <c r="E599" s="37"/>
      <c r="F599" s="36"/>
      <c r="G599" s="3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.75" customHeight="1">
      <c r="A600" s="33"/>
      <c r="B600" s="34"/>
      <c r="C600" s="33"/>
      <c r="D600" s="35"/>
      <c r="E600" s="37"/>
      <c r="F600" s="36"/>
      <c r="G600" s="3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.75" customHeight="1">
      <c r="A601" s="33"/>
      <c r="B601" s="34"/>
      <c r="C601" s="33"/>
      <c r="D601" s="35"/>
      <c r="E601" s="37"/>
      <c r="F601" s="36"/>
      <c r="G601" s="3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.75" customHeight="1">
      <c r="A602" s="33"/>
      <c r="B602" s="34"/>
      <c r="C602" s="33"/>
      <c r="D602" s="35"/>
      <c r="E602" s="37"/>
      <c r="F602" s="36"/>
      <c r="G602" s="3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.75" customHeight="1">
      <c r="A603" s="33"/>
      <c r="B603" s="34"/>
      <c r="C603" s="33"/>
      <c r="D603" s="35"/>
      <c r="E603" s="37"/>
      <c r="F603" s="36"/>
      <c r="G603" s="3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.75" customHeight="1">
      <c r="A604" s="33"/>
      <c r="B604" s="34"/>
      <c r="C604" s="33"/>
      <c r="D604" s="35"/>
      <c r="E604" s="37"/>
      <c r="F604" s="36"/>
      <c r="G604" s="3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.75" customHeight="1">
      <c r="A605" s="33"/>
      <c r="B605" s="34"/>
      <c r="C605" s="33"/>
      <c r="D605" s="35"/>
      <c r="E605" s="37"/>
      <c r="F605" s="36"/>
      <c r="G605" s="3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.75" customHeight="1">
      <c r="A606" s="33"/>
      <c r="B606" s="34"/>
      <c r="C606" s="33"/>
      <c r="D606" s="35"/>
      <c r="E606" s="37"/>
      <c r="F606" s="36"/>
      <c r="G606" s="3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.75" customHeight="1">
      <c r="A607" s="33"/>
      <c r="B607" s="34"/>
      <c r="C607" s="33"/>
      <c r="D607" s="35"/>
      <c r="E607" s="37"/>
      <c r="F607" s="36"/>
      <c r="G607" s="3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.75" customHeight="1">
      <c r="A608" s="33"/>
      <c r="B608" s="34"/>
      <c r="C608" s="33"/>
      <c r="D608" s="35"/>
      <c r="E608" s="37"/>
      <c r="F608" s="36"/>
      <c r="G608" s="3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.75" customHeight="1">
      <c r="A609" s="33"/>
      <c r="B609" s="34"/>
      <c r="C609" s="33"/>
      <c r="D609" s="35"/>
      <c r="E609" s="37"/>
      <c r="F609" s="36"/>
      <c r="G609" s="3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.75" customHeight="1">
      <c r="A610" s="33"/>
      <c r="B610" s="34"/>
      <c r="C610" s="33"/>
      <c r="D610" s="35"/>
      <c r="E610" s="37"/>
      <c r="F610" s="36"/>
      <c r="G610" s="3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.75" customHeight="1">
      <c r="A611" s="33"/>
      <c r="B611" s="34"/>
      <c r="C611" s="33"/>
      <c r="D611" s="35"/>
      <c r="E611" s="37"/>
      <c r="F611" s="36"/>
      <c r="G611" s="3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.75" customHeight="1">
      <c r="A612" s="33"/>
      <c r="B612" s="34"/>
      <c r="C612" s="33"/>
      <c r="D612" s="35"/>
      <c r="E612" s="37"/>
      <c r="F612" s="36"/>
      <c r="G612" s="3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.75" customHeight="1">
      <c r="A613" s="33"/>
      <c r="B613" s="34"/>
      <c r="C613" s="33"/>
      <c r="D613" s="35"/>
      <c r="E613" s="37"/>
      <c r="F613" s="36"/>
      <c r="G613" s="3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.75" customHeight="1">
      <c r="A614" s="33"/>
      <c r="B614" s="34"/>
      <c r="C614" s="33"/>
      <c r="D614" s="35"/>
      <c r="E614" s="37"/>
      <c r="F614" s="36"/>
      <c r="G614" s="3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.75" customHeight="1">
      <c r="A615" s="33"/>
      <c r="B615" s="34"/>
      <c r="C615" s="33"/>
      <c r="D615" s="35"/>
      <c r="E615" s="37"/>
      <c r="F615" s="36"/>
      <c r="G615" s="3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.75" customHeight="1">
      <c r="A616" s="33"/>
      <c r="B616" s="34"/>
      <c r="C616" s="33"/>
      <c r="D616" s="35"/>
      <c r="E616" s="37"/>
      <c r="F616" s="36"/>
      <c r="G616" s="3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.75" customHeight="1">
      <c r="A617" s="33"/>
      <c r="B617" s="34"/>
      <c r="C617" s="33"/>
      <c r="D617" s="35"/>
      <c r="E617" s="37"/>
      <c r="F617" s="36"/>
      <c r="G617" s="3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.75" customHeight="1">
      <c r="A618" s="33"/>
      <c r="B618" s="34"/>
      <c r="C618" s="33"/>
      <c r="D618" s="35"/>
      <c r="E618" s="37"/>
      <c r="F618" s="36"/>
      <c r="G618" s="3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.75" customHeight="1">
      <c r="A619" s="33"/>
      <c r="B619" s="34"/>
      <c r="C619" s="33"/>
      <c r="D619" s="35"/>
      <c r="E619" s="37"/>
      <c r="F619" s="36"/>
      <c r="G619" s="3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.75" customHeight="1">
      <c r="A620" s="33"/>
      <c r="B620" s="34"/>
      <c r="C620" s="33"/>
      <c r="D620" s="35"/>
      <c r="E620" s="37"/>
      <c r="F620" s="36"/>
      <c r="G620" s="3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.75" customHeight="1">
      <c r="A621" s="33"/>
      <c r="B621" s="34"/>
      <c r="C621" s="33"/>
      <c r="D621" s="35"/>
      <c r="E621" s="37"/>
      <c r="F621" s="36"/>
      <c r="G621" s="3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.75" customHeight="1">
      <c r="A622" s="33"/>
      <c r="B622" s="34"/>
      <c r="C622" s="33"/>
      <c r="D622" s="35"/>
      <c r="E622" s="37"/>
      <c r="F622" s="36"/>
      <c r="G622" s="3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.75" customHeight="1">
      <c r="A623" s="33"/>
      <c r="B623" s="34"/>
      <c r="C623" s="33"/>
      <c r="D623" s="35"/>
      <c r="E623" s="37"/>
      <c r="F623" s="36"/>
      <c r="G623" s="3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.75" customHeight="1">
      <c r="A624" s="33"/>
      <c r="B624" s="34"/>
      <c r="C624" s="33"/>
      <c r="D624" s="35"/>
      <c r="E624" s="37"/>
      <c r="F624" s="36"/>
      <c r="G624" s="3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.75" customHeight="1">
      <c r="A625" s="33"/>
      <c r="B625" s="34"/>
      <c r="C625" s="33"/>
      <c r="D625" s="35"/>
      <c r="E625" s="37"/>
      <c r="F625" s="36"/>
      <c r="G625" s="3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.75" customHeight="1">
      <c r="A626" s="33"/>
      <c r="B626" s="34"/>
      <c r="C626" s="33"/>
      <c r="D626" s="35"/>
      <c r="E626" s="37"/>
      <c r="F626" s="36"/>
      <c r="G626" s="3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.75" customHeight="1">
      <c r="A627" s="33"/>
      <c r="B627" s="34"/>
      <c r="C627" s="33"/>
      <c r="D627" s="35"/>
      <c r="E627" s="37"/>
      <c r="F627" s="36"/>
      <c r="G627" s="3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.75" customHeight="1">
      <c r="A628" s="33"/>
      <c r="B628" s="34"/>
      <c r="C628" s="33"/>
      <c r="D628" s="35"/>
      <c r="E628" s="37"/>
      <c r="F628" s="36"/>
      <c r="G628" s="3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.75" customHeight="1">
      <c r="A629" s="33"/>
      <c r="B629" s="34"/>
      <c r="C629" s="33"/>
      <c r="D629" s="35"/>
      <c r="E629" s="37"/>
      <c r="F629" s="36"/>
      <c r="G629" s="3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.75" customHeight="1">
      <c r="A630" s="33"/>
      <c r="B630" s="34"/>
      <c r="C630" s="33"/>
      <c r="D630" s="35"/>
      <c r="E630" s="37"/>
      <c r="F630" s="36"/>
      <c r="G630" s="3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.75" customHeight="1">
      <c r="A631" s="33"/>
      <c r="B631" s="34"/>
      <c r="C631" s="33"/>
      <c r="D631" s="35"/>
      <c r="E631" s="37"/>
      <c r="F631" s="36"/>
      <c r="G631" s="3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.75" customHeight="1">
      <c r="A632" s="33"/>
      <c r="B632" s="34"/>
      <c r="C632" s="33"/>
      <c r="D632" s="35"/>
      <c r="E632" s="37"/>
      <c r="F632" s="36"/>
      <c r="G632" s="3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.75" customHeight="1">
      <c r="A633" s="33"/>
      <c r="B633" s="34"/>
      <c r="C633" s="33"/>
      <c r="D633" s="35"/>
      <c r="E633" s="37"/>
      <c r="F633" s="36"/>
      <c r="G633" s="3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.75" customHeight="1">
      <c r="A634" s="33"/>
      <c r="B634" s="34"/>
      <c r="C634" s="33"/>
      <c r="D634" s="35"/>
      <c r="E634" s="37"/>
      <c r="F634" s="36"/>
      <c r="G634" s="3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.75" customHeight="1">
      <c r="A635" s="33"/>
      <c r="B635" s="34"/>
      <c r="C635" s="33"/>
      <c r="D635" s="35"/>
      <c r="E635" s="37"/>
      <c r="F635" s="36"/>
      <c r="G635" s="3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.75" customHeight="1">
      <c r="A636" s="33"/>
      <c r="B636" s="34"/>
      <c r="C636" s="33"/>
      <c r="D636" s="35"/>
      <c r="E636" s="37"/>
      <c r="F636" s="36"/>
      <c r="G636" s="3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.75" customHeight="1">
      <c r="A637" s="33"/>
      <c r="B637" s="34"/>
      <c r="C637" s="33"/>
      <c r="D637" s="35"/>
      <c r="E637" s="37"/>
      <c r="F637" s="36"/>
      <c r="G637" s="3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.75" customHeight="1">
      <c r="A638" s="33"/>
      <c r="B638" s="34"/>
      <c r="C638" s="33"/>
      <c r="D638" s="35"/>
      <c r="E638" s="37"/>
      <c r="F638" s="36"/>
      <c r="G638" s="3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.75" customHeight="1">
      <c r="A639" s="33"/>
      <c r="B639" s="34"/>
      <c r="C639" s="33"/>
      <c r="D639" s="35"/>
      <c r="E639" s="37"/>
      <c r="F639" s="36"/>
      <c r="G639" s="3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.75" customHeight="1">
      <c r="A640" s="33"/>
      <c r="B640" s="34"/>
      <c r="C640" s="33"/>
      <c r="D640" s="35"/>
      <c r="E640" s="37"/>
      <c r="F640" s="36"/>
      <c r="G640" s="3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.75" customHeight="1">
      <c r="A641" s="33"/>
      <c r="B641" s="34"/>
      <c r="C641" s="33"/>
      <c r="D641" s="35"/>
      <c r="E641" s="37"/>
      <c r="F641" s="36"/>
      <c r="G641" s="3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.75" customHeight="1">
      <c r="A642" s="33"/>
      <c r="B642" s="34"/>
      <c r="C642" s="33"/>
      <c r="D642" s="35"/>
      <c r="E642" s="37"/>
      <c r="F642" s="36"/>
      <c r="G642" s="3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.75" customHeight="1">
      <c r="A643" s="33"/>
      <c r="B643" s="34"/>
      <c r="C643" s="33"/>
      <c r="D643" s="35"/>
      <c r="E643" s="37"/>
      <c r="F643" s="36"/>
      <c r="G643" s="3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.75" customHeight="1">
      <c r="A644" s="33"/>
      <c r="B644" s="34"/>
      <c r="C644" s="33"/>
      <c r="D644" s="35"/>
      <c r="E644" s="37"/>
      <c r="F644" s="36"/>
      <c r="G644" s="3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.75" customHeight="1">
      <c r="A645" s="33"/>
      <c r="B645" s="34"/>
      <c r="C645" s="33"/>
      <c r="D645" s="35"/>
      <c r="E645" s="37"/>
      <c r="F645" s="36"/>
      <c r="G645" s="3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.75" customHeight="1">
      <c r="A646" s="33"/>
      <c r="B646" s="34"/>
      <c r="C646" s="33"/>
      <c r="D646" s="35"/>
      <c r="E646" s="37"/>
      <c r="F646" s="36"/>
      <c r="G646" s="3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.75" customHeight="1">
      <c r="A647" s="33"/>
      <c r="B647" s="34"/>
      <c r="C647" s="33"/>
      <c r="D647" s="35"/>
      <c r="E647" s="37"/>
      <c r="F647" s="36"/>
      <c r="G647" s="3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.75" customHeight="1">
      <c r="A648" s="33"/>
      <c r="B648" s="34"/>
      <c r="C648" s="33"/>
      <c r="D648" s="35"/>
      <c r="E648" s="37"/>
      <c r="F648" s="36"/>
      <c r="G648" s="3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.75" customHeight="1">
      <c r="A649" s="33"/>
      <c r="B649" s="34"/>
      <c r="C649" s="33"/>
      <c r="D649" s="35"/>
      <c r="E649" s="37"/>
      <c r="F649" s="36"/>
      <c r="G649" s="3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.75" customHeight="1">
      <c r="A650" s="33"/>
      <c r="B650" s="34"/>
      <c r="C650" s="33"/>
      <c r="D650" s="35"/>
      <c r="E650" s="37"/>
      <c r="F650" s="36"/>
      <c r="G650" s="3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.75" customHeight="1">
      <c r="A651" s="33"/>
      <c r="B651" s="34"/>
      <c r="C651" s="33"/>
      <c r="D651" s="35"/>
      <c r="E651" s="37"/>
      <c r="F651" s="36"/>
      <c r="G651" s="3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.75" customHeight="1">
      <c r="A652" s="33"/>
      <c r="B652" s="34"/>
      <c r="C652" s="33"/>
      <c r="D652" s="35"/>
      <c r="E652" s="37"/>
      <c r="F652" s="36"/>
      <c r="G652" s="3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.75" customHeight="1">
      <c r="A653" s="33"/>
      <c r="B653" s="34"/>
      <c r="C653" s="33"/>
      <c r="D653" s="35"/>
      <c r="E653" s="37"/>
      <c r="F653" s="36"/>
      <c r="G653" s="3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.75" customHeight="1">
      <c r="A654" s="33"/>
      <c r="B654" s="34"/>
      <c r="C654" s="33"/>
      <c r="D654" s="35"/>
      <c r="E654" s="37"/>
      <c r="F654" s="36"/>
      <c r="G654" s="3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.75" customHeight="1">
      <c r="A655" s="33"/>
      <c r="B655" s="34"/>
      <c r="C655" s="33"/>
      <c r="D655" s="35"/>
      <c r="E655" s="37"/>
      <c r="F655" s="36"/>
      <c r="G655" s="3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.75" customHeight="1">
      <c r="A656" s="33"/>
      <c r="B656" s="34"/>
      <c r="C656" s="33"/>
      <c r="D656" s="35"/>
      <c r="E656" s="37"/>
      <c r="F656" s="36"/>
      <c r="G656" s="3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.75" customHeight="1">
      <c r="A657" s="33"/>
      <c r="B657" s="34"/>
      <c r="C657" s="33"/>
      <c r="D657" s="35"/>
      <c r="E657" s="37"/>
      <c r="F657" s="36"/>
      <c r="G657" s="3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.75" customHeight="1">
      <c r="A658" s="33"/>
      <c r="B658" s="34"/>
      <c r="C658" s="33"/>
      <c r="D658" s="35"/>
      <c r="E658" s="37"/>
      <c r="F658" s="36"/>
      <c r="G658" s="3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.75" customHeight="1">
      <c r="A659" s="33"/>
      <c r="B659" s="34"/>
      <c r="C659" s="33"/>
      <c r="D659" s="35"/>
      <c r="E659" s="37"/>
      <c r="F659" s="36"/>
      <c r="G659" s="3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.75" customHeight="1">
      <c r="A660" s="33"/>
      <c r="B660" s="34"/>
      <c r="C660" s="33"/>
      <c r="D660" s="35"/>
      <c r="E660" s="37"/>
      <c r="F660" s="36"/>
      <c r="G660" s="3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.75" customHeight="1">
      <c r="A661" s="33"/>
      <c r="B661" s="34"/>
      <c r="C661" s="33"/>
      <c r="D661" s="35"/>
      <c r="E661" s="37"/>
      <c r="F661" s="36"/>
      <c r="G661" s="3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.75" customHeight="1">
      <c r="A662" s="33"/>
      <c r="B662" s="34"/>
      <c r="C662" s="33"/>
      <c r="D662" s="35"/>
      <c r="E662" s="37"/>
      <c r="F662" s="36"/>
      <c r="G662" s="3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.75" customHeight="1">
      <c r="A663" s="33"/>
      <c r="B663" s="34"/>
      <c r="C663" s="33"/>
      <c r="D663" s="35"/>
      <c r="E663" s="37"/>
      <c r="F663" s="36"/>
      <c r="G663" s="3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.75" customHeight="1">
      <c r="A664" s="33"/>
      <c r="B664" s="34"/>
      <c r="C664" s="33"/>
      <c r="D664" s="35"/>
      <c r="E664" s="37"/>
      <c r="F664" s="36"/>
      <c r="G664" s="3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.75" customHeight="1">
      <c r="A665" s="33"/>
      <c r="B665" s="34"/>
      <c r="C665" s="33"/>
      <c r="D665" s="35"/>
      <c r="E665" s="37"/>
      <c r="F665" s="36"/>
      <c r="G665" s="3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.75" customHeight="1">
      <c r="A666" s="33"/>
      <c r="B666" s="34"/>
      <c r="C666" s="33"/>
      <c r="D666" s="35"/>
      <c r="E666" s="37"/>
      <c r="F666" s="36"/>
      <c r="G666" s="3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.75" customHeight="1">
      <c r="A667" s="33"/>
      <c r="B667" s="34"/>
      <c r="C667" s="33"/>
      <c r="D667" s="35"/>
      <c r="E667" s="37"/>
      <c r="F667" s="36"/>
      <c r="G667" s="3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.75" customHeight="1">
      <c r="A668" s="33"/>
      <c r="B668" s="34"/>
      <c r="C668" s="33"/>
      <c r="D668" s="35"/>
      <c r="E668" s="37"/>
      <c r="F668" s="36"/>
      <c r="G668" s="3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.75" customHeight="1">
      <c r="A669" s="33"/>
      <c r="B669" s="34"/>
      <c r="C669" s="33"/>
      <c r="D669" s="35"/>
      <c r="E669" s="37"/>
      <c r="F669" s="36"/>
      <c r="G669" s="3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.75" customHeight="1">
      <c r="A670" s="33"/>
      <c r="B670" s="34"/>
      <c r="C670" s="33"/>
      <c r="D670" s="35"/>
      <c r="E670" s="37"/>
      <c r="F670" s="36"/>
      <c r="G670" s="3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.75" customHeight="1">
      <c r="A671" s="33"/>
      <c r="B671" s="34"/>
      <c r="C671" s="33"/>
      <c r="D671" s="35"/>
      <c r="E671" s="37"/>
      <c r="F671" s="36"/>
      <c r="G671" s="3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.75" customHeight="1">
      <c r="A672" s="33"/>
      <c r="B672" s="34"/>
      <c r="C672" s="33"/>
      <c r="D672" s="35"/>
      <c r="E672" s="37"/>
      <c r="F672" s="36"/>
      <c r="G672" s="3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.75" customHeight="1">
      <c r="A673" s="33"/>
      <c r="B673" s="34"/>
      <c r="C673" s="33"/>
      <c r="D673" s="35"/>
      <c r="E673" s="37"/>
      <c r="F673" s="36"/>
      <c r="G673" s="3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.75" customHeight="1">
      <c r="A674" s="33"/>
      <c r="B674" s="34"/>
      <c r="C674" s="33"/>
      <c r="D674" s="35"/>
      <c r="E674" s="37"/>
      <c r="F674" s="36"/>
      <c r="G674" s="3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.75" customHeight="1">
      <c r="A675" s="33"/>
      <c r="B675" s="34"/>
      <c r="C675" s="33"/>
      <c r="D675" s="35"/>
      <c r="E675" s="37"/>
      <c r="F675" s="36"/>
      <c r="G675" s="3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.75" customHeight="1">
      <c r="A676" s="33"/>
      <c r="B676" s="34"/>
      <c r="C676" s="33"/>
      <c r="D676" s="35"/>
      <c r="E676" s="37"/>
      <c r="F676" s="36"/>
      <c r="G676" s="3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.75" customHeight="1">
      <c r="A677" s="33"/>
      <c r="B677" s="34"/>
      <c r="C677" s="33"/>
      <c r="D677" s="35"/>
      <c r="E677" s="37"/>
      <c r="F677" s="36"/>
      <c r="G677" s="3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.75" customHeight="1">
      <c r="A678" s="33"/>
      <c r="B678" s="34"/>
      <c r="C678" s="33"/>
      <c r="D678" s="35"/>
      <c r="E678" s="37"/>
      <c r="F678" s="36"/>
      <c r="G678" s="3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.75" customHeight="1">
      <c r="A679" s="33"/>
      <c r="B679" s="34"/>
      <c r="C679" s="33"/>
      <c r="D679" s="35"/>
      <c r="E679" s="37"/>
      <c r="F679" s="36"/>
      <c r="G679" s="3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.75" customHeight="1">
      <c r="A680" s="33"/>
      <c r="B680" s="34"/>
      <c r="C680" s="33"/>
      <c r="D680" s="35"/>
      <c r="E680" s="37"/>
      <c r="F680" s="36"/>
      <c r="G680" s="3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.75" customHeight="1">
      <c r="A681" s="33"/>
      <c r="B681" s="34"/>
      <c r="C681" s="33"/>
      <c r="D681" s="35"/>
      <c r="E681" s="37"/>
      <c r="F681" s="36"/>
      <c r="G681" s="3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.75" customHeight="1">
      <c r="A682" s="33"/>
      <c r="B682" s="34"/>
      <c r="C682" s="33"/>
      <c r="D682" s="35"/>
      <c r="E682" s="37"/>
      <c r="F682" s="36"/>
      <c r="G682" s="3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.75" customHeight="1">
      <c r="A683" s="33"/>
      <c r="B683" s="34"/>
      <c r="C683" s="33"/>
      <c r="D683" s="35"/>
      <c r="E683" s="37"/>
      <c r="F683" s="36"/>
      <c r="G683" s="3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.75" customHeight="1">
      <c r="A684" s="33"/>
      <c r="B684" s="34"/>
      <c r="C684" s="33"/>
      <c r="D684" s="35"/>
      <c r="E684" s="37"/>
      <c r="F684" s="36"/>
      <c r="G684" s="3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.75" customHeight="1">
      <c r="A685" s="33"/>
      <c r="B685" s="34"/>
      <c r="C685" s="33"/>
      <c r="D685" s="35"/>
      <c r="E685" s="37"/>
      <c r="F685" s="36"/>
      <c r="G685" s="3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.75" customHeight="1">
      <c r="A686" s="33"/>
      <c r="B686" s="34"/>
      <c r="C686" s="33"/>
      <c r="D686" s="35"/>
      <c r="E686" s="37"/>
      <c r="F686" s="36"/>
      <c r="G686" s="3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.75" customHeight="1">
      <c r="A687" s="33"/>
      <c r="B687" s="34"/>
      <c r="C687" s="33"/>
      <c r="D687" s="35"/>
      <c r="E687" s="37"/>
      <c r="F687" s="36"/>
      <c r="G687" s="3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.75" customHeight="1">
      <c r="A688" s="33"/>
      <c r="B688" s="34"/>
      <c r="C688" s="33"/>
      <c r="D688" s="35"/>
      <c r="E688" s="37"/>
      <c r="F688" s="36"/>
      <c r="G688" s="3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.75" customHeight="1">
      <c r="A689" s="33"/>
      <c r="B689" s="34"/>
      <c r="C689" s="33"/>
      <c r="D689" s="35"/>
      <c r="E689" s="37"/>
      <c r="F689" s="36"/>
      <c r="G689" s="3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.75" customHeight="1">
      <c r="A690" s="33"/>
      <c r="B690" s="34"/>
      <c r="C690" s="33"/>
      <c r="D690" s="35"/>
      <c r="E690" s="37"/>
      <c r="F690" s="36"/>
      <c r="G690" s="3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.75" customHeight="1">
      <c r="A691" s="33"/>
      <c r="B691" s="34"/>
      <c r="C691" s="33"/>
      <c r="D691" s="35"/>
      <c r="E691" s="37"/>
      <c r="F691" s="36"/>
      <c r="G691" s="3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.75" customHeight="1">
      <c r="A692" s="33"/>
      <c r="B692" s="34"/>
      <c r="C692" s="33"/>
      <c r="D692" s="35"/>
      <c r="E692" s="37"/>
      <c r="F692" s="36"/>
      <c r="G692" s="3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.75" customHeight="1">
      <c r="A693" s="33"/>
      <c r="B693" s="34"/>
      <c r="C693" s="33"/>
      <c r="D693" s="35"/>
      <c r="E693" s="37"/>
      <c r="F693" s="36"/>
      <c r="G693" s="3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.75" customHeight="1">
      <c r="A694" s="33"/>
      <c r="B694" s="34"/>
      <c r="C694" s="33"/>
      <c r="D694" s="35"/>
      <c r="E694" s="37"/>
      <c r="F694" s="36"/>
      <c r="G694" s="3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.75" customHeight="1">
      <c r="A695" s="33"/>
      <c r="B695" s="34"/>
      <c r="C695" s="33"/>
      <c r="D695" s="35"/>
      <c r="E695" s="37"/>
      <c r="F695" s="36"/>
      <c r="G695" s="3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.75" customHeight="1">
      <c r="A696" s="33"/>
      <c r="B696" s="34"/>
      <c r="C696" s="33"/>
      <c r="D696" s="35"/>
      <c r="E696" s="37"/>
      <c r="F696" s="36"/>
      <c r="G696" s="3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.75" customHeight="1">
      <c r="A697" s="33"/>
      <c r="B697" s="34"/>
      <c r="C697" s="33"/>
      <c r="D697" s="35"/>
      <c r="E697" s="37"/>
      <c r="F697" s="36"/>
      <c r="G697" s="3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.75" customHeight="1">
      <c r="A698" s="33"/>
      <c r="B698" s="34"/>
      <c r="C698" s="33"/>
      <c r="D698" s="35"/>
      <c r="E698" s="37"/>
      <c r="F698" s="36"/>
      <c r="G698" s="3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.75" customHeight="1">
      <c r="A699" s="33"/>
      <c r="B699" s="34"/>
      <c r="C699" s="33"/>
      <c r="D699" s="35"/>
      <c r="E699" s="37"/>
      <c r="F699" s="36"/>
      <c r="G699" s="3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.75" customHeight="1">
      <c r="A700" s="33"/>
      <c r="B700" s="34"/>
      <c r="C700" s="33"/>
      <c r="D700" s="35"/>
      <c r="E700" s="37"/>
      <c r="F700" s="36"/>
      <c r="G700" s="3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.75" customHeight="1">
      <c r="A701" s="33"/>
      <c r="B701" s="34"/>
      <c r="C701" s="33"/>
      <c r="D701" s="35"/>
      <c r="E701" s="37"/>
      <c r="F701" s="36"/>
      <c r="G701" s="3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.75" customHeight="1">
      <c r="A702" s="33"/>
      <c r="B702" s="34"/>
      <c r="C702" s="33"/>
      <c r="D702" s="35"/>
      <c r="E702" s="37"/>
      <c r="F702" s="36"/>
      <c r="G702" s="3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.75" customHeight="1">
      <c r="A703" s="33"/>
      <c r="B703" s="34"/>
      <c r="C703" s="33"/>
      <c r="D703" s="35"/>
      <c r="E703" s="37"/>
      <c r="F703" s="36"/>
      <c r="G703" s="3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.75" customHeight="1">
      <c r="A704" s="33"/>
      <c r="B704" s="34"/>
      <c r="C704" s="33"/>
      <c r="D704" s="35"/>
      <c r="E704" s="37"/>
      <c r="F704" s="36"/>
      <c r="G704" s="3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.75" customHeight="1">
      <c r="A705" s="33"/>
      <c r="B705" s="34"/>
      <c r="C705" s="33"/>
      <c r="D705" s="35"/>
      <c r="E705" s="37"/>
      <c r="F705" s="36"/>
      <c r="G705" s="3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.75" customHeight="1">
      <c r="A706" s="33"/>
      <c r="B706" s="34"/>
      <c r="C706" s="33"/>
      <c r="D706" s="35"/>
      <c r="E706" s="37"/>
      <c r="F706" s="36"/>
      <c r="G706" s="3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.75" customHeight="1">
      <c r="A707" s="33"/>
      <c r="B707" s="34"/>
      <c r="C707" s="33"/>
      <c r="D707" s="35"/>
      <c r="E707" s="37"/>
      <c r="F707" s="36"/>
      <c r="G707" s="3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.75" customHeight="1">
      <c r="A708" s="33"/>
      <c r="B708" s="34"/>
      <c r="C708" s="33"/>
      <c r="D708" s="35"/>
      <c r="E708" s="37"/>
      <c r="F708" s="36"/>
      <c r="G708" s="3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.75" customHeight="1">
      <c r="A709" s="33"/>
      <c r="B709" s="34"/>
      <c r="C709" s="33"/>
      <c r="D709" s="35"/>
      <c r="E709" s="37"/>
      <c r="F709" s="36"/>
      <c r="G709" s="3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.75" customHeight="1">
      <c r="A710" s="33"/>
      <c r="B710" s="34"/>
      <c r="C710" s="33"/>
      <c r="D710" s="35"/>
      <c r="E710" s="37"/>
      <c r="F710" s="36"/>
      <c r="G710" s="3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.75" customHeight="1">
      <c r="A711" s="33"/>
      <c r="B711" s="34"/>
      <c r="C711" s="33"/>
      <c r="D711" s="35"/>
      <c r="E711" s="37"/>
      <c r="F711" s="36"/>
      <c r="G711" s="3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.75" customHeight="1">
      <c r="A712" s="33"/>
      <c r="B712" s="34"/>
      <c r="C712" s="33"/>
      <c r="D712" s="35"/>
      <c r="E712" s="37"/>
      <c r="F712" s="36"/>
      <c r="G712" s="3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.75" customHeight="1">
      <c r="A713" s="33"/>
      <c r="B713" s="34"/>
      <c r="C713" s="33"/>
      <c r="D713" s="35"/>
      <c r="E713" s="37"/>
      <c r="F713" s="36"/>
      <c r="G713" s="3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.75" customHeight="1">
      <c r="A714" s="33"/>
      <c r="B714" s="34"/>
      <c r="C714" s="33"/>
      <c r="D714" s="35"/>
      <c r="E714" s="37"/>
      <c r="F714" s="36"/>
      <c r="G714" s="3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.75" customHeight="1">
      <c r="A715" s="33"/>
      <c r="B715" s="34"/>
      <c r="C715" s="33"/>
      <c r="D715" s="35"/>
      <c r="E715" s="37"/>
      <c r="F715" s="36"/>
      <c r="G715" s="3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.75" customHeight="1">
      <c r="A716" s="33"/>
      <c r="B716" s="34"/>
      <c r="C716" s="33"/>
      <c r="D716" s="35"/>
      <c r="E716" s="37"/>
      <c r="F716" s="36"/>
      <c r="G716" s="3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.75" customHeight="1">
      <c r="A717" s="33"/>
      <c r="B717" s="34"/>
      <c r="C717" s="33"/>
      <c r="D717" s="35"/>
      <c r="E717" s="37"/>
      <c r="F717" s="36"/>
      <c r="G717" s="3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.75" customHeight="1">
      <c r="A718" s="33"/>
      <c r="B718" s="34"/>
      <c r="C718" s="33"/>
      <c r="D718" s="35"/>
      <c r="E718" s="37"/>
      <c r="F718" s="36"/>
      <c r="G718" s="3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.75" customHeight="1">
      <c r="A719" s="33"/>
      <c r="B719" s="34"/>
      <c r="C719" s="33"/>
      <c r="D719" s="35"/>
      <c r="E719" s="37"/>
      <c r="F719" s="36"/>
      <c r="G719" s="3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.75" customHeight="1">
      <c r="A720" s="33"/>
      <c r="B720" s="34"/>
      <c r="C720" s="33"/>
      <c r="D720" s="35"/>
      <c r="E720" s="37"/>
      <c r="F720" s="36"/>
      <c r="G720" s="3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.75" customHeight="1">
      <c r="A721" s="33"/>
      <c r="B721" s="34"/>
      <c r="C721" s="33"/>
      <c r="D721" s="35"/>
      <c r="E721" s="37"/>
      <c r="F721" s="36"/>
      <c r="G721" s="3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.75" customHeight="1">
      <c r="A722" s="33"/>
      <c r="B722" s="34"/>
      <c r="C722" s="33"/>
      <c r="D722" s="35"/>
      <c r="E722" s="37"/>
      <c r="F722" s="36"/>
      <c r="G722" s="3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.75" customHeight="1">
      <c r="A723" s="33"/>
      <c r="B723" s="34"/>
      <c r="C723" s="33"/>
      <c r="D723" s="35"/>
      <c r="E723" s="37"/>
      <c r="F723" s="36"/>
      <c r="G723" s="3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.75" customHeight="1">
      <c r="A724" s="33"/>
      <c r="B724" s="34"/>
      <c r="C724" s="33"/>
      <c r="D724" s="35"/>
      <c r="E724" s="37"/>
      <c r="F724" s="36"/>
      <c r="G724" s="3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.75" customHeight="1">
      <c r="A725" s="33"/>
      <c r="B725" s="34"/>
      <c r="C725" s="33"/>
      <c r="D725" s="35"/>
      <c r="E725" s="37"/>
      <c r="F725" s="36"/>
      <c r="G725" s="3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.75" customHeight="1">
      <c r="A726" s="33"/>
      <c r="B726" s="34"/>
      <c r="C726" s="33"/>
      <c r="D726" s="35"/>
      <c r="E726" s="37"/>
      <c r="F726" s="36"/>
      <c r="G726" s="3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.75" customHeight="1">
      <c r="A727" s="33"/>
      <c r="B727" s="34"/>
      <c r="C727" s="33"/>
      <c r="D727" s="35"/>
      <c r="E727" s="37"/>
      <c r="F727" s="36"/>
      <c r="G727" s="3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.75" customHeight="1">
      <c r="A728" s="33"/>
      <c r="B728" s="34"/>
      <c r="C728" s="33"/>
      <c r="D728" s="35"/>
      <c r="E728" s="37"/>
      <c r="F728" s="36"/>
      <c r="G728" s="3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.75" customHeight="1">
      <c r="A729" s="33"/>
      <c r="B729" s="34"/>
      <c r="C729" s="33"/>
      <c r="D729" s="35"/>
      <c r="E729" s="37"/>
      <c r="F729" s="36"/>
      <c r="G729" s="3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.75" customHeight="1">
      <c r="A730" s="33"/>
      <c r="B730" s="34"/>
      <c r="C730" s="33"/>
      <c r="D730" s="35"/>
      <c r="E730" s="37"/>
      <c r="F730" s="36"/>
      <c r="G730" s="3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.75" customHeight="1">
      <c r="A731" s="33"/>
      <c r="B731" s="34"/>
      <c r="C731" s="33"/>
      <c r="D731" s="35"/>
      <c r="E731" s="37"/>
      <c r="F731" s="36"/>
      <c r="G731" s="3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.75" customHeight="1">
      <c r="A732" s="33"/>
      <c r="B732" s="34"/>
      <c r="C732" s="33"/>
      <c r="D732" s="35"/>
      <c r="E732" s="37"/>
      <c r="F732" s="36"/>
      <c r="G732" s="3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.75" customHeight="1">
      <c r="A733" s="33"/>
      <c r="B733" s="34"/>
      <c r="C733" s="33"/>
      <c r="D733" s="35"/>
      <c r="E733" s="37"/>
      <c r="F733" s="36"/>
      <c r="G733" s="3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.75" customHeight="1">
      <c r="A734" s="33"/>
      <c r="B734" s="34"/>
      <c r="C734" s="33"/>
      <c r="D734" s="35"/>
      <c r="E734" s="37"/>
      <c r="F734" s="36"/>
      <c r="G734" s="3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.75" customHeight="1">
      <c r="A735" s="33"/>
      <c r="B735" s="34"/>
      <c r="C735" s="33"/>
      <c r="D735" s="35"/>
      <c r="E735" s="37"/>
      <c r="F735" s="36"/>
      <c r="G735" s="3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.75" customHeight="1">
      <c r="A736" s="33"/>
      <c r="B736" s="34"/>
      <c r="C736" s="33"/>
      <c r="D736" s="35"/>
      <c r="E736" s="37"/>
      <c r="F736" s="36"/>
      <c r="G736" s="3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.75" customHeight="1">
      <c r="A737" s="33"/>
      <c r="B737" s="34"/>
      <c r="C737" s="33"/>
      <c r="D737" s="35"/>
      <c r="E737" s="37"/>
      <c r="F737" s="36"/>
      <c r="G737" s="3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.75" customHeight="1">
      <c r="A738" s="33"/>
      <c r="B738" s="34"/>
      <c r="C738" s="33"/>
      <c r="D738" s="35"/>
      <c r="E738" s="37"/>
      <c r="F738" s="36"/>
      <c r="G738" s="3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.75" customHeight="1">
      <c r="A739" s="33"/>
      <c r="B739" s="34"/>
      <c r="C739" s="33"/>
      <c r="D739" s="35"/>
      <c r="E739" s="37"/>
      <c r="F739" s="36"/>
      <c r="G739" s="3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.75" customHeight="1">
      <c r="A740" s="33"/>
      <c r="B740" s="34"/>
      <c r="C740" s="33"/>
      <c r="D740" s="35"/>
      <c r="E740" s="37"/>
      <c r="F740" s="36"/>
      <c r="G740" s="3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.75" customHeight="1">
      <c r="A741" s="33"/>
      <c r="B741" s="34"/>
      <c r="C741" s="33"/>
      <c r="D741" s="35"/>
      <c r="E741" s="37"/>
      <c r="F741" s="36"/>
      <c r="G741" s="3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.75" customHeight="1">
      <c r="A742" s="33"/>
      <c r="B742" s="34"/>
      <c r="C742" s="33"/>
      <c r="D742" s="35"/>
      <c r="E742" s="37"/>
      <c r="F742" s="36"/>
      <c r="G742" s="3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.75" customHeight="1">
      <c r="A743" s="33"/>
      <c r="B743" s="34"/>
      <c r="C743" s="33"/>
      <c r="D743" s="35"/>
      <c r="E743" s="37"/>
      <c r="F743" s="36"/>
      <c r="G743" s="3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.75" customHeight="1">
      <c r="A744" s="33"/>
      <c r="B744" s="34"/>
      <c r="C744" s="33"/>
      <c r="D744" s="35"/>
      <c r="E744" s="37"/>
      <c r="F744" s="36"/>
      <c r="G744" s="3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.75" customHeight="1">
      <c r="A745" s="33"/>
      <c r="B745" s="34"/>
      <c r="C745" s="33"/>
      <c r="D745" s="35"/>
      <c r="E745" s="37"/>
      <c r="F745" s="36"/>
      <c r="G745" s="3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.75" customHeight="1">
      <c r="A746" s="33"/>
      <c r="B746" s="34"/>
      <c r="C746" s="33"/>
      <c r="D746" s="35"/>
      <c r="E746" s="37"/>
      <c r="F746" s="36"/>
      <c r="G746" s="3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.75" customHeight="1">
      <c r="A747" s="33"/>
      <c r="B747" s="34"/>
      <c r="C747" s="33"/>
      <c r="D747" s="35"/>
      <c r="E747" s="37"/>
      <c r="F747" s="36"/>
      <c r="G747" s="3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.75" customHeight="1">
      <c r="A748" s="33"/>
      <c r="B748" s="34"/>
      <c r="C748" s="33"/>
      <c r="D748" s="35"/>
      <c r="E748" s="37"/>
      <c r="F748" s="36"/>
      <c r="G748" s="3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.75" customHeight="1">
      <c r="A749" s="33"/>
      <c r="B749" s="34"/>
      <c r="C749" s="33"/>
      <c r="D749" s="35"/>
      <c r="E749" s="37"/>
      <c r="F749" s="36"/>
      <c r="G749" s="3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.75" customHeight="1">
      <c r="A750" s="33"/>
      <c r="B750" s="34"/>
      <c r="C750" s="33"/>
      <c r="D750" s="35"/>
      <c r="E750" s="37"/>
      <c r="F750" s="36"/>
      <c r="G750" s="3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.75" customHeight="1">
      <c r="A751" s="33"/>
      <c r="B751" s="34"/>
      <c r="C751" s="33"/>
      <c r="D751" s="35"/>
      <c r="E751" s="37"/>
      <c r="F751" s="36"/>
      <c r="G751" s="3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.75" customHeight="1">
      <c r="A752" s="33"/>
      <c r="B752" s="34"/>
      <c r="C752" s="33"/>
      <c r="D752" s="35"/>
      <c r="E752" s="37"/>
      <c r="F752" s="36"/>
      <c r="G752" s="3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.75" customHeight="1">
      <c r="A753" s="33"/>
      <c r="B753" s="34"/>
      <c r="C753" s="33"/>
      <c r="D753" s="35"/>
      <c r="E753" s="37"/>
      <c r="F753" s="36"/>
      <c r="G753" s="3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.75" customHeight="1">
      <c r="A754" s="33"/>
      <c r="B754" s="34"/>
      <c r="C754" s="33"/>
      <c r="D754" s="35"/>
      <c r="E754" s="37"/>
      <c r="F754" s="36"/>
      <c r="G754" s="3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.75" customHeight="1">
      <c r="A755" s="33"/>
      <c r="B755" s="34"/>
      <c r="C755" s="33"/>
      <c r="D755" s="35"/>
      <c r="E755" s="37"/>
      <c r="F755" s="36"/>
      <c r="G755" s="3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.75" customHeight="1">
      <c r="A756" s="33"/>
      <c r="B756" s="34"/>
      <c r="C756" s="33"/>
      <c r="D756" s="35"/>
      <c r="E756" s="37"/>
      <c r="F756" s="36"/>
      <c r="G756" s="3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.75" customHeight="1">
      <c r="A757" s="33"/>
      <c r="B757" s="34"/>
      <c r="C757" s="33"/>
      <c r="D757" s="35"/>
      <c r="E757" s="37"/>
      <c r="F757" s="36"/>
      <c r="G757" s="3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.75" customHeight="1">
      <c r="A758" s="33"/>
      <c r="B758" s="34"/>
      <c r="C758" s="33"/>
      <c r="D758" s="35"/>
      <c r="E758" s="37"/>
      <c r="F758" s="36"/>
      <c r="G758" s="3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.75" customHeight="1">
      <c r="A759" s="33"/>
      <c r="B759" s="34"/>
      <c r="C759" s="33"/>
      <c r="D759" s="35"/>
      <c r="E759" s="37"/>
      <c r="F759" s="36"/>
      <c r="G759" s="3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.75" customHeight="1">
      <c r="A760" s="33"/>
      <c r="B760" s="34"/>
      <c r="C760" s="33"/>
      <c r="D760" s="35"/>
      <c r="E760" s="37"/>
      <c r="F760" s="36"/>
      <c r="G760" s="3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.75" customHeight="1">
      <c r="A761" s="33"/>
      <c r="B761" s="34"/>
      <c r="C761" s="33"/>
      <c r="D761" s="35"/>
      <c r="E761" s="37"/>
      <c r="F761" s="36"/>
      <c r="G761" s="3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.75" customHeight="1">
      <c r="A762" s="33"/>
      <c r="B762" s="34"/>
      <c r="C762" s="33"/>
      <c r="D762" s="35"/>
      <c r="E762" s="37"/>
      <c r="F762" s="36"/>
      <c r="G762" s="3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.75" customHeight="1">
      <c r="A763" s="33"/>
      <c r="B763" s="34"/>
      <c r="C763" s="33"/>
      <c r="D763" s="35"/>
      <c r="E763" s="37"/>
      <c r="F763" s="36"/>
      <c r="G763" s="3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.75" customHeight="1">
      <c r="A764" s="33"/>
      <c r="B764" s="34"/>
      <c r="C764" s="33"/>
      <c r="D764" s="35"/>
      <c r="E764" s="37"/>
      <c r="F764" s="36"/>
      <c r="G764" s="3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.75" customHeight="1">
      <c r="A765" s="33"/>
      <c r="B765" s="34"/>
      <c r="C765" s="33"/>
      <c r="D765" s="35"/>
      <c r="E765" s="37"/>
      <c r="F765" s="36"/>
      <c r="G765" s="3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.75" customHeight="1">
      <c r="A766" s="33"/>
      <c r="B766" s="34"/>
      <c r="C766" s="33"/>
      <c r="D766" s="35"/>
      <c r="E766" s="37"/>
      <c r="F766" s="36"/>
      <c r="G766" s="3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.75" customHeight="1">
      <c r="A767" s="33"/>
      <c r="B767" s="34"/>
      <c r="C767" s="33"/>
      <c r="D767" s="35"/>
      <c r="E767" s="37"/>
      <c r="F767" s="36"/>
      <c r="G767" s="3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.75" customHeight="1">
      <c r="A768" s="33"/>
      <c r="B768" s="34"/>
      <c r="C768" s="33"/>
      <c r="D768" s="35"/>
      <c r="E768" s="37"/>
      <c r="F768" s="36"/>
      <c r="G768" s="3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.75" customHeight="1">
      <c r="A769" s="33"/>
      <c r="B769" s="34"/>
      <c r="C769" s="33"/>
      <c r="D769" s="35"/>
      <c r="E769" s="37"/>
      <c r="F769" s="36"/>
      <c r="G769" s="3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.75" customHeight="1">
      <c r="A770" s="33"/>
      <c r="B770" s="34"/>
      <c r="C770" s="33"/>
      <c r="D770" s="35"/>
      <c r="E770" s="37"/>
      <c r="F770" s="36"/>
      <c r="G770" s="3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.75" customHeight="1">
      <c r="A771" s="33"/>
      <c r="B771" s="34"/>
      <c r="C771" s="33"/>
      <c r="D771" s="35"/>
      <c r="E771" s="37"/>
      <c r="F771" s="36"/>
      <c r="G771" s="3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.75" customHeight="1">
      <c r="A772" s="33"/>
      <c r="B772" s="34"/>
      <c r="C772" s="33"/>
      <c r="D772" s="35"/>
      <c r="E772" s="37"/>
      <c r="F772" s="36"/>
      <c r="G772" s="3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.75" customHeight="1">
      <c r="A773" s="33"/>
      <c r="B773" s="34"/>
      <c r="C773" s="33"/>
      <c r="D773" s="35"/>
      <c r="E773" s="37"/>
      <c r="F773" s="36"/>
      <c r="G773" s="3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.75" customHeight="1">
      <c r="A774" s="33"/>
      <c r="B774" s="34"/>
      <c r="C774" s="33"/>
      <c r="D774" s="35"/>
      <c r="E774" s="37"/>
      <c r="F774" s="36"/>
      <c r="G774" s="3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.75" customHeight="1">
      <c r="A775" s="33"/>
      <c r="B775" s="34"/>
      <c r="C775" s="33"/>
      <c r="D775" s="35"/>
      <c r="E775" s="37"/>
      <c r="F775" s="36"/>
      <c r="G775" s="3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.75" customHeight="1">
      <c r="A776" s="33"/>
      <c r="B776" s="34"/>
      <c r="C776" s="33"/>
      <c r="D776" s="35"/>
      <c r="E776" s="37"/>
      <c r="F776" s="36"/>
      <c r="G776" s="3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.75" customHeight="1">
      <c r="A777" s="33"/>
      <c r="B777" s="34"/>
      <c r="C777" s="33"/>
      <c r="D777" s="35"/>
      <c r="E777" s="37"/>
      <c r="F777" s="36"/>
      <c r="G777" s="3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.75" customHeight="1">
      <c r="A778" s="33"/>
      <c r="B778" s="34"/>
      <c r="C778" s="33"/>
      <c r="D778" s="35"/>
      <c r="E778" s="37"/>
      <c r="F778" s="36"/>
      <c r="G778" s="3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.75" customHeight="1">
      <c r="A779" s="33"/>
      <c r="B779" s="34"/>
      <c r="C779" s="33"/>
      <c r="D779" s="35"/>
      <c r="E779" s="37"/>
      <c r="F779" s="36"/>
      <c r="G779" s="3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.75" customHeight="1">
      <c r="A780" s="33"/>
      <c r="B780" s="34"/>
      <c r="C780" s="33"/>
      <c r="D780" s="35"/>
      <c r="E780" s="37"/>
      <c r="F780" s="36"/>
      <c r="G780" s="3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.75" customHeight="1">
      <c r="A781" s="33"/>
      <c r="B781" s="34"/>
      <c r="C781" s="33"/>
      <c r="D781" s="35"/>
      <c r="E781" s="37"/>
      <c r="F781" s="36"/>
      <c r="G781" s="3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.75" customHeight="1">
      <c r="A782" s="33"/>
      <c r="B782" s="34"/>
      <c r="C782" s="33"/>
      <c r="D782" s="35"/>
      <c r="E782" s="37"/>
      <c r="F782" s="36"/>
      <c r="G782" s="3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.75" customHeight="1">
      <c r="A783" s="33"/>
      <c r="B783" s="34"/>
      <c r="C783" s="33"/>
      <c r="D783" s="35"/>
      <c r="E783" s="37"/>
      <c r="F783" s="36"/>
      <c r="G783" s="3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.75" customHeight="1">
      <c r="A784" s="33"/>
      <c r="B784" s="34"/>
      <c r="C784" s="33"/>
      <c r="D784" s="35"/>
      <c r="E784" s="37"/>
      <c r="F784" s="36"/>
      <c r="G784" s="3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.75" customHeight="1">
      <c r="A785" s="33"/>
      <c r="B785" s="34"/>
      <c r="C785" s="33"/>
      <c r="D785" s="35"/>
      <c r="E785" s="37"/>
      <c r="F785" s="36"/>
      <c r="G785" s="3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.75" customHeight="1">
      <c r="A786" s="33"/>
      <c r="B786" s="34"/>
      <c r="C786" s="33"/>
      <c r="D786" s="35"/>
      <c r="E786" s="37"/>
      <c r="F786" s="36"/>
      <c r="G786" s="3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.75" customHeight="1">
      <c r="A787" s="33"/>
      <c r="B787" s="34"/>
      <c r="C787" s="33"/>
      <c r="D787" s="35"/>
      <c r="E787" s="37"/>
      <c r="F787" s="36"/>
      <c r="G787" s="3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.75" customHeight="1">
      <c r="A788" s="33"/>
      <c r="B788" s="34"/>
      <c r="C788" s="33"/>
      <c r="D788" s="35"/>
      <c r="E788" s="37"/>
      <c r="F788" s="36"/>
      <c r="G788" s="3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.75" customHeight="1">
      <c r="A789" s="33"/>
      <c r="B789" s="34"/>
      <c r="C789" s="33"/>
      <c r="D789" s="35"/>
      <c r="E789" s="37"/>
      <c r="F789" s="36"/>
      <c r="G789" s="3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.75" customHeight="1">
      <c r="A790" s="33"/>
      <c r="B790" s="34"/>
      <c r="C790" s="33"/>
      <c r="D790" s="35"/>
      <c r="E790" s="37"/>
      <c r="F790" s="36"/>
      <c r="G790" s="3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.75" customHeight="1">
      <c r="A791" s="33"/>
      <c r="B791" s="34"/>
      <c r="C791" s="33"/>
      <c r="D791" s="35"/>
      <c r="E791" s="37"/>
      <c r="F791" s="36"/>
      <c r="G791" s="3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.75" customHeight="1">
      <c r="A792" s="33"/>
      <c r="B792" s="34"/>
      <c r="C792" s="33"/>
      <c r="D792" s="35"/>
      <c r="E792" s="37"/>
      <c r="F792" s="36"/>
      <c r="G792" s="3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.75" customHeight="1">
      <c r="A793" s="33"/>
      <c r="B793" s="34"/>
      <c r="C793" s="33"/>
      <c r="D793" s="35"/>
      <c r="E793" s="37"/>
      <c r="F793" s="36"/>
      <c r="G793" s="3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.75" customHeight="1">
      <c r="A794" s="33"/>
      <c r="B794" s="34"/>
      <c r="C794" s="33"/>
      <c r="D794" s="35"/>
      <c r="E794" s="37"/>
      <c r="F794" s="36"/>
      <c r="G794" s="3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.75" customHeight="1">
      <c r="A795" s="33"/>
      <c r="B795" s="34"/>
      <c r="C795" s="33"/>
      <c r="D795" s="35"/>
      <c r="E795" s="37"/>
      <c r="F795" s="36"/>
      <c r="G795" s="3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.75" customHeight="1">
      <c r="A796" s="33"/>
      <c r="B796" s="34"/>
      <c r="C796" s="33"/>
      <c r="D796" s="35"/>
      <c r="E796" s="37"/>
      <c r="F796" s="36"/>
      <c r="G796" s="3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.75" customHeight="1">
      <c r="A797" s="33"/>
      <c r="B797" s="34"/>
      <c r="C797" s="33"/>
      <c r="D797" s="35"/>
      <c r="E797" s="37"/>
      <c r="F797" s="36"/>
      <c r="G797" s="3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.75" customHeight="1">
      <c r="A798" s="33"/>
      <c r="B798" s="34"/>
      <c r="C798" s="33"/>
      <c r="D798" s="35"/>
      <c r="E798" s="37"/>
      <c r="F798" s="36"/>
      <c r="G798" s="3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.75" customHeight="1">
      <c r="A799" s="33"/>
      <c r="B799" s="34"/>
      <c r="C799" s="33"/>
      <c r="D799" s="35"/>
      <c r="E799" s="37"/>
      <c r="F799" s="36"/>
      <c r="G799" s="3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.75" customHeight="1">
      <c r="A800" s="33"/>
      <c r="B800" s="34"/>
      <c r="C800" s="33"/>
      <c r="D800" s="35"/>
      <c r="E800" s="37"/>
      <c r="F800" s="36"/>
      <c r="G800" s="3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.75" customHeight="1">
      <c r="A801" s="33"/>
      <c r="B801" s="34"/>
      <c r="C801" s="33"/>
      <c r="D801" s="35"/>
      <c r="E801" s="37"/>
      <c r="F801" s="36"/>
      <c r="G801" s="3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.75" customHeight="1">
      <c r="A802" s="33"/>
      <c r="B802" s="34"/>
      <c r="C802" s="33"/>
      <c r="D802" s="35"/>
      <c r="E802" s="37"/>
      <c r="F802" s="36"/>
      <c r="G802" s="3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.75" customHeight="1">
      <c r="A803" s="33"/>
      <c r="B803" s="34"/>
      <c r="C803" s="33"/>
      <c r="D803" s="35"/>
      <c r="E803" s="37"/>
      <c r="F803" s="36"/>
      <c r="G803" s="3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.75" customHeight="1">
      <c r="A804" s="33"/>
      <c r="B804" s="34"/>
      <c r="C804" s="33"/>
      <c r="D804" s="35"/>
      <c r="E804" s="37"/>
      <c r="F804" s="36"/>
      <c r="G804" s="3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.75" customHeight="1">
      <c r="A805" s="33"/>
      <c r="B805" s="34"/>
      <c r="C805" s="33"/>
      <c r="D805" s="35"/>
      <c r="E805" s="37"/>
      <c r="F805" s="36"/>
      <c r="G805" s="3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.75" customHeight="1">
      <c r="A806" s="33"/>
      <c r="B806" s="34"/>
      <c r="C806" s="33"/>
      <c r="D806" s="35"/>
      <c r="E806" s="37"/>
      <c r="F806" s="36"/>
      <c r="G806" s="3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.75" customHeight="1">
      <c r="A807" s="33"/>
      <c r="B807" s="34"/>
      <c r="C807" s="33"/>
      <c r="D807" s="35"/>
      <c r="E807" s="37"/>
      <c r="F807" s="36"/>
      <c r="G807" s="3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.75" customHeight="1">
      <c r="A808" s="33"/>
      <c r="B808" s="34"/>
      <c r="C808" s="33"/>
      <c r="D808" s="35"/>
      <c r="E808" s="37"/>
      <c r="F808" s="36"/>
      <c r="G808" s="3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.75" customHeight="1">
      <c r="A809" s="33"/>
      <c r="B809" s="34"/>
      <c r="C809" s="33"/>
      <c r="D809" s="35"/>
      <c r="E809" s="37"/>
      <c r="F809" s="36"/>
      <c r="G809" s="3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.75" customHeight="1">
      <c r="A810" s="33"/>
      <c r="B810" s="34"/>
      <c r="C810" s="33"/>
      <c r="D810" s="35"/>
      <c r="E810" s="37"/>
      <c r="F810" s="36"/>
      <c r="G810" s="3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.75" customHeight="1">
      <c r="A811" s="33"/>
      <c r="B811" s="34"/>
      <c r="C811" s="33"/>
      <c r="D811" s="35"/>
      <c r="E811" s="37"/>
      <c r="F811" s="36"/>
      <c r="G811" s="3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.75" customHeight="1">
      <c r="A812" s="33"/>
      <c r="B812" s="34"/>
      <c r="C812" s="33"/>
      <c r="D812" s="35"/>
      <c r="E812" s="37"/>
      <c r="F812" s="36"/>
      <c r="G812" s="3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.75" customHeight="1">
      <c r="A813" s="33"/>
      <c r="B813" s="34"/>
      <c r="C813" s="33"/>
      <c r="D813" s="35"/>
      <c r="E813" s="37"/>
      <c r="F813" s="36"/>
      <c r="G813" s="3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.75" customHeight="1">
      <c r="A814" s="33"/>
      <c r="B814" s="34"/>
      <c r="C814" s="33"/>
      <c r="D814" s="35"/>
      <c r="E814" s="37"/>
      <c r="F814" s="36"/>
      <c r="G814" s="3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.75" customHeight="1">
      <c r="A815" s="33"/>
      <c r="B815" s="34"/>
      <c r="C815" s="33"/>
      <c r="D815" s="35"/>
      <c r="E815" s="37"/>
      <c r="F815" s="36"/>
      <c r="G815" s="3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.75" customHeight="1">
      <c r="A816" s="33"/>
      <c r="B816" s="34"/>
      <c r="C816" s="33"/>
      <c r="D816" s="35"/>
      <c r="E816" s="37"/>
      <c r="F816" s="36"/>
      <c r="G816" s="3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.75" customHeight="1">
      <c r="A817" s="33"/>
      <c r="B817" s="34"/>
      <c r="C817" s="33"/>
      <c r="D817" s="35"/>
      <c r="E817" s="37"/>
      <c r="F817" s="36"/>
      <c r="G817" s="3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.75" customHeight="1">
      <c r="A818" s="33"/>
      <c r="B818" s="34"/>
      <c r="C818" s="33"/>
      <c r="D818" s="35"/>
      <c r="E818" s="37"/>
      <c r="F818" s="36"/>
      <c r="G818" s="3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.75" customHeight="1">
      <c r="A819" s="33"/>
      <c r="B819" s="34"/>
      <c r="C819" s="33"/>
      <c r="D819" s="35"/>
      <c r="E819" s="37"/>
      <c r="F819" s="36"/>
      <c r="G819" s="3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.75" customHeight="1">
      <c r="A820" s="33"/>
      <c r="B820" s="34"/>
      <c r="C820" s="33"/>
      <c r="D820" s="35"/>
      <c r="E820" s="37"/>
      <c r="F820" s="36"/>
      <c r="G820" s="3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.75" customHeight="1">
      <c r="A821" s="33"/>
      <c r="B821" s="34"/>
      <c r="C821" s="33"/>
      <c r="D821" s="35"/>
      <c r="E821" s="37"/>
      <c r="F821" s="36"/>
      <c r="G821" s="3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.75" customHeight="1">
      <c r="A822" s="33"/>
      <c r="B822" s="34"/>
      <c r="C822" s="33"/>
      <c r="D822" s="35"/>
      <c r="E822" s="37"/>
      <c r="F822" s="36"/>
      <c r="G822" s="3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.75" customHeight="1">
      <c r="A823" s="33"/>
      <c r="B823" s="34"/>
      <c r="C823" s="33"/>
      <c r="D823" s="35"/>
      <c r="E823" s="37"/>
      <c r="F823" s="36"/>
      <c r="G823" s="3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.75" customHeight="1">
      <c r="A824" s="33"/>
      <c r="B824" s="34"/>
      <c r="C824" s="33"/>
      <c r="D824" s="35"/>
      <c r="E824" s="37"/>
      <c r="F824" s="36"/>
      <c r="G824" s="3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.75" customHeight="1">
      <c r="A825" s="33"/>
      <c r="B825" s="34"/>
      <c r="C825" s="33"/>
      <c r="D825" s="35"/>
      <c r="E825" s="37"/>
      <c r="F825" s="36"/>
      <c r="G825" s="3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.75" customHeight="1">
      <c r="A826" s="33"/>
      <c r="B826" s="34"/>
      <c r="C826" s="33"/>
      <c r="D826" s="35"/>
      <c r="E826" s="37"/>
      <c r="F826" s="36"/>
      <c r="G826" s="3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.75" customHeight="1">
      <c r="A827" s="33"/>
      <c r="B827" s="34"/>
      <c r="C827" s="33"/>
      <c r="D827" s="35"/>
      <c r="E827" s="37"/>
      <c r="F827" s="36"/>
      <c r="G827" s="3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.75" customHeight="1">
      <c r="A828" s="33"/>
      <c r="B828" s="34"/>
      <c r="C828" s="33"/>
      <c r="D828" s="35"/>
      <c r="E828" s="37"/>
      <c r="F828" s="36"/>
      <c r="G828" s="3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.75" customHeight="1">
      <c r="A829" s="33"/>
      <c r="B829" s="34"/>
      <c r="C829" s="33"/>
      <c r="D829" s="35"/>
      <c r="E829" s="37"/>
      <c r="F829" s="36"/>
      <c r="G829" s="3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.75" customHeight="1">
      <c r="A830" s="33"/>
      <c r="B830" s="34"/>
      <c r="C830" s="33"/>
      <c r="D830" s="35"/>
      <c r="E830" s="37"/>
      <c r="F830" s="36"/>
      <c r="G830" s="3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.75" customHeight="1">
      <c r="A831" s="33"/>
      <c r="B831" s="34"/>
      <c r="C831" s="33"/>
      <c r="D831" s="35"/>
      <c r="E831" s="37"/>
      <c r="F831" s="36"/>
      <c r="G831" s="3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.75" customHeight="1">
      <c r="A832" s="33"/>
      <c r="B832" s="34"/>
      <c r="C832" s="33"/>
      <c r="D832" s="35"/>
      <c r="E832" s="37"/>
      <c r="F832" s="36"/>
      <c r="G832" s="3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.75" customHeight="1">
      <c r="A833" s="33"/>
      <c r="B833" s="34"/>
      <c r="C833" s="33"/>
      <c r="D833" s="35"/>
      <c r="E833" s="37"/>
      <c r="F833" s="36"/>
      <c r="G833" s="3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.75" customHeight="1">
      <c r="A834" s="33"/>
      <c r="B834" s="34"/>
      <c r="C834" s="33"/>
      <c r="D834" s="35"/>
      <c r="E834" s="37"/>
      <c r="F834" s="36"/>
      <c r="G834" s="3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.75" customHeight="1">
      <c r="A835" s="33"/>
      <c r="B835" s="34"/>
      <c r="C835" s="33"/>
      <c r="D835" s="35"/>
      <c r="E835" s="37"/>
      <c r="F835" s="36"/>
      <c r="G835" s="3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.75" customHeight="1">
      <c r="A836" s="33"/>
      <c r="B836" s="34"/>
      <c r="C836" s="33"/>
      <c r="D836" s="35"/>
      <c r="E836" s="37"/>
      <c r="F836" s="36"/>
      <c r="G836" s="3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.75" customHeight="1">
      <c r="A837" s="33"/>
      <c r="B837" s="34"/>
      <c r="C837" s="33"/>
      <c r="D837" s="35"/>
      <c r="E837" s="37"/>
      <c r="F837" s="36"/>
      <c r="G837" s="3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.75" customHeight="1">
      <c r="A838" s="33"/>
      <c r="B838" s="34"/>
      <c r="C838" s="33"/>
      <c r="D838" s="35"/>
      <c r="E838" s="37"/>
      <c r="F838" s="36"/>
      <c r="G838" s="3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.75" customHeight="1">
      <c r="A839" s="33"/>
      <c r="B839" s="34"/>
      <c r="C839" s="33"/>
      <c r="D839" s="35"/>
      <c r="E839" s="37"/>
      <c r="F839" s="36"/>
      <c r="G839" s="3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.75" customHeight="1">
      <c r="A840" s="33"/>
      <c r="B840" s="34"/>
      <c r="C840" s="33"/>
      <c r="D840" s="35"/>
      <c r="E840" s="37"/>
      <c r="F840" s="36"/>
      <c r="G840" s="3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.75" customHeight="1">
      <c r="A841" s="33"/>
      <c r="B841" s="34"/>
      <c r="C841" s="33"/>
      <c r="D841" s="35"/>
      <c r="E841" s="37"/>
      <c r="F841" s="36"/>
      <c r="G841" s="3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.75" customHeight="1">
      <c r="A842" s="33"/>
      <c r="B842" s="34"/>
      <c r="C842" s="33"/>
      <c r="D842" s="35"/>
      <c r="E842" s="37"/>
      <c r="F842" s="36"/>
      <c r="G842" s="3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.75" customHeight="1">
      <c r="A843" s="33"/>
      <c r="B843" s="34"/>
      <c r="C843" s="33"/>
      <c r="D843" s="35"/>
      <c r="E843" s="37"/>
      <c r="F843" s="36"/>
      <c r="G843" s="3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.75" customHeight="1">
      <c r="A844" s="33"/>
      <c r="B844" s="34"/>
      <c r="C844" s="33"/>
      <c r="D844" s="35"/>
      <c r="E844" s="37"/>
      <c r="F844" s="36"/>
      <c r="G844" s="3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.75" customHeight="1">
      <c r="A845" s="33"/>
      <c r="B845" s="34"/>
      <c r="C845" s="33"/>
      <c r="D845" s="35"/>
      <c r="E845" s="37"/>
      <c r="F845" s="36"/>
      <c r="G845" s="3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.75" customHeight="1">
      <c r="A846" s="33"/>
      <c r="B846" s="34"/>
      <c r="C846" s="33"/>
      <c r="D846" s="35"/>
      <c r="E846" s="37"/>
      <c r="F846" s="36"/>
      <c r="G846" s="3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.75" customHeight="1">
      <c r="A847" s="33"/>
      <c r="B847" s="34"/>
      <c r="C847" s="33"/>
      <c r="D847" s="35"/>
      <c r="E847" s="37"/>
      <c r="F847" s="36"/>
      <c r="G847" s="3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.75" customHeight="1">
      <c r="A848" s="33"/>
      <c r="B848" s="34"/>
      <c r="C848" s="33"/>
      <c r="D848" s="35"/>
      <c r="E848" s="37"/>
      <c r="F848" s="36"/>
      <c r="G848" s="3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.75" customHeight="1">
      <c r="A849" s="33"/>
      <c r="B849" s="34"/>
      <c r="C849" s="33"/>
      <c r="D849" s="35"/>
      <c r="E849" s="37"/>
      <c r="F849" s="36"/>
      <c r="G849" s="3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.75" customHeight="1">
      <c r="A850" s="33"/>
      <c r="B850" s="34"/>
      <c r="C850" s="33"/>
      <c r="D850" s="35"/>
      <c r="E850" s="37"/>
      <c r="F850" s="36"/>
      <c r="G850" s="3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.75" customHeight="1">
      <c r="A851" s="33"/>
      <c r="B851" s="34"/>
      <c r="C851" s="33"/>
      <c r="D851" s="35"/>
      <c r="E851" s="37"/>
      <c r="F851" s="36"/>
      <c r="G851" s="3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.75" customHeight="1">
      <c r="A852" s="33"/>
      <c r="B852" s="34"/>
      <c r="C852" s="33"/>
      <c r="D852" s="35"/>
      <c r="E852" s="37"/>
      <c r="F852" s="36"/>
      <c r="G852" s="3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.75" customHeight="1">
      <c r="A853" s="33"/>
      <c r="B853" s="34"/>
      <c r="C853" s="33"/>
      <c r="D853" s="35"/>
      <c r="E853" s="37"/>
      <c r="F853" s="36"/>
      <c r="G853" s="3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.75" customHeight="1">
      <c r="A854" s="33"/>
      <c r="B854" s="34"/>
      <c r="C854" s="33"/>
      <c r="D854" s="35"/>
      <c r="E854" s="37"/>
      <c r="F854" s="36"/>
      <c r="G854" s="3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.75" customHeight="1">
      <c r="A855" s="33"/>
      <c r="B855" s="34"/>
      <c r="C855" s="33"/>
      <c r="D855" s="35"/>
      <c r="E855" s="37"/>
      <c r="F855" s="36"/>
      <c r="G855" s="3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.75" customHeight="1">
      <c r="A856" s="33"/>
      <c r="B856" s="34"/>
      <c r="C856" s="33"/>
      <c r="D856" s="35"/>
      <c r="E856" s="37"/>
      <c r="F856" s="36"/>
      <c r="G856" s="3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.75" customHeight="1">
      <c r="A857" s="33"/>
      <c r="B857" s="34"/>
      <c r="C857" s="33"/>
      <c r="D857" s="35"/>
      <c r="E857" s="37"/>
      <c r="F857" s="36"/>
      <c r="G857" s="3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.75" customHeight="1">
      <c r="A858" s="33"/>
      <c r="B858" s="34"/>
      <c r="C858" s="33"/>
      <c r="D858" s="35"/>
      <c r="E858" s="37"/>
      <c r="F858" s="36"/>
      <c r="G858" s="3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.75" customHeight="1">
      <c r="A859" s="33"/>
      <c r="B859" s="34"/>
      <c r="C859" s="33"/>
      <c r="D859" s="35"/>
      <c r="E859" s="37"/>
      <c r="F859" s="36"/>
      <c r="G859" s="3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.75" customHeight="1">
      <c r="A860" s="33"/>
      <c r="B860" s="34"/>
      <c r="C860" s="33"/>
      <c r="D860" s="35"/>
      <c r="E860" s="37"/>
      <c r="F860" s="36"/>
      <c r="G860" s="3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.75" customHeight="1">
      <c r="A861" s="33"/>
      <c r="B861" s="34"/>
      <c r="C861" s="33"/>
      <c r="D861" s="35"/>
      <c r="E861" s="37"/>
      <c r="F861" s="36"/>
      <c r="G861" s="3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.75" customHeight="1">
      <c r="A862" s="33"/>
      <c r="B862" s="34"/>
      <c r="C862" s="33"/>
      <c r="D862" s="35"/>
      <c r="E862" s="37"/>
      <c r="F862" s="36"/>
      <c r="G862" s="3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.75" customHeight="1">
      <c r="A863" s="33"/>
      <c r="B863" s="34"/>
      <c r="C863" s="33"/>
      <c r="D863" s="35"/>
      <c r="E863" s="37"/>
      <c r="F863" s="36"/>
      <c r="G863" s="3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.75" customHeight="1">
      <c r="A864" s="33"/>
      <c r="B864" s="34"/>
      <c r="C864" s="33"/>
      <c r="D864" s="35"/>
      <c r="E864" s="37"/>
      <c r="F864" s="36"/>
      <c r="G864" s="3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.75" customHeight="1">
      <c r="A865" s="33"/>
      <c r="B865" s="34"/>
      <c r="C865" s="33"/>
      <c r="D865" s="35"/>
      <c r="E865" s="37"/>
      <c r="F865" s="36"/>
      <c r="G865" s="3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.75" customHeight="1">
      <c r="A866" s="33"/>
      <c r="B866" s="34"/>
      <c r="C866" s="33"/>
      <c r="D866" s="35"/>
      <c r="E866" s="37"/>
      <c r="F866" s="36"/>
      <c r="G866" s="3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.75" customHeight="1">
      <c r="A867" s="33"/>
      <c r="B867" s="34"/>
      <c r="C867" s="33"/>
      <c r="D867" s="35"/>
      <c r="E867" s="37"/>
      <c r="F867" s="36"/>
      <c r="G867" s="3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.75" customHeight="1">
      <c r="A868" s="33"/>
      <c r="B868" s="34"/>
      <c r="C868" s="33"/>
      <c r="D868" s="35"/>
      <c r="E868" s="37"/>
      <c r="F868" s="36"/>
      <c r="G868" s="3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.75" customHeight="1">
      <c r="A869" s="33"/>
      <c r="B869" s="34"/>
      <c r="C869" s="33"/>
      <c r="D869" s="35"/>
      <c r="E869" s="37"/>
      <c r="F869" s="36"/>
      <c r="G869" s="3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.75" customHeight="1">
      <c r="A870" s="33"/>
      <c r="B870" s="34"/>
      <c r="C870" s="33"/>
      <c r="D870" s="35"/>
      <c r="E870" s="37"/>
      <c r="F870" s="36"/>
      <c r="G870" s="3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.75" customHeight="1">
      <c r="A871" s="33"/>
      <c r="B871" s="34"/>
      <c r="C871" s="33"/>
      <c r="D871" s="35"/>
      <c r="E871" s="37"/>
      <c r="F871" s="36"/>
      <c r="G871" s="3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.75" customHeight="1">
      <c r="A872" s="33"/>
      <c r="B872" s="34"/>
      <c r="C872" s="33"/>
      <c r="D872" s="35"/>
      <c r="E872" s="37"/>
      <c r="F872" s="36"/>
      <c r="G872" s="3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.75" customHeight="1">
      <c r="A873" s="33"/>
      <c r="B873" s="34"/>
      <c r="C873" s="33"/>
      <c r="D873" s="35"/>
      <c r="E873" s="37"/>
      <c r="F873" s="36"/>
      <c r="G873" s="3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.75" customHeight="1">
      <c r="A874" s="33"/>
      <c r="B874" s="34"/>
      <c r="C874" s="33"/>
      <c r="D874" s="35"/>
      <c r="E874" s="37"/>
      <c r="F874" s="36"/>
      <c r="G874" s="3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.75" customHeight="1">
      <c r="A875" s="33"/>
      <c r="B875" s="34"/>
      <c r="C875" s="33"/>
      <c r="D875" s="35"/>
      <c r="E875" s="37"/>
      <c r="F875" s="36"/>
      <c r="G875" s="3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.75" customHeight="1">
      <c r="A876" s="33"/>
      <c r="B876" s="34"/>
      <c r="C876" s="33"/>
      <c r="D876" s="35"/>
      <c r="E876" s="37"/>
      <c r="F876" s="36"/>
      <c r="G876" s="3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.75" customHeight="1">
      <c r="A877" s="33"/>
      <c r="B877" s="34"/>
      <c r="C877" s="33"/>
      <c r="D877" s="35"/>
      <c r="E877" s="37"/>
      <c r="F877" s="36"/>
      <c r="G877" s="3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.75" customHeight="1">
      <c r="A878" s="33"/>
      <c r="B878" s="34"/>
      <c r="C878" s="33"/>
      <c r="D878" s="35"/>
      <c r="E878" s="37"/>
      <c r="F878" s="36"/>
      <c r="G878" s="3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.75" customHeight="1">
      <c r="A879" s="33"/>
      <c r="B879" s="34"/>
      <c r="C879" s="33"/>
      <c r="D879" s="35"/>
      <c r="E879" s="37"/>
      <c r="F879" s="36"/>
      <c r="G879" s="3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.75" customHeight="1">
      <c r="A880" s="33"/>
      <c r="B880" s="34"/>
      <c r="C880" s="33"/>
      <c r="D880" s="35"/>
      <c r="E880" s="37"/>
      <c r="F880" s="36"/>
      <c r="G880" s="3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.75" customHeight="1">
      <c r="A881" s="33"/>
      <c r="B881" s="34"/>
      <c r="C881" s="33"/>
      <c r="D881" s="35"/>
      <c r="E881" s="37"/>
      <c r="F881" s="36"/>
      <c r="G881" s="3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.75" customHeight="1">
      <c r="A882" s="33"/>
      <c r="B882" s="34"/>
      <c r="C882" s="33"/>
      <c r="D882" s="35"/>
      <c r="E882" s="37"/>
      <c r="F882" s="36"/>
      <c r="G882" s="3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.75" customHeight="1">
      <c r="A883" s="33"/>
      <c r="B883" s="34"/>
      <c r="C883" s="33"/>
      <c r="D883" s="35"/>
      <c r="E883" s="37"/>
      <c r="F883" s="36"/>
      <c r="G883" s="3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.75" customHeight="1">
      <c r="A884" s="33"/>
      <c r="B884" s="34"/>
      <c r="C884" s="33"/>
      <c r="D884" s="35"/>
      <c r="E884" s="37"/>
      <c r="F884" s="36"/>
      <c r="G884" s="3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.75" customHeight="1">
      <c r="A885" s="33"/>
      <c r="B885" s="34"/>
      <c r="C885" s="33"/>
      <c r="D885" s="35"/>
      <c r="E885" s="37"/>
      <c r="F885" s="36"/>
      <c r="G885" s="3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.75" customHeight="1">
      <c r="A886" s="33"/>
      <c r="B886" s="34"/>
      <c r="C886" s="33"/>
      <c r="D886" s="35"/>
      <c r="E886" s="37"/>
      <c r="F886" s="36"/>
      <c r="G886" s="3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.75" customHeight="1">
      <c r="A887" s="33"/>
      <c r="B887" s="34"/>
      <c r="C887" s="33"/>
      <c r="D887" s="35"/>
      <c r="E887" s="37"/>
      <c r="F887" s="36"/>
      <c r="G887" s="3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.75" customHeight="1">
      <c r="A888" s="33"/>
      <c r="B888" s="34"/>
      <c r="C888" s="33"/>
      <c r="D888" s="35"/>
      <c r="E888" s="37"/>
      <c r="F888" s="36"/>
      <c r="G888" s="3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.75" customHeight="1">
      <c r="A889" s="33"/>
      <c r="B889" s="34"/>
      <c r="C889" s="33"/>
      <c r="D889" s="35"/>
      <c r="E889" s="37"/>
      <c r="F889" s="36"/>
      <c r="G889" s="3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.75" customHeight="1">
      <c r="A890" s="33"/>
      <c r="B890" s="34"/>
      <c r="C890" s="33"/>
      <c r="D890" s="35"/>
      <c r="E890" s="37"/>
      <c r="F890" s="36"/>
      <c r="G890" s="3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.75" customHeight="1">
      <c r="A891" s="33"/>
      <c r="B891" s="34"/>
      <c r="C891" s="33"/>
      <c r="D891" s="35"/>
      <c r="E891" s="37"/>
      <c r="F891" s="36"/>
      <c r="G891" s="3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.75" customHeight="1">
      <c r="A892" s="33"/>
      <c r="B892" s="34"/>
      <c r="C892" s="33"/>
      <c r="D892" s="35"/>
      <c r="E892" s="37"/>
      <c r="F892" s="36"/>
      <c r="G892" s="3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.75" customHeight="1">
      <c r="A893" s="33"/>
      <c r="B893" s="34"/>
      <c r="C893" s="33"/>
      <c r="D893" s="35"/>
      <c r="E893" s="37"/>
      <c r="F893" s="36"/>
      <c r="G893" s="3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.75" customHeight="1">
      <c r="A894" s="33"/>
      <c r="B894" s="34"/>
      <c r="C894" s="33"/>
      <c r="D894" s="35"/>
      <c r="E894" s="37"/>
      <c r="F894" s="36"/>
      <c r="G894" s="3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.75" customHeight="1">
      <c r="A895" s="33"/>
      <c r="B895" s="34"/>
      <c r="C895" s="33"/>
      <c r="D895" s="35"/>
      <c r="E895" s="37"/>
      <c r="F895" s="36"/>
      <c r="G895" s="3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.75" customHeight="1">
      <c r="A896" s="33"/>
      <c r="B896" s="34"/>
      <c r="C896" s="33"/>
      <c r="D896" s="35"/>
      <c r="E896" s="37"/>
      <c r="F896" s="36"/>
      <c r="G896" s="3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.75" customHeight="1">
      <c r="A897" s="33"/>
      <c r="B897" s="34"/>
      <c r="C897" s="33"/>
      <c r="D897" s="35"/>
      <c r="E897" s="37"/>
      <c r="F897" s="36"/>
      <c r="G897" s="3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.75" customHeight="1">
      <c r="A898" s="33"/>
      <c r="B898" s="34"/>
      <c r="C898" s="33"/>
      <c r="D898" s="35"/>
      <c r="E898" s="37"/>
      <c r="F898" s="36"/>
      <c r="G898" s="3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.75" customHeight="1">
      <c r="A899" s="33"/>
      <c r="B899" s="34"/>
      <c r="C899" s="33"/>
      <c r="D899" s="35"/>
      <c r="E899" s="37"/>
      <c r="F899" s="36"/>
      <c r="G899" s="3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.75" customHeight="1">
      <c r="A900" s="33"/>
      <c r="B900" s="34"/>
      <c r="C900" s="33"/>
      <c r="D900" s="35"/>
      <c r="E900" s="37"/>
      <c r="F900" s="36"/>
      <c r="G900" s="3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.75" customHeight="1">
      <c r="A901" s="33"/>
      <c r="B901" s="34"/>
      <c r="C901" s="33"/>
      <c r="D901" s="35"/>
      <c r="E901" s="37"/>
      <c r="F901" s="36"/>
      <c r="G901" s="3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.75" customHeight="1">
      <c r="A902" s="33"/>
      <c r="B902" s="34"/>
      <c r="C902" s="33"/>
      <c r="D902" s="35"/>
      <c r="E902" s="37"/>
      <c r="F902" s="36"/>
      <c r="G902" s="3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.75" customHeight="1">
      <c r="A903" s="33"/>
      <c r="B903" s="34"/>
      <c r="C903" s="33"/>
      <c r="D903" s="35"/>
      <c r="E903" s="37"/>
      <c r="F903" s="36"/>
      <c r="G903" s="3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.75" customHeight="1">
      <c r="A904" s="33"/>
      <c r="B904" s="34"/>
      <c r="C904" s="33"/>
      <c r="D904" s="35"/>
      <c r="E904" s="37"/>
      <c r="F904" s="36"/>
      <c r="G904" s="3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.75" customHeight="1">
      <c r="A905" s="33"/>
      <c r="B905" s="34"/>
      <c r="C905" s="33"/>
      <c r="D905" s="35"/>
      <c r="E905" s="37"/>
      <c r="F905" s="36"/>
      <c r="G905" s="3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.75" customHeight="1">
      <c r="A906" s="33"/>
      <c r="B906" s="34"/>
      <c r="C906" s="33"/>
      <c r="D906" s="35"/>
      <c r="E906" s="37"/>
      <c r="F906" s="36"/>
      <c r="G906" s="3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.75" customHeight="1">
      <c r="A907" s="33"/>
      <c r="B907" s="34"/>
      <c r="C907" s="33"/>
      <c r="D907" s="35"/>
      <c r="E907" s="37"/>
      <c r="F907" s="36"/>
      <c r="G907" s="3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.75" customHeight="1">
      <c r="A908" s="33"/>
      <c r="B908" s="34"/>
      <c r="C908" s="33"/>
      <c r="D908" s="35"/>
      <c r="E908" s="37"/>
      <c r="F908" s="36"/>
      <c r="G908" s="3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.75" customHeight="1">
      <c r="A909" s="33"/>
      <c r="B909" s="34"/>
      <c r="C909" s="33"/>
      <c r="D909" s="35"/>
      <c r="E909" s="37"/>
      <c r="F909" s="36"/>
      <c r="G909" s="3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.75" customHeight="1">
      <c r="A910" s="33"/>
      <c r="B910" s="34"/>
      <c r="C910" s="33"/>
      <c r="D910" s="35"/>
      <c r="E910" s="37"/>
      <c r="F910" s="36"/>
      <c r="G910" s="3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.75" customHeight="1">
      <c r="A911" s="33"/>
      <c r="B911" s="34"/>
      <c r="C911" s="33"/>
      <c r="D911" s="35"/>
      <c r="E911" s="37"/>
      <c r="F911" s="36"/>
      <c r="G911" s="3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.75" customHeight="1">
      <c r="A912" s="33"/>
      <c r="B912" s="34"/>
      <c r="C912" s="33"/>
      <c r="D912" s="35"/>
      <c r="E912" s="37"/>
      <c r="F912" s="36"/>
      <c r="G912" s="3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.75" customHeight="1">
      <c r="A913" s="33"/>
      <c r="B913" s="34"/>
      <c r="C913" s="33"/>
      <c r="D913" s="35"/>
      <c r="E913" s="37"/>
      <c r="F913" s="36"/>
      <c r="G913" s="3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.75" customHeight="1">
      <c r="A914" s="33"/>
      <c r="B914" s="34"/>
      <c r="C914" s="33"/>
      <c r="D914" s="35"/>
      <c r="E914" s="37"/>
      <c r="F914" s="36"/>
      <c r="G914" s="3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.75" customHeight="1">
      <c r="A915" s="33"/>
      <c r="B915" s="34"/>
      <c r="C915" s="33"/>
      <c r="D915" s="35"/>
      <c r="E915" s="37"/>
      <c r="F915" s="36"/>
      <c r="G915" s="3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.75" customHeight="1">
      <c r="A916" s="33"/>
      <c r="B916" s="34"/>
      <c r="C916" s="33"/>
      <c r="D916" s="35"/>
      <c r="E916" s="37"/>
      <c r="F916" s="36"/>
      <c r="G916" s="3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.75" customHeight="1">
      <c r="A917" s="33"/>
      <c r="B917" s="34"/>
      <c r="C917" s="33"/>
      <c r="D917" s="35"/>
      <c r="E917" s="37"/>
      <c r="F917" s="36"/>
      <c r="G917" s="3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.75" customHeight="1">
      <c r="A918" s="33"/>
      <c r="B918" s="34"/>
      <c r="C918" s="33"/>
      <c r="D918" s="35"/>
      <c r="E918" s="37"/>
      <c r="F918" s="36"/>
      <c r="G918" s="3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.75" customHeight="1">
      <c r="A919" s="33"/>
      <c r="B919" s="34"/>
      <c r="C919" s="33"/>
      <c r="D919" s="35"/>
      <c r="E919" s="37"/>
      <c r="F919" s="36"/>
      <c r="G919" s="3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.75" customHeight="1">
      <c r="A920" s="33"/>
      <c r="B920" s="34"/>
      <c r="C920" s="33"/>
      <c r="D920" s="35"/>
      <c r="E920" s="37"/>
      <c r="F920" s="36"/>
      <c r="G920" s="3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.75" customHeight="1">
      <c r="A921" s="33"/>
      <c r="B921" s="34"/>
      <c r="C921" s="33"/>
      <c r="D921" s="35"/>
      <c r="E921" s="37"/>
      <c r="F921" s="36"/>
      <c r="G921" s="3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.75" customHeight="1">
      <c r="A922" s="33"/>
      <c r="B922" s="34"/>
      <c r="C922" s="33"/>
      <c r="D922" s="35"/>
      <c r="E922" s="37"/>
      <c r="F922" s="36"/>
      <c r="G922" s="3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.75" customHeight="1">
      <c r="A923" s="33"/>
      <c r="B923" s="34"/>
      <c r="C923" s="33"/>
      <c r="D923" s="35"/>
      <c r="E923" s="37"/>
      <c r="F923" s="36"/>
      <c r="G923" s="3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.75" customHeight="1">
      <c r="A924" s="33"/>
      <c r="B924" s="34"/>
      <c r="C924" s="33"/>
      <c r="D924" s="35"/>
      <c r="E924" s="37"/>
      <c r="F924" s="36"/>
      <c r="G924" s="3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.75" customHeight="1">
      <c r="A925" s="33"/>
      <c r="B925" s="34"/>
      <c r="C925" s="33"/>
      <c r="D925" s="35"/>
      <c r="E925" s="37"/>
      <c r="F925" s="36"/>
      <c r="G925" s="3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.75" customHeight="1">
      <c r="A926" s="33"/>
      <c r="B926" s="34"/>
      <c r="C926" s="33"/>
      <c r="D926" s="35"/>
      <c r="E926" s="37"/>
      <c r="F926" s="36"/>
      <c r="G926" s="3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.75" customHeight="1">
      <c r="A927" s="33"/>
      <c r="B927" s="34"/>
      <c r="C927" s="33"/>
      <c r="D927" s="35"/>
      <c r="E927" s="37"/>
      <c r="F927" s="36"/>
      <c r="G927" s="3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.75" customHeight="1">
      <c r="A928" s="33"/>
      <c r="B928" s="34"/>
      <c r="C928" s="33"/>
      <c r="D928" s="35"/>
      <c r="E928" s="37"/>
      <c r="F928" s="36"/>
      <c r="G928" s="3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.75" customHeight="1">
      <c r="A929" s="33"/>
      <c r="B929" s="34"/>
      <c r="C929" s="33"/>
      <c r="D929" s="35"/>
      <c r="E929" s="37"/>
      <c r="F929" s="36"/>
      <c r="G929" s="3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.75" customHeight="1">
      <c r="A930" s="33"/>
      <c r="B930" s="34"/>
      <c r="C930" s="33"/>
      <c r="D930" s="35"/>
      <c r="E930" s="37"/>
      <c r="F930" s="36"/>
      <c r="G930" s="3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.75" customHeight="1">
      <c r="A931" s="33"/>
      <c r="B931" s="34"/>
      <c r="C931" s="33"/>
      <c r="D931" s="35"/>
      <c r="E931" s="37"/>
      <c r="F931" s="36"/>
      <c r="G931" s="3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.75" customHeight="1">
      <c r="A932" s="33"/>
      <c r="B932" s="34"/>
      <c r="C932" s="33"/>
      <c r="D932" s="35"/>
      <c r="E932" s="37"/>
      <c r="F932" s="36"/>
      <c r="G932" s="3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.75" customHeight="1">
      <c r="A933" s="33"/>
      <c r="B933" s="34"/>
      <c r="C933" s="33"/>
      <c r="D933" s="35"/>
      <c r="E933" s="37"/>
      <c r="F933" s="36"/>
      <c r="G933" s="3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.75" customHeight="1">
      <c r="A934" s="33"/>
      <c r="B934" s="34"/>
      <c r="C934" s="33"/>
      <c r="D934" s="35"/>
      <c r="E934" s="37"/>
      <c r="F934" s="36"/>
      <c r="G934" s="3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.75" customHeight="1">
      <c r="A935" s="33"/>
      <c r="B935" s="34"/>
      <c r="C935" s="33"/>
      <c r="D935" s="35"/>
      <c r="E935" s="37"/>
      <c r="F935" s="36"/>
      <c r="G935" s="3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.75" customHeight="1">
      <c r="A936" s="33"/>
      <c r="B936" s="34"/>
      <c r="C936" s="33"/>
      <c r="D936" s="35"/>
      <c r="E936" s="37"/>
      <c r="F936" s="36"/>
      <c r="G936" s="3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.75" customHeight="1">
      <c r="A937" s="33"/>
      <c r="B937" s="34"/>
      <c r="C937" s="33"/>
      <c r="D937" s="35"/>
      <c r="E937" s="37"/>
      <c r="F937" s="36"/>
      <c r="G937" s="3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.75" customHeight="1">
      <c r="A938" s="33"/>
      <c r="B938" s="34"/>
      <c r="C938" s="33"/>
      <c r="D938" s="35"/>
      <c r="E938" s="37"/>
      <c r="F938" s="36"/>
      <c r="G938" s="3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.75" customHeight="1">
      <c r="A939" s="33"/>
      <c r="B939" s="34"/>
      <c r="C939" s="33"/>
      <c r="D939" s="35"/>
      <c r="E939" s="37"/>
      <c r="F939" s="36"/>
      <c r="G939" s="3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.75" customHeight="1">
      <c r="A940" s="33"/>
      <c r="B940" s="34"/>
      <c r="C940" s="33"/>
      <c r="D940" s="35"/>
      <c r="E940" s="37"/>
      <c r="F940" s="36"/>
      <c r="G940" s="3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.75" customHeight="1">
      <c r="A941" s="33"/>
      <c r="B941" s="34"/>
      <c r="C941" s="33"/>
      <c r="D941" s="35"/>
      <c r="E941" s="37"/>
      <c r="F941" s="36"/>
      <c r="G941" s="3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.75" customHeight="1">
      <c r="A942" s="33"/>
      <c r="B942" s="34"/>
      <c r="C942" s="33"/>
      <c r="D942" s="35"/>
      <c r="E942" s="37"/>
      <c r="F942" s="36"/>
      <c r="G942" s="3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.75" customHeight="1">
      <c r="A943" s="33"/>
      <c r="B943" s="34"/>
      <c r="C943" s="33"/>
      <c r="D943" s="35"/>
      <c r="E943" s="37"/>
      <c r="F943" s="36"/>
      <c r="G943" s="3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.75" customHeight="1">
      <c r="A944" s="33"/>
      <c r="B944" s="34"/>
      <c r="C944" s="33"/>
      <c r="D944" s="35"/>
      <c r="E944" s="37"/>
      <c r="F944" s="36"/>
      <c r="G944" s="3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.75" customHeight="1">
      <c r="A945" s="33"/>
      <c r="B945" s="34"/>
      <c r="C945" s="33"/>
      <c r="D945" s="35"/>
      <c r="E945" s="37"/>
      <c r="F945" s="36"/>
      <c r="G945" s="3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.75" customHeight="1">
      <c r="A946" s="33"/>
      <c r="B946" s="34"/>
      <c r="C946" s="33"/>
      <c r="D946" s="35"/>
      <c r="E946" s="37"/>
      <c r="F946" s="36"/>
      <c r="G946" s="3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.75" customHeight="1">
      <c r="A947" s="33"/>
      <c r="B947" s="34"/>
      <c r="C947" s="33"/>
      <c r="D947" s="35"/>
      <c r="E947" s="37"/>
      <c r="F947" s="36"/>
      <c r="G947" s="3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.75" customHeight="1">
      <c r="A948" s="33"/>
      <c r="B948" s="34"/>
      <c r="C948" s="33"/>
      <c r="D948" s="35"/>
      <c r="E948" s="37"/>
      <c r="F948" s="36"/>
      <c r="G948" s="3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.75" customHeight="1">
      <c r="A949" s="33"/>
      <c r="B949" s="34"/>
      <c r="C949" s="33"/>
      <c r="D949" s="35"/>
      <c r="E949" s="37"/>
      <c r="F949" s="36"/>
      <c r="G949" s="3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.75" customHeight="1">
      <c r="A950" s="33"/>
      <c r="B950" s="34"/>
      <c r="C950" s="33"/>
      <c r="D950" s="35"/>
      <c r="E950" s="37"/>
      <c r="F950" s="36"/>
      <c r="G950" s="3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.75" customHeight="1">
      <c r="A951" s="33"/>
      <c r="B951" s="34"/>
      <c r="C951" s="33"/>
      <c r="D951" s="35"/>
      <c r="E951" s="37"/>
      <c r="F951" s="36"/>
      <c r="G951" s="3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.75" customHeight="1">
      <c r="A952" s="33"/>
      <c r="B952" s="34"/>
      <c r="C952" s="33"/>
      <c r="D952" s="35"/>
      <c r="E952" s="37"/>
      <c r="F952" s="36"/>
      <c r="G952" s="3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.75" customHeight="1">
      <c r="A953" s="33"/>
      <c r="B953" s="34"/>
      <c r="C953" s="33"/>
      <c r="D953" s="35"/>
      <c r="E953" s="37"/>
      <c r="F953" s="36"/>
      <c r="G953" s="3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.75" customHeight="1">
      <c r="A954" s="33"/>
      <c r="B954" s="34"/>
      <c r="C954" s="33"/>
      <c r="D954" s="35"/>
      <c r="E954" s="37"/>
      <c r="F954" s="36"/>
      <c r="G954" s="3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.75" customHeight="1">
      <c r="A955" s="33"/>
      <c r="B955" s="34"/>
      <c r="C955" s="33"/>
      <c r="D955" s="35"/>
      <c r="E955" s="37"/>
      <c r="F955" s="36"/>
      <c r="G955" s="3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.75" customHeight="1">
      <c r="A956" s="33"/>
      <c r="B956" s="34"/>
      <c r="C956" s="33"/>
      <c r="D956" s="35"/>
      <c r="E956" s="37"/>
      <c r="F956" s="36"/>
      <c r="G956" s="3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.75" customHeight="1">
      <c r="A957" s="33"/>
      <c r="B957" s="34"/>
      <c r="C957" s="33"/>
      <c r="D957" s="35"/>
      <c r="E957" s="37"/>
      <c r="F957" s="36"/>
      <c r="G957" s="3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.75" customHeight="1">
      <c r="A958" s="33"/>
      <c r="B958" s="34"/>
      <c r="C958" s="33"/>
      <c r="D958" s="35"/>
      <c r="E958" s="37"/>
      <c r="F958" s="36"/>
      <c r="G958" s="3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.75" customHeight="1">
      <c r="A959" s="33"/>
      <c r="B959" s="34"/>
      <c r="C959" s="33"/>
      <c r="D959" s="35"/>
      <c r="E959" s="37"/>
      <c r="F959" s="36"/>
      <c r="G959" s="3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.75" customHeight="1">
      <c r="A960" s="33"/>
      <c r="B960" s="34"/>
      <c r="C960" s="33"/>
      <c r="D960" s="35"/>
      <c r="E960" s="37"/>
      <c r="F960" s="36"/>
      <c r="G960" s="3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.75" customHeight="1">
      <c r="A961" s="33"/>
      <c r="B961" s="34"/>
      <c r="C961" s="33"/>
      <c r="D961" s="35"/>
      <c r="E961" s="37"/>
      <c r="F961" s="36"/>
      <c r="G961" s="3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.75" customHeight="1">
      <c r="A962" s="33"/>
      <c r="B962" s="34"/>
      <c r="C962" s="33"/>
      <c r="D962" s="35"/>
      <c r="E962" s="37"/>
      <c r="F962" s="36"/>
      <c r="G962" s="3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.75" customHeight="1">
      <c r="A963" s="33"/>
      <c r="B963" s="34"/>
      <c r="C963" s="33"/>
      <c r="D963" s="35"/>
      <c r="E963" s="37"/>
      <c r="F963" s="36"/>
      <c r="G963" s="3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.75" customHeight="1">
      <c r="A964" s="33"/>
      <c r="B964" s="34"/>
      <c r="C964" s="33"/>
      <c r="D964" s="35"/>
      <c r="E964" s="37"/>
      <c r="F964" s="36"/>
      <c r="G964" s="3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.75" customHeight="1">
      <c r="A965" s="33"/>
      <c r="B965" s="34"/>
      <c r="C965" s="33"/>
      <c r="D965" s="35"/>
      <c r="E965" s="37"/>
      <c r="F965" s="36"/>
      <c r="G965" s="3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.75" customHeight="1">
      <c r="A966" s="33"/>
      <c r="B966" s="34"/>
      <c r="C966" s="33"/>
      <c r="D966" s="35"/>
      <c r="E966" s="37"/>
      <c r="F966" s="36"/>
      <c r="G966" s="3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.75" customHeight="1">
      <c r="A967" s="33"/>
      <c r="B967" s="34"/>
      <c r="C967" s="33"/>
      <c r="D967" s="35"/>
      <c r="E967" s="37"/>
      <c r="F967" s="36"/>
      <c r="G967" s="3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.75" customHeight="1">
      <c r="A968" s="33"/>
      <c r="B968" s="34"/>
      <c r="C968" s="33"/>
      <c r="D968" s="35"/>
      <c r="E968" s="37"/>
      <c r="F968" s="36"/>
      <c r="G968" s="3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.75" customHeight="1">
      <c r="A969" s="33"/>
      <c r="B969" s="34"/>
      <c r="C969" s="33"/>
      <c r="D969" s="35"/>
      <c r="E969" s="37"/>
      <c r="F969" s="36"/>
      <c r="G969" s="3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.75" customHeight="1">
      <c r="A970" s="33"/>
      <c r="B970" s="34"/>
      <c r="C970" s="33"/>
      <c r="D970" s="35"/>
      <c r="E970" s="37"/>
      <c r="F970" s="36"/>
      <c r="G970" s="3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.75" customHeight="1">
      <c r="A971" s="33"/>
      <c r="B971" s="34"/>
      <c r="C971" s="33"/>
      <c r="D971" s="35"/>
      <c r="E971" s="37"/>
      <c r="F971" s="36"/>
      <c r="G971" s="3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.75" customHeight="1">
      <c r="A972" s="33"/>
      <c r="B972" s="34"/>
      <c r="C972" s="33"/>
      <c r="D972" s="35"/>
      <c r="E972" s="37"/>
      <c r="F972" s="36"/>
      <c r="G972" s="3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.75" customHeight="1">
      <c r="A973" s="33"/>
      <c r="B973" s="34"/>
      <c r="C973" s="33"/>
      <c r="D973" s="35"/>
      <c r="E973" s="37"/>
      <c r="F973" s="36"/>
      <c r="G973" s="3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.75" customHeight="1">
      <c r="A974" s="33"/>
      <c r="B974" s="34"/>
      <c r="C974" s="33"/>
      <c r="D974" s="35"/>
      <c r="E974" s="37"/>
      <c r="F974" s="36"/>
      <c r="G974" s="3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.75" customHeight="1">
      <c r="A975" s="33"/>
      <c r="B975" s="34"/>
      <c r="C975" s="33"/>
      <c r="D975" s="35"/>
      <c r="E975" s="37"/>
      <c r="F975" s="36"/>
      <c r="G975" s="3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.75" customHeight="1">
      <c r="A976" s="33"/>
      <c r="B976" s="34"/>
      <c r="C976" s="33"/>
      <c r="D976" s="35"/>
      <c r="E976" s="37"/>
      <c r="F976" s="36"/>
      <c r="G976" s="3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.75" customHeight="1">
      <c r="A977" s="33"/>
      <c r="B977" s="34"/>
      <c r="C977" s="33"/>
      <c r="D977" s="35"/>
      <c r="E977" s="37"/>
      <c r="F977" s="36"/>
      <c r="G977" s="3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.75" customHeight="1">
      <c r="A978" s="33"/>
      <c r="B978" s="34"/>
      <c r="C978" s="33"/>
      <c r="D978" s="35"/>
      <c r="E978" s="37"/>
      <c r="F978" s="36"/>
      <c r="G978" s="3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.75" customHeight="1">
      <c r="A979" s="33"/>
      <c r="B979" s="34"/>
      <c r="C979" s="33"/>
      <c r="D979" s="35"/>
      <c r="E979" s="37"/>
      <c r="F979" s="36"/>
      <c r="G979" s="3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.75" customHeight="1">
      <c r="A980" s="33"/>
      <c r="B980" s="34"/>
      <c r="C980" s="33"/>
      <c r="D980" s="35"/>
      <c r="E980" s="37"/>
      <c r="F980" s="36"/>
      <c r="G980" s="3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.75" customHeight="1">
      <c r="A981" s="33"/>
      <c r="B981" s="34"/>
      <c r="C981" s="33"/>
      <c r="D981" s="35"/>
      <c r="E981" s="37"/>
      <c r="F981" s="36"/>
      <c r="G981" s="3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.75" customHeight="1">
      <c r="A982" s="33"/>
      <c r="B982" s="34"/>
      <c r="C982" s="33"/>
      <c r="D982" s="35"/>
      <c r="E982" s="37"/>
      <c r="F982" s="36"/>
      <c r="G982" s="3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1.75" customHeight="1">
      <c r="A983" s="33"/>
      <c r="B983" s="34"/>
      <c r="C983" s="33"/>
      <c r="D983" s="35"/>
      <c r="E983" s="37"/>
      <c r="F983" s="36"/>
      <c r="G983" s="3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1.75" customHeight="1">
      <c r="A984" s="33"/>
      <c r="B984" s="34"/>
      <c r="C984" s="33"/>
      <c r="D984" s="35"/>
      <c r="E984" s="37"/>
      <c r="F984" s="36"/>
      <c r="G984" s="3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1.75" customHeight="1">
      <c r="A985" s="33"/>
      <c r="B985" s="34"/>
      <c r="C985" s="33"/>
      <c r="D985" s="35"/>
      <c r="E985" s="37"/>
      <c r="F985" s="36"/>
      <c r="G985" s="3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1.75" customHeight="1">
      <c r="A986" s="33"/>
      <c r="B986" s="34"/>
      <c r="C986" s="33"/>
      <c r="D986" s="35"/>
      <c r="E986" s="37"/>
      <c r="F986" s="36"/>
      <c r="G986" s="3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1.75" customHeight="1">
      <c r="A987" s="33"/>
      <c r="B987" s="34"/>
      <c r="C987" s="33"/>
      <c r="D987" s="35"/>
      <c r="E987" s="37"/>
      <c r="F987" s="36"/>
      <c r="G987" s="3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1.75" customHeight="1">
      <c r="A988" s="33"/>
      <c r="B988" s="34"/>
      <c r="C988" s="33"/>
      <c r="D988" s="35"/>
      <c r="E988" s="37"/>
      <c r="F988" s="36"/>
      <c r="G988" s="3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1.75" customHeight="1">
      <c r="A989" s="33"/>
      <c r="B989" s="34"/>
      <c r="C989" s="33"/>
      <c r="D989" s="35"/>
      <c r="E989" s="37"/>
      <c r="F989" s="36"/>
      <c r="G989" s="3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1.75" customHeight="1">
      <c r="A990" s="33"/>
      <c r="B990" s="34"/>
      <c r="C990" s="33"/>
      <c r="D990" s="35"/>
      <c r="E990" s="37"/>
      <c r="F990" s="36"/>
      <c r="G990" s="3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1.75" customHeight="1">
      <c r="A991" s="33"/>
      <c r="B991" s="34"/>
      <c r="C991" s="33"/>
      <c r="D991" s="35"/>
      <c r="E991" s="37"/>
      <c r="F991" s="36"/>
      <c r="G991" s="3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1.75" customHeight="1">
      <c r="A992" s="33"/>
      <c r="B992" s="34"/>
      <c r="C992" s="33"/>
      <c r="D992" s="35"/>
      <c r="E992" s="37"/>
      <c r="F992" s="36"/>
      <c r="G992" s="3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1.75" customHeight="1">
      <c r="A993" s="33"/>
      <c r="B993" s="34"/>
      <c r="C993" s="33"/>
      <c r="D993" s="35"/>
      <c r="E993" s="37"/>
      <c r="F993" s="36"/>
      <c r="G993" s="3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1.75" customHeight="1">
      <c r="A994" s="33"/>
      <c r="B994" s="34"/>
      <c r="C994" s="33"/>
      <c r="D994" s="35"/>
      <c r="E994" s="37"/>
      <c r="F994" s="36"/>
      <c r="G994" s="3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1.75" customHeight="1">
      <c r="A995" s="33"/>
      <c r="B995" s="34"/>
      <c r="C995" s="33"/>
      <c r="D995" s="35"/>
      <c r="E995" s="37"/>
      <c r="F995" s="36"/>
      <c r="G995" s="3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1.75" customHeight="1">
      <c r="A996" s="33"/>
      <c r="B996" s="34"/>
      <c r="C996" s="33"/>
      <c r="D996" s="35"/>
      <c r="E996" s="37"/>
      <c r="F996" s="36"/>
      <c r="G996" s="3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1.75" customHeight="1">
      <c r="A997" s="33"/>
      <c r="B997" s="34"/>
      <c r="C997" s="33"/>
      <c r="D997" s="35"/>
      <c r="E997" s="37"/>
      <c r="F997" s="36"/>
      <c r="G997" s="3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1.75" customHeight="1">
      <c r="A998" s="33"/>
      <c r="B998" s="34"/>
      <c r="C998" s="33"/>
      <c r="D998" s="35"/>
      <c r="E998" s="37"/>
      <c r="F998" s="36"/>
      <c r="G998" s="3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1.75" customHeight="1">
      <c r="A999" s="33"/>
      <c r="B999" s="34"/>
      <c r="C999" s="33"/>
      <c r="D999" s="35"/>
      <c r="E999" s="37"/>
      <c r="F999" s="36"/>
      <c r="G999" s="3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1.75" customHeight="1">
      <c r="A1000" s="33"/>
      <c r="B1000" s="34"/>
      <c r="C1000" s="33"/>
      <c r="D1000" s="35"/>
      <c r="E1000" s="37"/>
      <c r="F1000" s="36"/>
      <c r="G1000" s="3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A1:H136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39" activePane="bottomLeft" state="frozen"/>
      <selection pane="bottomLeft" activeCell="D39" sqref="D39"/>
    </sheetView>
  </sheetViews>
  <sheetFormatPr baseColWidth="10" defaultColWidth="14.44140625" defaultRowHeight="15" customHeight="1"/>
  <cols>
    <col min="1" max="1" width="11.21875" customWidth="1"/>
    <col min="2" max="2" width="32.109375" customWidth="1"/>
    <col min="3" max="3" width="11.21875" customWidth="1"/>
    <col min="4" max="5" width="13.21875" customWidth="1"/>
    <col min="6" max="6" width="20.6640625" bestFit="1" customWidth="1"/>
    <col min="7" max="7" width="14.21875" customWidth="1"/>
    <col min="8" max="8" width="43.6640625" bestFit="1" customWidth="1"/>
    <col min="9" max="26" width="14.109375" customWidth="1"/>
  </cols>
  <sheetData>
    <row r="1" spans="1:26" ht="14.25" customHeight="1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40" t="s">
        <v>5</v>
      </c>
      <c r="G1" s="40" t="s">
        <v>6</v>
      </c>
      <c r="H1" s="40" t="s">
        <v>7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4.25" customHeight="1">
      <c r="A2" s="10">
        <v>45323</v>
      </c>
      <c r="B2" s="11" t="s">
        <v>10</v>
      </c>
      <c r="C2" s="10">
        <v>45322</v>
      </c>
      <c r="D2" s="12">
        <v>253.72499999999999</v>
      </c>
      <c r="E2" s="12"/>
      <c r="F2" s="11"/>
      <c r="G2" s="11" t="s">
        <v>12</v>
      </c>
      <c r="H2" s="11" t="s">
        <v>119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25" customHeight="1">
      <c r="A3" s="10">
        <v>45323</v>
      </c>
      <c r="B3" s="11" t="s">
        <v>10</v>
      </c>
      <c r="C3" s="10">
        <v>45322</v>
      </c>
      <c r="D3" s="12">
        <v>253.72499999999999</v>
      </c>
      <c r="E3" s="12"/>
      <c r="F3" s="11"/>
      <c r="G3" s="11" t="s">
        <v>12</v>
      </c>
      <c r="H3" s="11" t="s">
        <v>120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4.25" customHeight="1">
      <c r="A4" s="13">
        <v>45323</v>
      </c>
      <c r="B4" s="14" t="s">
        <v>121</v>
      </c>
      <c r="C4" s="13">
        <v>45322</v>
      </c>
      <c r="D4" s="15">
        <v>262.16199999999998</v>
      </c>
      <c r="E4" s="15"/>
      <c r="F4" s="14"/>
      <c r="G4" s="14" t="s">
        <v>71</v>
      </c>
      <c r="H4" s="14" t="s">
        <v>122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4.25" customHeight="1">
      <c r="A5" s="10">
        <v>45323</v>
      </c>
      <c r="B5" s="11" t="s">
        <v>10</v>
      </c>
      <c r="C5" s="10">
        <v>45322</v>
      </c>
      <c r="D5" s="12">
        <v>278.72500000000002</v>
      </c>
      <c r="E5" s="12"/>
      <c r="F5" s="11"/>
      <c r="G5" s="11" t="s">
        <v>12</v>
      </c>
      <c r="H5" s="11" t="s">
        <v>123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4.25" customHeight="1">
      <c r="A6" s="10">
        <v>45323</v>
      </c>
      <c r="B6" s="11" t="s">
        <v>10</v>
      </c>
      <c r="C6" s="10">
        <v>45322</v>
      </c>
      <c r="D6" s="12">
        <v>303.72500000000002</v>
      </c>
      <c r="E6" s="12"/>
      <c r="F6" s="11"/>
      <c r="G6" s="11" t="s">
        <v>12</v>
      </c>
      <c r="H6" s="11" t="s">
        <v>124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4.25" customHeight="1">
      <c r="A7" s="10">
        <v>45323</v>
      </c>
      <c r="B7" s="11" t="s">
        <v>10</v>
      </c>
      <c r="C7" s="10">
        <v>45322</v>
      </c>
      <c r="D7" s="12">
        <v>353.72500000000002</v>
      </c>
      <c r="E7" s="12"/>
      <c r="F7" s="11"/>
      <c r="G7" s="11" t="s">
        <v>12</v>
      </c>
      <c r="H7" s="11" t="s">
        <v>125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4.25" customHeight="1">
      <c r="A8" s="10">
        <v>45323</v>
      </c>
      <c r="B8" s="11" t="s">
        <v>10</v>
      </c>
      <c r="C8" s="10">
        <v>45322</v>
      </c>
      <c r="D8" s="12">
        <v>453.72500000000002</v>
      </c>
      <c r="E8" s="12"/>
      <c r="F8" s="11"/>
      <c r="G8" s="11" t="s">
        <v>12</v>
      </c>
      <c r="H8" s="11" t="s">
        <v>126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4.25" customHeight="1">
      <c r="A9" s="10">
        <v>45323</v>
      </c>
      <c r="B9" s="11" t="s">
        <v>10</v>
      </c>
      <c r="C9" s="10">
        <v>45322</v>
      </c>
      <c r="D9" s="12">
        <v>553.72500000000002</v>
      </c>
      <c r="E9" s="12"/>
      <c r="F9" s="11"/>
      <c r="G9" s="11" t="s">
        <v>12</v>
      </c>
      <c r="H9" s="11" t="s">
        <v>127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4.25" customHeight="1">
      <c r="A10" s="13">
        <v>45323</v>
      </c>
      <c r="B10" s="14" t="s">
        <v>128</v>
      </c>
      <c r="C10" s="13">
        <v>45322</v>
      </c>
      <c r="D10" s="15">
        <v>566.28800000000001</v>
      </c>
      <c r="E10" s="15"/>
      <c r="F10" s="14"/>
      <c r="G10" s="14" t="s">
        <v>76</v>
      </c>
      <c r="H10" s="14" t="s">
        <v>122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4.25" customHeight="1">
      <c r="A11" s="13">
        <v>45323</v>
      </c>
      <c r="B11" s="14" t="s">
        <v>129</v>
      </c>
      <c r="C11" s="13">
        <v>45322</v>
      </c>
      <c r="D11" s="15">
        <v>976</v>
      </c>
      <c r="E11" s="15"/>
      <c r="F11" s="14"/>
      <c r="G11" s="14" t="s">
        <v>15</v>
      </c>
      <c r="H11" s="14" t="s">
        <v>130</v>
      </c>
      <c r="I11" s="42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4.25" customHeight="1">
      <c r="A12" s="13">
        <v>45323</v>
      </c>
      <c r="B12" s="14" t="s">
        <v>131</v>
      </c>
      <c r="C12" s="13">
        <v>45322</v>
      </c>
      <c r="D12" s="15">
        <v>3117.06</v>
      </c>
      <c r="E12" s="15"/>
      <c r="F12" s="14"/>
      <c r="G12" s="14" t="s">
        <v>71</v>
      </c>
      <c r="H12" s="14" t="s">
        <v>72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4.25" customHeight="1">
      <c r="A13" s="13">
        <v>45323</v>
      </c>
      <c r="B13" s="14" t="s">
        <v>132</v>
      </c>
      <c r="C13" s="13">
        <v>45322</v>
      </c>
      <c r="D13" s="15">
        <v>10445.928</v>
      </c>
      <c r="E13" s="15"/>
      <c r="F13" s="14"/>
      <c r="G13" s="14" t="s">
        <v>76</v>
      </c>
      <c r="H13" s="14" t="s">
        <v>72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4.25" customHeight="1">
      <c r="A14" s="13">
        <v>45323</v>
      </c>
      <c r="B14" s="14" t="s">
        <v>133</v>
      </c>
      <c r="C14" s="13">
        <v>45322</v>
      </c>
      <c r="D14" s="15">
        <v>48518.527000000002</v>
      </c>
      <c r="E14" s="15"/>
      <c r="F14" s="14"/>
      <c r="G14" s="14" t="s">
        <v>134</v>
      </c>
      <c r="H14" s="14" t="s">
        <v>72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4.25" customHeight="1">
      <c r="A15" s="6">
        <v>45324</v>
      </c>
      <c r="B15" s="7" t="s">
        <v>28</v>
      </c>
      <c r="C15" s="6">
        <v>45327</v>
      </c>
      <c r="D15" s="8"/>
      <c r="E15" s="8">
        <v>4630</v>
      </c>
      <c r="F15" s="7"/>
      <c r="G15" s="9" t="s">
        <v>29</v>
      </c>
      <c r="H15" s="7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4.25" customHeight="1">
      <c r="A16" s="6">
        <v>45327</v>
      </c>
      <c r="B16" s="7" t="s">
        <v>8</v>
      </c>
      <c r="C16" s="6">
        <v>45333</v>
      </c>
      <c r="D16" s="8"/>
      <c r="E16" s="8">
        <v>10.422000000000001</v>
      </c>
      <c r="F16" s="7"/>
      <c r="G16" s="9" t="s">
        <v>9</v>
      </c>
      <c r="H16" s="7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4.25" customHeight="1">
      <c r="A17" s="6">
        <v>45327</v>
      </c>
      <c r="B17" s="7" t="s">
        <v>8</v>
      </c>
      <c r="C17" s="6">
        <v>45329</v>
      </c>
      <c r="D17" s="8"/>
      <c r="E17" s="8">
        <v>33.165999999999997</v>
      </c>
      <c r="F17" s="7"/>
      <c r="G17" s="9" t="s">
        <v>9</v>
      </c>
      <c r="H17" s="7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4.25" customHeight="1">
      <c r="A18" s="6">
        <v>45327</v>
      </c>
      <c r="B18" s="7" t="s">
        <v>8</v>
      </c>
      <c r="C18" s="6">
        <v>45330</v>
      </c>
      <c r="D18" s="8"/>
      <c r="E18" s="8">
        <v>79.596000000000004</v>
      </c>
      <c r="F18" s="7"/>
      <c r="G18" s="9" t="s">
        <v>9</v>
      </c>
      <c r="H18" s="7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4.25" customHeight="1">
      <c r="A19" s="6">
        <v>45327</v>
      </c>
      <c r="B19" s="7" t="s">
        <v>8</v>
      </c>
      <c r="C19" s="6">
        <v>45331</v>
      </c>
      <c r="D19" s="8"/>
      <c r="E19" s="8">
        <v>111.672</v>
      </c>
      <c r="F19" s="7"/>
      <c r="G19" s="9" t="s">
        <v>9</v>
      </c>
      <c r="H19" s="7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4.25" customHeight="1">
      <c r="A20" s="6">
        <v>45327</v>
      </c>
      <c r="B20" s="7" t="s">
        <v>8</v>
      </c>
      <c r="C20" s="6">
        <v>45332</v>
      </c>
      <c r="D20" s="8"/>
      <c r="E20" s="8">
        <v>292.149</v>
      </c>
      <c r="F20" s="7"/>
      <c r="G20" s="9" t="s">
        <v>9</v>
      </c>
      <c r="H20" s="7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4.25" customHeight="1">
      <c r="A21" s="6">
        <v>45327</v>
      </c>
      <c r="B21" s="7" t="s">
        <v>8</v>
      </c>
      <c r="C21" s="6">
        <v>45333</v>
      </c>
      <c r="D21" s="8"/>
      <c r="E21" s="8">
        <v>306.702</v>
      </c>
      <c r="F21" s="7"/>
      <c r="G21" s="9" t="s">
        <v>9</v>
      </c>
      <c r="H21" s="7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4.25" customHeight="1">
      <c r="A22" s="6">
        <v>45327</v>
      </c>
      <c r="B22" s="7" t="s">
        <v>28</v>
      </c>
      <c r="C22" s="6">
        <v>45328</v>
      </c>
      <c r="D22" s="8"/>
      <c r="E22" s="8">
        <v>2475</v>
      </c>
      <c r="F22" s="7"/>
      <c r="G22" s="9" t="s">
        <v>29</v>
      </c>
      <c r="H22" s="7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4.25" customHeight="1">
      <c r="A23" s="13">
        <v>45327</v>
      </c>
      <c r="B23" s="14" t="s">
        <v>135</v>
      </c>
      <c r="C23" s="13">
        <v>45324</v>
      </c>
      <c r="D23" s="15">
        <v>8264.84</v>
      </c>
      <c r="E23" s="15"/>
      <c r="F23" s="14"/>
      <c r="G23" s="14" t="s">
        <v>55</v>
      </c>
      <c r="H23" s="14" t="s">
        <v>60</v>
      </c>
      <c r="I23" s="42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25" customHeight="1">
      <c r="A24" s="6">
        <v>45327</v>
      </c>
      <c r="B24" s="7" t="s">
        <v>28</v>
      </c>
      <c r="C24" s="6">
        <v>45328</v>
      </c>
      <c r="D24" s="8"/>
      <c r="E24" s="8">
        <v>13215</v>
      </c>
      <c r="F24" s="7"/>
      <c r="G24" s="9" t="s">
        <v>29</v>
      </c>
      <c r="H24" s="7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4.25" customHeight="1">
      <c r="A25" s="6">
        <v>45328</v>
      </c>
      <c r="B25" s="7" t="s">
        <v>8</v>
      </c>
      <c r="C25" s="6">
        <v>45334</v>
      </c>
      <c r="D25" s="8"/>
      <c r="E25" s="8">
        <v>109.199</v>
      </c>
      <c r="F25" s="7"/>
      <c r="G25" s="9" t="s">
        <v>9</v>
      </c>
      <c r="H25" s="7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4.25" customHeight="1">
      <c r="A26" s="13">
        <v>45328</v>
      </c>
      <c r="B26" s="14" t="s">
        <v>136</v>
      </c>
      <c r="C26" s="13">
        <v>45327</v>
      </c>
      <c r="D26" s="15">
        <v>541.79999999999995</v>
      </c>
      <c r="E26" s="15"/>
      <c r="F26" s="44" t="s">
        <v>137</v>
      </c>
      <c r="G26" s="14" t="s">
        <v>15</v>
      </c>
      <c r="H26" s="14" t="s">
        <v>138</v>
      </c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4.25" customHeight="1">
      <c r="A27" s="13">
        <v>45328</v>
      </c>
      <c r="B27" s="14" t="s">
        <v>139</v>
      </c>
      <c r="C27" s="13">
        <v>45327</v>
      </c>
      <c r="D27" s="15">
        <v>843.46500000000003</v>
      </c>
      <c r="E27" s="15"/>
      <c r="F27" s="14"/>
      <c r="G27" s="14" t="s">
        <v>15</v>
      </c>
      <c r="H27" s="14" t="s">
        <v>140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4.25" customHeight="1">
      <c r="A28" s="13">
        <v>45328</v>
      </c>
      <c r="B28" s="14" t="s">
        <v>141</v>
      </c>
      <c r="C28" s="13">
        <v>45327</v>
      </c>
      <c r="D28" s="15">
        <v>1536.989</v>
      </c>
      <c r="E28" s="15"/>
      <c r="F28" s="14"/>
      <c r="G28" s="14" t="s">
        <v>15</v>
      </c>
      <c r="H28" s="14" t="s">
        <v>142</v>
      </c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4.25" customHeight="1">
      <c r="A29" s="6">
        <v>45329</v>
      </c>
      <c r="B29" s="7" t="s">
        <v>28</v>
      </c>
      <c r="C29" s="6">
        <v>45330</v>
      </c>
      <c r="D29" s="8"/>
      <c r="E29" s="8">
        <v>2820</v>
      </c>
      <c r="F29" s="7"/>
      <c r="G29" s="9" t="s">
        <v>29</v>
      </c>
      <c r="H29" s="7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4.25" customHeight="1">
      <c r="A30" s="6">
        <v>45329</v>
      </c>
      <c r="B30" s="7" t="s">
        <v>28</v>
      </c>
      <c r="C30" s="6">
        <v>45330</v>
      </c>
      <c r="D30" s="8"/>
      <c r="E30" s="8">
        <v>3590</v>
      </c>
      <c r="F30" s="7"/>
      <c r="G30" s="9" t="s">
        <v>29</v>
      </c>
      <c r="H30" s="7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4.25" customHeight="1">
      <c r="A31" s="6">
        <v>45330</v>
      </c>
      <c r="B31" s="7" t="s">
        <v>8</v>
      </c>
      <c r="C31" s="6">
        <v>45335</v>
      </c>
      <c r="D31" s="8"/>
      <c r="E31" s="8">
        <v>111.672</v>
      </c>
      <c r="F31" s="7"/>
      <c r="G31" s="9" t="s">
        <v>9</v>
      </c>
      <c r="H31" s="7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4.25" customHeight="1">
      <c r="A32" s="13">
        <v>45330</v>
      </c>
      <c r="B32" s="14" t="s">
        <v>10</v>
      </c>
      <c r="C32" s="13">
        <v>45329</v>
      </c>
      <c r="D32" s="15">
        <v>2032.627</v>
      </c>
      <c r="E32" s="15"/>
      <c r="F32" s="14"/>
      <c r="G32" s="14" t="s">
        <v>15</v>
      </c>
      <c r="H32" s="14" t="s">
        <v>24</v>
      </c>
      <c r="I32" s="45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.25" customHeight="1">
      <c r="A33" s="13">
        <v>45330</v>
      </c>
      <c r="B33" s="14" t="s">
        <v>143</v>
      </c>
      <c r="C33" s="13">
        <v>46425</v>
      </c>
      <c r="D33" s="15">
        <v>7016</v>
      </c>
      <c r="E33" s="15"/>
      <c r="F33" s="14"/>
      <c r="G33" s="14" t="s">
        <v>144</v>
      </c>
      <c r="H33" s="14" t="s">
        <v>144</v>
      </c>
      <c r="I33" s="42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25" customHeight="1">
      <c r="A34" s="13">
        <v>45331</v>
      </c>
      <c r="B34" s="14" t="s">
        <v>145</v>
      </c>
      <c r="C34" s="13">
        <v>45330</v>
      </c>
      <c r="D34" s="15">
        <v>2762.0680000000002</v>
      </c>
      <c r="E34" s="15"/>
      <c r="F34" s="44" t="s">
        <v>146</v>
      </c>
      <c r="G34" s="14" t="s">
        <v>15</v>
      </c>
      <c r="H34" s="14" t="s">
        <v>147</v>
      </c>
      <c r="I34" s="4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.25" customHeight="1">
      <c r="A35" s="6">
        <v>45331</v>
      </c>
      <c r="B35" s="7" t="s">
        <v>28</v>
      </c>
      <c r="C35" s="6">
        <v>45334</v>
      </c>
      <c r="D35" s="8"/>
      <c r="E35" s="8">
        <v>7145</v>
      </c>
      <c r="F35" s="7"/>
      <c r="G35" s="9" t="s">
        <v>29</v>
      </c>
      <c r="H35" s="7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4.25" customHeight="1">
      <c r="A36" s="21">
        <v>45335</v>
      </c>
      <c r="B36" s="22" t="s">
        <v>30</v>
      </c>
      <c r="C36" s="21">
        <v>45334</v>
      </c>
      <c r="D36" s="23">
        <v>0.75</v>
      </c>
      <c r="E36" s="23"/>
      <c r="F36" s="22"/>
      <c r="G36" s="22" t="s">
        <v>31</v>
      </c>
      <c r="H36" s="22" t="s">
        <v>32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4.25" customHeight="1">
      <c r="A37" s="21">
        <v>45335</v>
      </c>
      <c r="B37" s="22" t="s">
        <v>33</v>
      </c>
      <c r="C37" s="21">
        <v>45334</v>
      </c>
      <c r="D37" s="23">
        <v>1.7849999999999999</v>
      </c>
      <c r="E37" s="23"/>
      <c r="F37" s="22"/>
      <c r="G37" s="22" t="s">
        <v>31</v>
      </c>
      <c r="H37" s="22" t="s">
        <v>32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4.25" customHeight="1">
      <c r="A38" s="6">
        <v>45335</v>
      </c>
      <c r="B38" s="7" t="s">
        <v>35</v>
      </c>
      <c r="C38" s="6">
        <v>45336</v>
      </c>
      <c r="D38" s="8"/>
      <c r="E38" s="8">
        <v>89.938000000000002</v>
      </c>
      <c r="F38" s="7"/>
      <c r="G38" s="9" t="s">
        <v>36</v>
      </c>
      <c r="H38" s="7" t="s">
        <v>37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4.25" customHeight="1">
      <c r="A39" s="13">
        <v>45335</v>
      </c>
      <c r="B39" s="14" t="s">
        <v>148</v>
      </c>
      <c r="C39" s="13">
        <v>45334</v>
      </c>
      <c r="D39" s="15">
        <v>474.10199999999998</v>
      </c>
      <c r="E39" s="15"/>
      <c r="F39" s="14"/>
      <c r="G39" s="14" t="s">
        <v>15</v>
      </c>
      <c r="H39" s="14" t="s">
        <v>149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4.25" customHeight="1">
      <c r="A40" s="10">
        <v>45335</v>
      </c>
      <c r="B40" s="11" t="s">
        <v>150</v>
      </c>
      <c r="C40" s="10">
        <v>45334</v>
      </c>
      <c r="D40" s="12">
        <v>711.05</v>
      </c>
      <c r="E40" s="12"/>
      <c r="F40" s="11" t="s">
        <v>680</v>
      </c>
      <c r="G40" s="11" t="s">
        <v>12</v>
      </c>
      <c r="H40" s="11" t="s">
        <v>681</v>
      </c>
      <c r="I40" s="42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25" customHeight="1">
      <c r="A41" s="6">
        <v>45335</v>
      </c>
      <c r="B41" s="7" t="s">
        <v>28</v>
      </c>
      <c r="C41" s="6">
        <v>45336</v>
      </c>
      <c r="D41" s="8"/>
      <c r="E41" s="8">
        <v>14020</v>
      </c>
      <c r="F41" s="7"/>
      <c r="G41" s="9" t="s">
        <v>29</v>
      </c>
      <c r="H41" s="7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4.25" customHeight="1">
      <c r="A42" s="6">
        <v>45336</v>
      </c>
      <c r="B42" s="7" t="s">
        <v>28</v>
      </c>
      <c r="C42" s="6">
        <v>45337</v>
      </c>
      <c r="D42" s="8"/>
      <c r="E42" s="8">
        <v>3870</v>
      </c>
      <c r="F42" s="7"/>
      <c r="G42" s="9" t="s">
        <v>29</v>
      </c>
      <c r="H42" s="7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4.25" customHeight="1">
      <c r="A43" s="6">
        <v>45337</v>
      </c>
      <c r="B43" s="7" t="s">
        <v>28</v>
      </c>
      <c r="C43" s="6">
        <v>45338</v>
      </c>
      <c r="D43" s="8"/>
      <c r="E43" s="8">
        <v>1110</v>
      </c>
      <c r="F43" s="7"/>
      <c r="G43" s="9" t="s">
        <v>29</v>
      </c>
      <c r="H43" s="7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4.25" customHeight="1">
      <c r="A44" s="6">
        <v>45338</v>
      </c>
      <c r="B44" s="7" t="s">
        <v>8</v>
      </c>
      <c r="C44" s="6">
        <v>45344</v>
      </c>
      <c r="D44" s="8"/>
      <c r="E44" s="8">
        <v>117.81100000000001</v>
      </c>
      <c r="F44" s="7"/>
      <c r="G44" s="9" t="s">
        <v>9</v>
      </c>
      <c r="H44" s="7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4.25" customHeight="1">
      <c r="A45" s="6">
        <v>45338</v>
      </c>
      <c r="B45" s="7" t="s">
        <v>8</v>
      </c>
      <c r="C45" s="6">
        <v>45341</v>
      </c>
      <c r="D45" s="8"/>
      <c r="E45" s="8">
        <v>127.90600000000001</v>
      </c>
      <c r="F45" s="7"/>
      <c r="G45" s="9" t="s">
        <v>9</v>
      </c>
      <c r="H45" s="7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4.25" customHeight="1">
      <c r="A46" s="6">
        <v>45338</v>
      </c>
      <c r="B46" s="7" t="s">
        <v>8</v>
      </c>
      <c r="C46" s="6">
        <v>45343</v>
      </c>
      <c r="D46" s="8"/>
      <c r="E46" s="8">
        <v>135.63</v>
      </c>
      <c r="F46" s="7"/>
      <c r="G46" s="9" t="s">
        <v>9</v>
      </c>
      <c r="H46" s="7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4.25" customHeight="1">
      <c r="A47" s="6">
        <v>45338</v>
      </c>
      <c r="B47" s="7" t="s">
        <v>8</v>
      </c>
      <c r="C47" s="6">
        <v>45341</v>
      </c>
      <c r="D47" s="8"/>
      <c r="E47" s="8">
        <v>1499.86</v>
      </c>
      <c r="F47" s="7"/>
      <c r="G47" s="9" t="s">
        <v>9</v>
      </c>
      <c r="H47" s="7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4.25" customHeight="1">
      <c r="A48" s="13">
        <v>45338</v>
      </c>
      <c r="B48" s="14" t="s">
        <v>151</v>
      </c>
      <c r="C48" s="13">
        <v>45337</v>
      </c>
      <c r="D48" s="15">
        <v>1731.24</v>
      </c>
      <c r="E48" s="15"/>
      <c r="F48" s="14"/>
      <c r="G48" s="14" t="s">
        <v>15</v>
      </c>
      <c r="H48" s="14" t="s">
        <v>152</v>
      </c>
      <c r="I48" s="42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>
      <c r="A49" s="21">
        <v>45341</v>
      </c>
      <c r="B49" s="22" t="s">
        <v>30</v>
      </c>
      <c r="C49" s="21">
        <v>45338</v>
      </c>
      <c r="D49" s="23">
        <v>0.75</v>
      </c>
      <c r="E49" s="23"/>
      <c r="F49" s="22"/>
      <c r="G49" s="22" t="s">
        <v>31</v>
      </c>
      <c r="H49" s="22" t="s">
        <v>32</v>
      </c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4.25" customHeight="1">
      <c r="A50" s="21">
        <v>45341</v>
      </c>
      <c r="B50" s="22" t="s">
        <v>33</v>
      </c>
      <c r="C50" s="21">
        <v>45338</v>
      </c>
      <c r="D50" s="23">
        <v>1.7849999999999999</v>
      </c>
      <c r="E50" s="23"/>
      <c r="F50" s="22"/>
      <c r="G50" s="22" t="s">
        <v>31</v>
      </c>
      <c r="H50" s="22" t="s">
        <v>32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4.25" customHeight="1">
      <c r="A51" s="6">
        <v>45341</v>
      </c>
      <c r="B51" s="7" t="s">
        <v>35</v>
      </c>
      <c r="C51" s="6">
        <v>45342</v>
      </c>
      <c r="D51" s="8"/>
      <c r="E51" s="8">
        <v>62.3</v>
      </c>
      <c r="F51" s="7"/>
      <c r="G51" s="9" t="s">
        <v>36</v>
      </c>
      <c r="H51" s="7" t="s">
        <v>37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4.25" customHeight="1">
      <c r="A52" s="10">
        <v>45341</v>
      </c>
      <c r="B52" s="11" t="s">
        <v>10</v>
      </c>
      <c r="C52" s="10">
        <v>45338</v>
      </c>
      <c r="D52" s="12">
        <v>958.27499999999998</v>
      </c>
      <c r="E52" s="12"/>
      <c r="F52" s="11"/>
      <c r="G52" s="11" t="s">
        <v>86</v>
      </c>
      <c r="H52" s="11" t="s">
        <v>86</v>
      </c>
      <c r="I52" s="42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>
      <c r="A53" s="13">
        <v>45341</v>
      </c>
      <c r="B53" s="14" t="s">
        <v>153</v>
      </c>
      <c r="C53" s="13">
        <v>45338</v>
      </c>
      <c r="D53" s="15">
        <v>2118.529</v>
      </c>
      <c r="E53" s="15"/>
      <c r="F53" s="14"/>
      <c r="G53" s="14" t="s">
        <v>15</v>
      </c>
      <c r="H53" s="14" t="s">
        <v>89</v>
      </c>
      <c r="I53" s="42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>
      <c r="A54" s="6">
        <v>45341</v>
      </c>
      <c r="B54" s="7" t="s">
        <v>69</v>
      </c>
      <c r="C54" s="6">
        <v>45342</v>
      </c>
      <c r="D54" s="8"/>
      <c r="E54" s="8">
        <v>9810</v>
      </c>
      <c r="F54" s="7"/>
      <c r="G54" s="9" t="s">
        <v>29</v>
      </c>
      <c r="H54" s="7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4.25" customHeight="1">
      <c r="A55" s="6">
        <v>45342</v>
      </c>
      <c r="B55" s="7" t="s">
        <v>8</v>
      </c>
      <c r="C55" s="6">
        <v>45346</v>
      </c>
      <c r="D55" s="8"/>
      <c r="E55" s="8">
        <v>45.951999999999998</v>
      </c>
      <c r="F55" s="7"/>
      <c r="G55" s="9" t="s">
        <v>9</v>
      </c>
      <c r="H55" s="7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4.25" customHeight="1">
      <c r="A56" s="6">
        <v>45342</v>
      </c>
      <c r="B56" s="7" t="s">
        <v>8</v>
      </c>
      <c r="C56" s="6">
        <v>45345</v>
      </c>
      <c r="D56" s="8"/>
      <c r="E56" s="8">
        <v>101.476</v>
      </c>
      <c r="F56" s="7"/>
      <c r="G56" s="9" t="s">
        <v>9</v>
      </c>
      <c r="H56" s="7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4.25" customHeight="1">
      <c r="A57" s="6">
        <v>45342</v>
      </c>
      <c r="B57" s="7" t="s">
        <v>8</v>
      </c>
      <c r="C57" s="6">
        <v>45346</v>
      </c>
      <c r="D57" s="8"/>
      <c r="E57" s="8">
        <v>140.58199999999999</v>
      </c>
      <c r="F57" s="7"/>
      <c r="G57" s="9" t="s">
        <v>9</v>
      </c>
      <c r="H57" s="7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4.25" customHeight="1">
      <c r="A58" s="6">
        <v>45342</v>
      </c>
      <c r="B58" s="7" t="s">
        <v>8</v>
      </c>
      <c r="C58" s="6">
        <v>45347</v>
      </c>
      <c r="D58" s="8"/>
      <c r="E58" s="8">
        <v>185.13</v>
      </c>
      <c r="F58" s="7"/>
      <c r="G58" s="9" t="s">
        <v>9</v>
      </c>
      <c r="H58" s="7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4.25" customHeight="1">
      <c r="A59" s="6">
        <v>45342</v>
      </c>
      <c r="B59" s="7" t="s">
        <v>28</v>
      </c>
      <c r="C59" s="6">
        <v>45343</v>
      </c>
      <c r="D59" s="8"/>
      <c r="E59" s="8">
        <v>1240</v>
      </c>
      <c r="F59" s="7"/>
      <c r="G59" s="9" t="s">
        <v>29</v>
      </c>
      <c r="H59" s="7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4.25" customHeight="1">
      <c r="A60" s="21">
        <v>45343</v>
      </c>
      <c r="B60" s="22" t="s">
        <v>102</v>
      </c>
      <c r="C60" s="21">
        <v>45342</v>
      </c>
      <c r="D60" s="23">
        <v>0.38</v>
      </c>
      <c r="E60" s="23"/>
      <c r="F60" s="22"/>
      <c r="G60" s="22" t="s">
        <v>31</v>
      </c>
      <c r="H60" s="22" t="s">
        <v>32</v>
      </c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4.25" customHeight="1">
      <c r="A61" s="21">
        <v>45343</v>
      </c>
      <c r="B61" s="22" t="s">
        <v>30</v>
      </c>
      <c r="C61" s="21">
        <v>45342</v>
      </c>
      <c r="D61" s="23">
        <v>0.5</v>
      </c>
      <c r="E61" s="23"/>
      <c r="F61" s="22"/>
      <c r="G61" s="22" t="s">
        <v>31</v>
      </c>
      <c r="H61" s="22" t="s">
        <v>32</v>
      </c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4.25" customHeight="1">
      <c r="A62" s="21">
        <v>45343</v>
      </c>
      <c r="B62" s="22" t="s">
        <v>103</v>
      </c>
      <c r="C62" s="21">
        <v>45342</v>
      </c>
      <c r="D62" s="23">
        <v>2</v>
      </c>
      <c r="E62" s="23"/>
      <c r="F62" s="22"/>
      <c r="G62" s="22" t="s">
        <v>31</v>
      </c>
      <c r="H62" s="22" t="s">
        <v>32</v>
      </c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4.25" customHeight="1">
      <c r="A63" s="25">
        <v>45343</v>
      </c>
      <c r="B63" s="26" t="s">
        <v>107</v>
      </c>
      <c r="C63" s="25">
        <v>45342</v>
      </c>
      <c r="D63" s="27">
        <v>1211.192</v>
      </c>
      <c r="E63" s="27"/>
      <c r="F63" s="26"/>
      <c r="G63" s="26" t="s">
        <v>108</v>
      </c>
      <c r="H63" s="26" t="s">
        <v>154</v>
      </c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4.25" customHeight="1">
      <c r="A64" s="6">
        <v>45344</v>
      </c>
      <c r="B64" s="7" t="s">
        <v>8</v>
      </c>
      <c r="C64" s="6">
        <v>45349</v>
      </c>
      <c r="D64" s="8"/>
      <c r="E64" s="8">
        <v>36.951999999999998</v>
      </c>
      <c r="F64" s="7"/>
      <c r="G64" s="9" t="s">
        <v>9</v>
      </c>
      <c r="H64" s="7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4.25" customHeight="1">
      <c r="A65" s="6">
        <v>45344</v>
      </c>
      <c r="B65" s="7" t="s">
        <v>8</v>
      </c>
      <c r="C65" s="6">
        <v>45350</v>
      </c>
      <c r="D65" s="8"/>
      <c r="E65" s="8">
        <v>51.48</v>
      </c>
      <c r="F65" s="7"/>
      <c r="G65" s="9" t="s">
        <v>9</v>
      </c>
      <c r="H65" s="7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4.25" customHeight="1">
      <c r="A66" s="6">
        <v>45344</v>
      </c>
      <c r="B66" s="7" t="s">
        <v>8</v>
      </c>
      <c r="C66" s="6">
        <v>45349</v>
      </c>
      <c r="D66" s="8"/>
      <c r="E66" s="8">
        <v>134.64099999999999</v>
      </c>
      <c r="F66" s="7"/>
      <c r="G66" s="9" t="s">
        <v>9</v>
      </c>
      <c r="H66" s="7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4.25" customHeight="1">
      <c r="A67" s="6">
        <v>45345</v>
      </c>
      <c r="B67" s="7" t="s">
        <v>8</v>
      </c>
      <c r="C67" s="6">
        <v>45351</v>
      </c>
      <c r="D67" s="8"/>
      <c r="E67" s="8">
        <v>21.78</v>
      </c>
      <c r="F67" s="7"/>
      <c r="G67" s="9" t="s">
        <v>9</v>
      </c>
      <c r="H67" s="7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4.25" customHeight="1">
      <c r="A68" s="21">
        <v>45345</v>
      </c>
      <c r="B68" s="22" t="s">
        <v>155</v>
      </c>
      <c r="C68" s="21">
        <v>45338</v>
      </c>
      <c r="D68" s="23">
        <v>36.450000000000003</v>
      </c>
      <c r="E68" s="23"/>
      <c r="F68" s="22"/>
      <c r="G68" s="22" t="s">
        <v>31</v>
      </c>
      <c r="H68" s="22" t="s">
        <v>32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4.25" customHeight="1">
      <c r="A69" s="17">
        <v>45345</v>
      </c>
      <c r="B69" s="18" t="s">
        <v>10</v>
      </c>
      <c r="C69" s="17">
        <v>45344</v>
      </c>
      <c r="D69" s="19">
        <v>656.72500000000002</v>
      </c>
      <c r="E69" s="19"/>
      <c r="F69" s="18"/>
      <c r="G69" s="18" t="s">
        <v>21</v>
      </c>
      <c r="H69" s="20"/>
      <c r="I69" s="42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>
      <c r="A70" s="13">
        <v>45345</v>
      </c>
      <c r="B70" s="14" t="s">
        <v>10</v>
      </c>
      <c r="C70" s="13">
        <v>45344</v>
      </c>
      <c r="D70" s="15">
        <v>949.72500000000002</v>
      </c>
      <c r="E70" s="15"/>
      <c r="F70" s="14"/>
      <c r="G70" s="14" t="s">
        <v>15</v>
      </c>
      <c r="H70" s="14" t="s">
        <v>58</v>
      </c>
      <c r="I70" s="42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>
      <c r="A71" s="6">
        <v>45345</v>
      </c>
      <c r="B71" s="7" t="s">
        <v>28</v>
      </c>
      <c r="C71" s="6">
        <v>45348</v>
      </c>
      <c r="D71" s="8"/>
      <c r="E71" s="8">
        <v>2160</v>
      </c>
      <c r="F71" s="7"/>
      <c r="G71" s="9" t="s">
        <v>29</v>
      </c>
      <c r="H71" s="7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28.8">
      <c r="A72" s="10">
        <v>45345</v>
      </c>
      <c r="B72" s="47" t="s">
        <v>156</v>
      </c>
      <c r="C72" s="10">
        <v>45341</v>
      </c>
      <c r="D72" s="48">
        <v>3600</v>
      </c>
      <c r="E72" s="12"/>
      <c r="F72" s="11"/>
      <c r="G72" s="11" t="s">
        <v>12</v>
      </c>
      <c r="H72" s="49" t="s">
        <v>157</v>
      </c>
      <c r="I72" s="42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>
      <c r="A73" s="21">
        <v>45348</v>
      </c>
      <c r="B73" s="22" t="s">
        <v>158</v>
      </c>
      <c r="C73" s="21">
        <v>45345</v>
      </c>
      <c r="D73" s="23">
        <v>0.75</v>
      </c>
      <c r="E73" s="23"/>
      <c r="F73" s="22"/>
      <c r="G73" s="22" t="s">
        <v>31</v>
      </c>
      <c r="H73" s="22" t="s">
        <v>32</v>
      </c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4.25" customHeight="1">
      <c r="A74" s="21">
        <v>45348</v>
      </c>
      <c r="B74" s="22" t="s">
        <v>33</v>
      </c>
      <c r="C74" s="21">
        <v>45345</v>
      </c>
      <c r="D74" s="23">
        <v>1.7849999999999999</v>
      </c>
      <c r="E74" s="23"/>
      <c r="F74" s="22"/>
      <c r="G74" s="22" t="s">
        <v>31</v>
      </c>
      <c r="H74" s="22" t="s">
        <v>32</v>
      </c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4.25" customHeight="1">
      <c r="A75" s="6">
        <v>45348</v>
      </c>
      <c r="B75" s="7" t="s">
        <v>8</v>
      </c>
      <c r="C75" s="6">
        <v>45353</v>
      </c>
      <c r="D75" s="8"/>
      <c r="E75" s="8">
        <v>13.738</v>
      </c>
      <c r="F75" s="7"/>
      <c r="G75" s="9" t="s">
        <v>9</v>
      </c>
      <c r="H75" s="7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4.25" customHeight="1">
      <c r="A76" s="6">
        <v>45348</v>
      </c>
      <c r="B76" s="7" t="s">
        <v>35</v>
      </c>
      <c r="C76" s="6">
        <v>45349</v>
      </c>
      <c r="D76" s="8"/>
      <c r="E76" s="8">
        <v>44.576000000000001</v>
      </c>
      <c r="F76" s="7"/>
      <c r="G76" s="9" t="s">
        <v>36</v>
      </c>
      <c r="H76" s="7" t="s">
        <v>37</v>
      </c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4.25" customHeight="1">
      <c r="A77" s="6">
        <v>45348</v>
      </c>
      <c r="B77" s="7" t="s">
        <v>8</v>
      </c>
      <c r="C77" s="6">
        <v>45353</v>
      </c>
      <c r="D77" s="8"/>
      <c r="E77" s="8">
        <v>101.873</v>
      </c>
      <c r="F77" s="7"/>
      <c r="G77" s="9" t="s">
        <v>9</v>
      </c>
      <c r="H77" s="7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4.25" customHeight="1">
      <c r="A78" s="6">
        <v>45348</v>
      </c>
      <c r="B78" s="7" t="s">
        <v>8</v>
      </c>
      <c r="C78" s="6">
        <v>45323</v>
      </c>
      <c r="D78" s="8"/>
      <c r="E78" s="8">
        <v>157.90700000000001</v>
      </c>
      <c r="F78" s="7"/>
      <c r="G78" s="9" t="s">
        <v>9</v>
      </c>
      <c r="H78" s="7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4.25" customHeight="1">
      <c r="A79" s="13">
        <v>45348</v>
      </c>
      <c r="B79" s="14" t="s">
        <v>159</v>
      </c>
      <c r="C79" s="13">
        <v>45345</v>
      </c>
      <c r="D79" s="15">
        <v>888</v>
      </c>
      <c r="E79" s="15"/>
      <c r="F79" s="14"/>
      <c r="G79" s="14" t="s">
        <v>15</v>
      </c>
      <c r="H79" s="14" t="s">
        <v>160</v>
      </c>
      <c r="I79" s="42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>
      <c r="A80" s="6">
        <v>45348</v>
      </c>
      <c r="B80" s="7" t="s">
        <v>28</v>
      </c>
      <c r="C80" s="6">
        <v>45349</v>
      </c>
      <c r="D80" s="8"/>
      <c r="E80" s="8">
        <v>7400</v>
      </c>
      <c r="F80" s="7"/>
      <c r="G80" s="9" t="s">
        <v>29</v>
      </c>
      <c r="H80" s="7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4.25" customHeight="1">
      <c r="A81" s="6">
        <v>45349</v>
      </c>
      <c r="B81" s="7" t="s">
        <v>8</v>
      </c>
      <c r="C81" s="6">
        <v>45355</v>
      </c>
      <c r="D81" s="8"/>
      <c r="E81" s="8">
        <v>36.003999999999998</v>
      </c>
      <c r="F81" s="7"/>
      <c r="G81" s="9" t="s">
        <v>9</v>
      </c>
      <c r="H81" s="7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4.25" customHeight="1">
      <c r="A82" s="6">
        <v>45349</v>
      </c>
      <c r="B82" s="7" t="s">
        <v>8</v>
      </c>
      <c r="C82" s="6">
        <v>45355</v>
      </c>
      <c r="D82" s="8"/>
      <c r="E82" s="8">
        <v>172.261</v>
      </c>
      <c r="F82" s="7"/>
      <c r="G82" s="9" t="s">
        <v>9</v>
      </c>
      <c r="H82" s="7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4.25" customHeight="1">
      <c r="A83" s="13">
        <v>45349</v>
      </c>
      <c r="B83" s="14" t="s">
        <v>161</v>
      </c>
      <c r="C83" s="13">
        <v>45348</v>
      </c>
      <c r="D83" s="15">
        <v>465.15300000000002</v>
      </c>
      <c r="E83" s="15"/>
      <c r="F83" s="14"/>
      <c r="G83" s="14" t="s">
        <v>26</v>
      </c>
      <c r="H83" s="14" t="s">
        <v>162</v>
      </c>
      <c r="I83" s="42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>
      <c r="A84" s="13">
        <v>45349</v>
      </c>
      <c r="B84" s="14" t="s">
        <v>163</v>
      </c>
      <c r="C84" s="13">
        <v>45348</v>
      </c>
      <c r="D84" s="15">
        <v>2976.5830000000001</v>
      </c>
      <c r="E84" s="15"/>
      <c r="F84" s="14"/>
      <c r="G84" s="14" t="s">
        <v>15</v>
      </c>
      <c r="H84" s="14" t="s">
        <v>23</v>
      </c>
      <c r="I84" s="42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>
      <c r="A85" s="6">
        <v>45349</v>
      </c>
      <c r="B85" s="7" t="s">
        <v>28</v>
      </c>
      <c r="C85" s="6">
        <v>45350</v>
      </c>
      <c r="D85" s="8"/>
      <c r="E85" s="8">
        <v>3310</v>
      </c>
      <c r="F85" s="7"/>
      <c r="G85" s="9" t="s">
        <v>29</v>
      </c>
      <c r="H85" s="7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4.25" customHeight="1">
      <c r="A86" s="21">
        <v>45351</v>
      </c>
      <c r="B86" s="22" t="s">
        <v>114</v>
      </c>
      <c r="C86" s="21">
        <v>45351</v>
      </c>
      <c r="D86" s="23">
        <v>3.53</v>
      </c>
      <c r="E86" s="23"/>
      <c r="F86" s="22"/>
      <c r="G86" s="22" t="s">
        <v>31</v>
      </c>
      <c r="H86" s="22" t="s">
        <v>32</v>
      </c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4.25" customHeight="1">
      <c r="A87" s="21">
        <v>45351</v>
      </c>
      <c r="B87" s="22" t="s">
        <v>164</v>
      </c>
      <c r="C87" s="21">
        <v>45350</v>
      </c>
      <c r="D87" s="23">
        <v>9.52</v>
      </c>
      <c r="E87" s="23"/>
      <c r="F87" s="22"/>
      <c r="G87" s="22" t="s">
        <v>31</v>
      </c>
      <c r="H87" s="22" t="s">
        <v>32</v>
      </c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4.25" customHeight="1">
      <c r="A88" s="6">
        <v>45351</v>
      </c>
      <c r="B88" s="7" t="s">
        <v>28</v>
      </c>
      <c r="C88" s="6">
        <v>45352</v>
      </c>
      <c r="D88" s="8"/>
      <c r="E88" s="8">
        <v>1725</v>
      </c>
      <c r="F88" s="7"/>
      <c r="G88" s="9" t="s">
        <v>29</v>
      </c>
      <c r="H88" s="7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4.25" customHeight="1">
      <c r="A89" s="50"/>
      <c r="B89" s="50"/>
      <c r="C89" s="50"/>
      <c r="D89" s="50"/>
      <c r="E89" s="50"/>
      <c r="F89" s="50"/>
      <c r="G89" s="50"/>
      <c r="H89" s="50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>
      <c r="A90" s="51"/>
      <c r="B90" s="51"/>
      <c r="C90" s="51"/>
      <c r="D90" s="51"/>
      <c r="E90" s="51"/>
      <c r="F90" s="51"/>
      <c r="G90" s="51"/>
      <c r="H90" s="51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>
      <c r="A91" s="51"/>
      <c r="B91" s="51"/>
      <c r="C91" s="51"/>
      <c r="D91" s="51"/>
      <c r="E91" s="51"/>
      <c r="F91" s="51"/>
      <c r="G91" s="51"/>
      <c r="H91" s="51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>
      <c r="A92" s="51"/>
      <c r="B92" s="24"/>
      <c r="C92" s="52"/>
      <c r="D92" s="24"/>
      <c r="E92" s="53"/>
      <c r="F92" s="5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>
      <c r="A93" s="51"/>
      <c r="B93" s="24"/>
      <c r="C93" s="52"/>
      <c r="D93" s="24"/>
      <c r="E93" s="53"/>
      <c r="F93" s="5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>
      <c r="A94" s="51"/>
      <c r="B94" s="24"/>
      <c r="C94" s="52"/>
      <c r="D94" s="24"/>
      <c r="E94" s="53"/>
      <c r="F94" s="5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>
      <c r="A95" s="51"/>
      <c r="B95" s="24"/>
      <c r="C95" s="52"/>
      <c r="D95" s="24"/>
      <c r="E95" s="53"/>
      <c r="F95" s="5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>
      <c r="A96" s="51"/>
      <c r="B96" s="24"/>
      <c r="C96" s="52"/>
      <c r="D96" s="24"/>
      <c r="E96" s="53"/>
      <c r="F96" s="5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>
      <c r="A97" s="51"/>
      <c r="B97" s="24"/>
      <c r="C97" s="52"/>
      <c r="D97" s="24"/>
      <c r="E97" s="53"/>
      <c r="F97" s="5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>
      <c r="A98" s="51"/>
      <c r="B98" s="24"/>
      <c r="C98" s="52"/>
      <c r="D98" s="24"/>
      <c r="E98" s="53"/>
      <c r="F98" s="5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>
      <c r="A99" s="51"/>
      <c r="B99" s="24"/>
      <c r="C99" s="52"/>
      <c r="D99" s="24"/>
      <c r="E99" s="53"/>
      <c r="F99" s="5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>
      <c r="A100" s="51"/>
      <c r="B100" s="24"/>
      <c r="C100" s="52"/>
      <c r="D100" s="24"/>
      <c r="E100" s="53"/>
      <c r="F100" s="5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>
      <c r="A101" s="51"/>
      <c r="B101" s="24"/>
      <c r="C101" s="52"/>
      <c r="D101" s="24"/>
      <c r="E101" s="53"/>
      <c r="F101" s="5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>
      <c r="A102" s="51"/>
      <c r="B102" s="24"/>
      <c r="C102" s="52"/>
      <c r="D102" s="24"/>
      <c r="E102" s="53"/>
      <c r="F102" s="5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>
      <c r="A103" s="51"/>
      <c r="B103" s="24"/>
      <c r="C103" s="52"/>
      <c r="D103" s="24"/>
      <c r="E103" s="53"/>
      <c r="F103" s="5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>
      <c r="A104" s="51"/>
      <c r="B104" s="24"/>
      <c r="C104" s="52"/>
      <c r="D104" s="24"/>
      <c r="E104" s="53"/>
      <c r="F104" s="5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>
      <c r="A105" s="51"/>
      <c r="B105" s="24"/>
      <c r="C105" s="52"/>
      <c r="D105" s="24"/>
      <c r="E105" s="53"/>
      <c r="F105" s="5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>
      <c r="A106" s="51"/>
      <c r="B106" s="24"/>
      <c r="C106" s="52"/>
      <c r="D106" s="24"/>
      <c r="E106" s="53"/>
      <c r="F106" s="5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>
      <c r="A107" s="51"/>
      <c r="B107" s="24"/>
      <c r="C107" s="52"/>
      <c r="D107" s="24"/>
      <c r="E107" s="53"/>
      <c r="F107" s="5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>
      <c r="A108" s="51"/>
      <c r="B108" s="24"/>
      <c r="C108" s="52"/>
      <c r="D108" s="24"/>
      <c r="E108" s="53"/>
      <c r="F108" s="5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>
      <c r="A109" s="51"/>
      <c r="B109" s="24"/>
      <c r="C109" s="52"/>
      <c r="D109" s="24"/>
      <c r="E109" s="53"/>
      <c r="F109" s="5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>
      <c r="A110" s="51"/>
      <c r="B110" s="24"/>
      <c r="C110" s="52"/>
      <c r="D110" s="24"/>
      <c r="E110" s="53"/>
      <c r="F110" s="5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>
      <c r="A111" s="51"/>
      <c r="B111" s="24"/>
      <c r="C111" s="52"/>
      <c r="D111" s="24"/>
      <c r="E111" s="53"/>
      <c r="F111" s="5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>
      <c r="A112" s="51"/>
      <c r="B112" s="24"/>
      <c r="C112" s="52"/>
      <c r="D112" s="24"/>
      <c r="E112" s="53"/>
      <c r="F112" s="5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>
      <c r="A113" s="51"/>
      <c r="B113" s="24"/>
      <c r="C113" s="52"/>
      <c r="D113" s="24"/>
      <c r="E113" s="53"/>
      <c r="F113" s="5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>
      <c r="A114" s="51"/>
      <c r="B114" s="24"/>
      <c r="C114" s="52"/>
      <c r="D114" s="24"/>
      <c r="E114" s="53"/>
      <c r="F114" s="5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>
      <c r="A115" s="51"/>
      <c r="B115" s="24"/>
      <c r="C115" s="52"/>
      <c r="D115" s="24"/>
      <c r="E115" s="53"/>
      <c r="F115" s="5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>
      <c r="A116" s="51"/>
      <c r="B116" s="24"/>
      <c r="C116" s="52"/>
      <c r="D116" s="24"/>
      <c r="E116" s="53"/>
      <c r="F116" s="5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>
      <c r="A117" s="51"/>
      <c r="B117" s="24"/>
      <c r="C117" s="52"/>
      <c r="D117" s="24"/>
      <c r="E117" s="53"/>
      <c r="F117" s="5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>
      <c r="A118" s="51"/>
      <c r="B118" s="24"/>
      <c r="C118" s="52"/>
      <c r="D118" s="24"/>
      <c r="E118" s="53"/>
      <c r="F118" s="5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>
      <c r="A119" s="51"/>
      <c r="B119" s="24"/>
      <c r="C119" s="52"/>
      <c r="D119" s="24"/>
      <c r="E119" s="53"/>
      <c r="F119" s="5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>
      <c r="A120" s="51"/>
      <c r="B120" s="24"/>
      <c r="C120" s="52"/>
      <c r="D120" s="24"/>
      <c r="E120" s="53"/>
      <c r="F120" s="5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>
      <c r="A121" s="51"/>
      <c r="B121" s="24"/>
      <c r="C121" s="52"/>
      <c r="D121" s="24"/>
      <c r="E121" s="53"/>
      <c r="F121" s="5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>
      <c r="A122" s="51"/>
      <c r="B122" s="24"/>
      <c r="C122" s="52"/>
      <c r="D122" s="24"/>
      <c r="E122" s="53"/>
      <c r="F122" s="5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>
      <c r="A123" s="51"/>
      <c r="B123" s="24"/>
      <c r="C123" s="52"/>
      <c r="D123" s="24"/>
      <c r="E123" s="53"/>
      <c r="F123" s="5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>
      <c r="A124" s="51"/>
      <c r="B124" s="24"/>
      <c r="C124" s="52"/>
      <c r="D124" s="24"/>
      <c r="E124" s="53"/>
      <c r="F124" s="5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>
      <c r="A125" s="51"/>
      <c r="B125" s="24"/>
      <c r="C125" s="52"/>
      <c r="D125" s="24"/>
      <c r="E125" s="53"/>
      <c r="F125" s="5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>
      <c r="A126" s="51"/>
      <c r="B126" s="24"/>
      <c r="C126" s="52"/>
      <c r="D126" s="24"/>
      <c r="E126" s="53"/>
      <c r="F126" s="5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>
      <c r="A127" s="51"/>
      <c r="B127" s="24"/>
      <c r="C127" s="52"/>
      <c r="D127" s="24"/>
      <c r="E127" s="53"/>
      <c r="F127" s="5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>
      <c r="A128" s="51"/>
      <c r="B128" s="24"/>
      <c r="C128" s="52"/>
      <c r="D128" s="24"/>
      <c r="E128" s="53"/>
      <c r="F128" s="5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>
      <c r="A129" s="51"/>
      <c r="B129" s="24"/>
      <c r="C129" s="52"/>
      <c r="D129" s="24"/>
      <c r="E129" s="53"/>
      <c r="F129" s="5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>
      <c r="A130" s="51"/>
      <c r="B130" s="24"/>
      <c r="C130" s="52"/>
      <c r="D130" s="24"/>
      <c r="E130" s="53"/>
      <c r="F130" s="5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>
      <c r="A131" s="51"/>
      <c r="B131" s="24"/>
      <c r="C131" s="52"/>
      <c r="D131" s="24"/>
      <c r="E131" s="53"/>
      <c r="F131" s="5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>
      <c r="A132" s="51"/>
      <c r="B132" s="24"/>
      <c r="C132" s="52"/>
      <c r="D132" s="24"/>
      <c r="E132" s="53"/>
      <c r="F132" s="5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>
      <c r="A133" s="51"/>
      <c r="B133" s="24"/>
      <c r="C133" s="52"/>
      <c r="D133" s="24"/>
      <c r="E133" s="53"/>
      <c r="F133" s="5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>
      <c r="A134" s="51"/>
      <c r="B134" s="24"/>
      <c r="C134" s="52"/>
      <c r="D134" s="24"/>
      <c r="E134" s="53"/>
      <c r="F134" s="5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>
      <c r="A135" s="51"/>
      <c r="B135" s="24"/>
      <c r="C135" s="52"/>
      <c r="D135" s="24"/>
      <c r="E135" s="53"/>
      <c r="F135" s="5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>
      <c r="A136" s="51"/>
      <c r="B136" s="24"/>
      <c r="C136" s="52"/>
      <c r="D136" s="24"/>
      <c r="E136" s="53"/>
      <c r="F136" s="5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>
      <c r="A137" s="51"/>
      <c r="B137" s="24"/>
      <c r="C137" s="52"/>
      <c r="D137" s="24"/>
      <c r="E137" s="53"/>
      <c r="F137" s="5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>
      <c r="A138" s="51"/>
      <c r="B138" s="24"/>
      <c r="C138" s="52"/>
      <c r="D138" s="24"/>
      <c r="E138" s="53"/>
      <c r="F138" s="5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>
      <c r="A139" s="51"/>
      <c r="B139" s="24"/>
      <c r="C139" s="52"/>
      <c r="D139" s="24"/>
      <c r="E139" s="53"/>
      <c r="F139" s="5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>
      <c r="A140" s="51"/>
      <c r="B140" s="24"/>
      <c r="C140" s="52"/>
      <c r="D140" s="24"/>
      <c r="E140" s="53"/>
      <c r="F140" s="5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>
      <c r="A141" s="51"/>
      <c r="B141" s="24"/>
      <c r="C141" s="52"/>
      <c r="D141" s="24"/>
      <c r="E141" s="53"/>
      <c r="F141" s="5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>
      <c r="A142" s="51"/>
      <c r="B142" s="24"/>
      <c r="C142" s="52"/>
      <c r="D142" s="24"/>
      <c r="E142" s="53"/>
      <c r="F142" s="5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>
      <c r="A143" s="51"/>
      <c r="B143" s="24"/>
      <c r="C143" s="52"/>
      <c r="D143" s="24"/>
      <c r="E143" s="53"/>
      <c r="F143" s="5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>
      <c r="A144" s="51"/>
      <c r="B144" s="24"/>
      <c r="C144" s="52"/>
      <c r="D144" s="24"/>
      <c r="E144" s="53"/>
      <c r="F144" s="5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>
      <c r="A145" s="51"/>
      <c r="B145" s="24"/>
      <c r="C145" s="52"/>
      <c r="D145" s="24"/>
      <c r="E145" s="53"/>
      <c r="F145" s="5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>
      <c r="A146" s="51"/>
      <c r="B146" s="24"/>
      <c r="C146" s="52"/>
      <c r="D146" s="24"/>
      <c r="E146" s="53"/>
      <c r="F146" s="5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>
      <c r="A147" s="51"/>
      <c r="B147" s="24"/>
      <c r="C147" s="52"/>
      <c r="D147" s="24"/>
      <c r="E147" s="53"/>
      <c r="F147" s="5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>
      <c r="A148" s="51"/>
      <c r="B148" s="24"/>
      <c r="C148" s="52"/>
      <c r="D148" s="24"/>
      <c r="E148" s="53"/>
      <c r="F148" s="5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>
      <c r="A149" s="51"/>
      <c r="B149" s="24"/>
      <c r="C149" s="52"/>
      <c r="D149" s="24"/>
      <c r="E149" s="53"/>
      <c r="F149" s="5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>
      <c r="A150" s="51"/>
      <c r="B150" s="24"/>
      <c r="C150" s="52"/>
      <c r="D150" s="24"/>
      <c r="E150" s="53"/>
      <c r="F150" s="5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>
      <c r="A151" s="51"/>
      <c r="B151" s="24"/>
      <c r="C151" s="52"/>
      <c r="D151" s="24"/>
      <c r="E151" s="53"/>
      <c r="F151" s="5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>
      <c r="A152" s="51"/>
      <c r="B152" s="24"/>
      <c r="C152" s="52"/>
      <c r="D152" s="24"/>
      <c r="E152" s="53"/>
      <c r="F152" s="5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>
      <c r="A153" s="51"/>
      <c r="B153" s="24"/>
      <c r="C153" s="52"/>
      <c r="D153" s="24"/>
      <c r="E153" s="53"/>
      <c r="F153" s="5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>
      <c r="A154" s="51"/>
      <c r="B154" s="24"/>
      <c r="C154" s="52"/>
      <c r="D154" s="24"/>
      <c r="E154" s="53"/>
      <c r="F154" s="5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>
      <c r="A155" s="51"/>
      <c r="B155" s="24"/>
      <c r="C155" s="52"/>
      <c r="D155" s="24"/>
      <c r="E155" s="53"/>
      <c r="F155" s="5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>
      <c r="A156" s="51"/>
      <c r="B156" s="24"/>
      <c r="C156" s="52"/>
      <c r="D156" s="24"/>
      <c r="E156" s="53"/>
      <c r="F156" s="5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>
      <c r="A157" s="51"/>
      <c r="B157" s="24"/>
      <c r="C157" s="52"/>
      <c r="D157" s="24"/>
      <c r="E157" s="53"/>
      <c r="F157" s="5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>
      <c r="A158" s="51"/>
      <c r="B158" s="24"/>
      <c r="C158" s="52"/>
      <c r="D158" s="24"/>
      <c r="E158" s="53"/>
      <c r="F158" s="5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>
      <c r="A159" s="51"/>
      <c r="B159" s="24"/>
      <c r="C159" s="52"/>
      <c r="D159" s="24"/>
      <c r="E159" s="53"/>
      <c r="F159" s="5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>
      <c r="A160" s="51"/>
      <c r="B160" s="24"/>
      <c r="C160" s="52"/>
      <c r="D160" s="24"/>
      <c r="E160" s="53"/>
      <c r="F160" s="5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>
      <c r="A161" s="51"/>
      <c r="B161" s="24"/>
      <c r="C161" s="52"/>
      <c r="D161" s="24"/>
      <c r="E161" s="53"/>
      <c r="F161" s="5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>
      <c r="A162" s="51"/>
      <c r="B162" s="24"/>
      <c r="C162" s="52"/>
      <c r="D162" s="24"/>
      <c r="E162" s="53"/>
      <c r="F162" s="5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>
      <c r="A163" s="51"/>
      <c r="B163" s="24"/>
      <c r="C163" s="52"/>
      <c r="D163" s="24"/>
      <c r="E163" s="53"/>
      <c r="F163" s="5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>
      <c r="A164" s="51"/>
      <c r="B164" s="24"/>
      <c r="C164" s="52"/>
      <c r="D164" s="24"/>
      <c r="E164" s="53"/>
      <c r="F164" s="5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>
      <c r="A165" s="51"/>
      <c r="B165" s="24"/>
      <c r="C165" s="52"/>
      <c r="D165" s="24"/>
      <c r="E165" s="53"/>
      <c r="F165" s="5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>
      <c r="A166" s="51"/>
      <c r="B166" s="24"/>
      <c r="C166" s="52"/>
      <c r="D166" s="24"/>
      <c r="E166" s="53"/>
      <c r="F166" s="5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>
      <c r="A167" s="51"/>
      <c r="B167" s="24"/>
      <c r="C167" s="52"/>
      <c r="D167" s="24"/>
      <c r="E167" s="53"/>
      <c r="F167" s="5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>
      <c r="A168" s="51"/>
      <c r="B168" s="24"/>
      <c r="C168" s="52"/>
      <c r="D168" s="24"/>
      <c r="E168" s="53"/>
      <c r="F168" s="5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>
      <c r="A169" s="51"/>
      <c r="B169" s="24"/>
      <c r="C169" s="52"/>
      <c r="D169" s="24"/>
      <c r="E169" s="53"/>
      <c r="F169" s="5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>
      <c r="A170" s="51"/>
      <c r="B170" s="24"/>
      <c r="C170" s="52"/>
      <c r="D170" s="24"/>
      <c r="E170" s="53"/>
      <c r="F170" s="5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>
      <c r="A171" s="51"/>
      <c r="B171" s="24"/>
      <c r="C171" s="52"/>
      <c r="D171" s="24"/>
      <c r="E171" s="53"/>
      <c r="F171" s="5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>
      <c r="A172" s="51"/>
      <c r="B172" s="24"/>
      <c r="C172" s="52"/>
      <c r="D172" s="24"/>
      <c r="E172" s="53"/>
      <c r="F172" s="5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>
      <c r="A173" s="51"/>
      <c r="B173" s="24"/>
      <c r="C173" s="52"/>
      <c r="D173" s="24"/>
      <c r="E173" s="53"/>
      <c r="F173" s="5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>
      <c r="A174" s="51"/>
      <c r="B174" s="24"/>
      <c r="C174" s="52"/>
      <c r="D174" s="24"/>
      <c r="E174" s="53"/>
      <c r="F174" s="5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>
      <c r="A175" s="51"/>
      <c r="B175" s="24"/>
      <c r="C175" s="52"/>
      <c r="D175" s="24"/>
      <c r="E175" s="53"/>
      <c r="F175" s="5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>
      <c r="A176" s="51"/>
      <c r="B176" s="24"/>
      <c r="C176" s="52"/>
      <c r="D176" s="24"/>
      <c r="E176" s="53"/>
      <c r="F176" s="5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>
      <c r="A177" s="51"/>
      <c r="B177" s="24"/>
      <c r="C177" s="52"/>
      <c r="D177" s="24"/>
      <c r="E177" s="53"/>
      <c r="F177" s="5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>
      <c r="A178" s="51"/>
      <c r="B178" s="24"/>
      <c r="C178" s="52"/>
      <c r="D178" s="24"/>
      <c r="E178" s="53"/>
      <c r="F178" s="5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>
      <c r="A179" s="51"/>
      <c r="B179" s="24"/>
      <c r="C179" s="52"/>
      <c r="D179" s="24"/>
      <c r="E179" s="53"/>
      <c r="F179" s="5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>
      <c r="A180" s="51"/>
      <c r="B180" s="24"/>
      <c r="C180" s="52"/>
      <c r="D180" s="24"/>
      <c r="E180" s="53"/>
      <c r="F180" s="5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>
      <c r="A181" s="51"/>
      <c r="B181" s="24"/>
      <c r="C181" s="52"/>
      <c r="D181" s="24"/>
      <c r="E181" s="53"/>
      <c r="F181" s="5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>
      <c r="A182" s="51"/>
      <c r="B182" s="24"/>
      <c r="C182" s="52"/>
      <c r="D182" s="24"/>
      <c r="E182" s="53"/>
      <c r="F182" s="5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>
      <c r="A183" s="51"/>
      <c r="B183" s="24"/>
      <c r="C183" s="52"/>
      <c r="D183" s="24"/>
      <c r="E183" s="53"/>
      <c r="F183" s="5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>
      <c r="A184" s="51"/>
      <c r="B184" s="24"/>
      <c r="C184" s="52"/>
      <c r="D184" s="24"/>
      <c r="E184" s="53"/>
      <c r="F184" s="5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>
      <c r="A185" s="51"/>
      <c r="B185" s="24"/>
      <c r="C185" s="52"/>
      <c r="D185" s="24"/>
      <c r="E185" s="53"/>
      <c r="F185" s="5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>
      <c r="A186" s="51"/>
      <c r="B186" s="24"/>
      <c r="C186" s="52"/>
      <c r="D186" s="24"/>
      <c r="E186" s="53"/>
      <c r="F186" s="5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>
      <c r="A187" s="51"/>
      <c r="B187" s="24"/>
      <c r="C187" s="52"/>
      <c r="D187" s="24"/>
      <c r="E187" s="53"/>
      <c r="F187" s="5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>
      <c r="A188" s="51"/>
      <c r="B188" s="24"/>
      <c r="C188" s="52"/>
      <c r="D188" s="24"/>
      <c r="E188" s="53"/>
      <c r="F188" s="5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>
      <c r="A189" s="51"/>
      <c r="B189" s="24"/>
      <c r="C189" s="52"/>
      <c r="D189" s="24"/>
      <c r="E189" s="53"/>
      <c r="F189" s="5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>
      <c r="A190" s="51"/>
      <c r="B190" s="24"/>
      <c r="C190" s="52"/>
      <c r="D190" s="24"/>
      <c r="E190" s="53"/>
      <c r="F190" s="5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>
      <c r="A191" s="51"/>
      <c r="B191" s="24"/>
      <c r="C191" s="52"/>
      <c r="D191" s="24"/>
      <c r="E191" s="53"/>
      <c r="F191" s="5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>
      <c r="A192" s="51"/>
      <c r="B192" s="24"/>
      <c r="C192" s="52"/>
      <c r="D192" s="24"/>
      <c r="E192" s="53"/>
      <c r="F192" s="5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>
      <c r="A193" s="51"/>
      <c r="B193" s="24"/>
      <c r="C193" s="52"/>
      <c r="D193" s="24"/>
      <c r="E193" s="53"/>
      <c r="F193" s="5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>
      <c r="A194" s="51"/>
      <c r="B194" s="24"/>
      <c r="C194" s="52"/>
      <c r="D194" s="24"/>
      <c r="E194" s="53"/>
      <c r="F194" s="5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>
      <c r="A195" s="51"/>
      <c r="B195" s="24"/>
      <c r="C195" s="52"/>
      <c r="D195" s="24"/>
      <c r="E195" s="53"/>
      <c r="F195" s="5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>
      <c r="A196" s="51"/>
      <c r="B196" s="24"/>
      <c r="C196" s="52"/>
      <c r="D196" s="24"/>
      <c r="E196" s="53"/>
      <c r="F196" s="5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>
      <c r="A197" s="51"/>
      <c r="B197" s="24"/>
      <c r="C197" s="52"/>
      <c r="D197" s="24"/>
      <c r="E197" s="53"/>
      <c r="F197" s="5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>
      <c r="A198" s="51"/>
      <c r="B198" s="24"/>
      <c r="C198" s="52"/>
      <c r="D198" s="24"/>
      <c r="E198" s="53"/>
      <c r="F198" s="5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>
      <c r="A199" s="51"/>
      <c r="B199" s="24"/>
      <c r="C199" s="52"/>
      <c r="D199" s="24"/>
      <c r="E199" s="53"/>
      <c r="F199" s="5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>
      <c r="A200" s="51"/>
      <c r="B200" s="24"/>
      <c r="C200" s="52"/>
      <c r="D200" s="24"/>
      <c r="E200" s="53"/>
      <c r="F200" s="5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>
      <c r="A201" s="51"/>
      <c r="B201" s="24"/>
      <c r="C201" s="52"/>
      <c r="D201" s="24"/>
      <c r="E201" s="53"/>
      <c r="F201" s="5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>
      <c r="A202" s="51"/>
      <c r="B202" s="24"/>
      <c r="C202" s="52"/>
      <c r="D202" s="24"/>
      <c r="E202" s="53"/>
      <c r="F202" s="5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>
      <c r="A203" s="51"/>
      <c r="B203" s="24"/>
      <c r="C203" s="52"/>
      <c r="D203" s="24"/>
      <c r="E203" s="53"/>
      <c r="F203" s="5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>
      <c r="A204" s="51"/>
      <c r="B204" s="24"/>
      <c r="C204" s="52"/>
      <c r="D204" s="24"/>
      <c r="E204" s="53"/>
      <c r="F204" s="5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>
      <c r="A205" s="51"/>
      <c r="B205" s="24"/>
      <c r="C205" s="52"/>
      <c r="D205" s="24"/>
      <c r="E205" s="53"/>
      <c r="F205" s="5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>
      <c r="A206" s="51"/>
      <c r="B206" s="24"/>
      <c r="C206" s="52"/>
      <c r="D206" s="24"/>
      <c r="E206" s="53"/>
      <c r="F206" s="5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>
      <c r="A207" s="51"/>
      <c r="B207" s="24"/>
      <c r="C207" s="52"/>
      <c r="D207" s="24"/>
      <c r="E207" s="53"/>
      <c r="F207" s="5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>
      <c r="A208" s="51"/>
      <c r="B208" s="24"/>
      <c r="C208" s="52"/>
      <c r="D208" s="24"/>
      <c r="E208" s="53"/>
      <c r="F208" s="5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>
      <c r="A209" s="51"/>
      <c r="B209" s="24"/>
      <c r="C209" s="52"/>
      <c r="D209" s="24"/>
      <c r="E209" s="53"/>
      <c r="F209" s="5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>
      <c r="A210" s="51"/>
      <c r="B210" s="24"/>
      <c r="C210" s="52"/>
      <c r="D210" s="24"/>
      <c r="E210" s="53"/>
      <c r="F210" s="5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>
      <c r="A211" s="51"/>
      <c r="B211" s="24"/>
      <c r="C211" s="52"/>
      <c r="D211" s="24"/>
      <c r="E211" s="53"/>
      <c r="F211" s="5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>
      <c r="A212" s="51"/>
      <c r="B212" s="24"/>
      <c r="C212" s="52"/>
      <c r="D212" s="24"/>
      <c r="E212" s="53"/>
      <c r="F212" s="5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>
      <c r="A213" s="51"/>
      <c r="B213" s="24"/>
      <c r="C213" s="52"/>
      <c r="D213" s="24"/>
      <c r="E213" s="53"/>
      <c r="F213" s="5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>
      <c r="A214" s="51"/>
      <c r="B214" s="24"/>
      <c r="C214" s="52"/>
      <c r="D214" s="24"/>
      <c r="E214" s="53"/>
      <c r="F214" s="5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>
      <c r="A215" s="51"/>
      <c r="B215" s="24"/>
      <c r="C215" s="52"/>
      <c r="D215" s="24"/>
      <c r="E215" s="53"/>
      <c r="F215" s="5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>
      <c r="A216" s="51"/>
      <c r="B216" s="24"/>
      <c r="C216" s="52"/>
      <c r="D216" s="24"/>
      <c r="E216" s="53"/>
      <c r="F216" s="5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>
      <c r="A217" s="51"/>
      <c r="B217" s="24"/>
      <c r="C217" s="52"/>
      <c r="D217" s="24"/>
      <c r="E217" s="53"/>
      <c r="F217" s="5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>
      <c r="A218" s="51"/>
      <c r="B218" s="24"/>
      <c r="C218" s="52"/>
      <c r="D218" s="24"/>
      <c r="E218" s="53"/>
      <c r="F218" s="5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>
      <c r="A219" s="51"/>
      <c r="B219" s="24"/>
      <c r="C219" s="52"/>
      <c r="D219" s="24"/>
      <c r="E219" s="53"/>
      <c r="F219" s="5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>
      <c r="A220" s="51"/>
      <c r="B220" s="24"/>
      <c r="C220" s="52"/>
      <c r="D220" s="24"/>
      <c r="E220" s="53"/>
      <c r="F220" s="5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>
      <c r="A221" s="51"/>
      <c r="B221" s="24"/>
      <c r="C221" s="52"/>
      <c r="D221" s="24"/>
      <c r="E221" s="53"/>
      <c r="F221" s="5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>
      <c r="A222" s="51"/>
      <c r="B222" s="24"/>
      <c r="C222" s="52"/>
      <c r="D222" s="24"/>
      <c r="E222" s="53"/>
      <c r="F222" s="5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>
      <c r="A223" s="51"/>
      <c r="B223" s="24"/>
      <c r="C223" s="52"/>
      <c r="D223" s="24"/>
      <c r="E223" s="53"/>
      <c r="F223" s="5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>
      <c r="A224" s="51"/>
      <c r="B224" s="24"/>
      <c r="C224" s="52"/>
      <c r="D224" s="24"/>
      <c r="E224" s="53"/>
      <c r="F224" s="5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>
      <c r="A225" s="51"/>
      <c r="B225" s="24"/>
      <c r="C225" s="52"/>
      <c r="D225" s="24"/>
      <c r="E225" s="53"/>
      <c r="F225" s="5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>
      <c r="A226" s="51"/>
      <c r="B226" s="24"/>
      <c r="C226" s="52"/>
      <c r="D226" s="24"/>
      <c r="E226" s="53"/>
      <c r="F226" s="5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>
      <c r="A227" s="51"/>
      <c r="B227" s="24"/>
      <c r="C227" s="52"/>
      <c r="D227" s="24"/>
      <c r="E227" s="53"/>
      <c r="F227" s="5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>
      <c r="A228" s="51"/>
      <c r="B228" s="24"/>
      <c r="C228" s="52"/>
      <c r="D228" s="24"/>
      <c r="E228" s="53"/>
      <c r="F228" s="5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>
      <c r="A229" s="51"/>
      <c r="B229" s="24"/>
      <c r="C229" s="52"/>
      <c r="D229" s="24"/>
      <c r="E229" s="53"/>
      <c r="F229" s="5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>
      <c r="A230" s="51"/>
      <c r="B230" s="24"/>
      <c r="C230" s="52"/>
      <c r="D230" s="24"/>
      <c r="E230" s="53"/>
      <c r="F230" s="5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>
      <c r="A231" s="51"/>
      <c r="B231" s="24"/>
      <c r="C231" s="52"/>
      <c r="D231" s="24"/>
      <c r="E231" s="53"/>
      <c r="F231" s="5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>
      <c r="A232" s="51"/>
      <c r="B232" s="24"/>
      <c r="C232" s="52"/>
      <c r="D232" s="24"/>
      <c r="E232" s="53"/>
      <c r="F232" s="5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>
      <c r="A233" s="51"/>
      <c r="B233" s="24"/>
      <c r="C233" s="52"/>
      <c r="D233" s="24"/>
      <c r="E233" s="53"/>
      <c r="F233" s="5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>
      <c r="A234" s="51"/>
      <c r="B234" s="24"/>
      <c r="C234" s="52"/>
      <c r="D234" s="24"/>
      <c r="E234" s="53"/>
      <c r="F234" s="5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>
      <c r="A235" s="51"/>
      <c r="B235" s="24"/>
      <c r="C235" s="52"/>
      <c r="D235" s="24"/>
      <c r="E235" s="53"/>
      <c r="F235" s="5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>
      <c r="A236" s="51"/>
      <c r="B236" s="24"/>
      <c r="C236" s="52"/>
      <c r="D236" s="24"/>
      <c r="E236" s="53"/>
      <c r="F236" s="5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>
      <c r="A237" s="51"/>
      <c r="B237" s="24"/>
      <c r="C237" s="52"/>
      <c r="D237" s="24"/>
      <c r="E237" s="53"/>
      <c r="F237" s="5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>
      <c r="A238" s="51"/>
      <c r="B238" s="24"/>
      <c r="C238" s="52"/>
      <c r="D238" s="24"/>
      <c r="E238" s="53"/>
      <c r="F238" s="5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>
      <c r="A239" s="51"/>
      <c r="B239" s="24"/>
      <c r="C239" s="52"/>
      <c r="D239" s="24"/>
      <c r="E239" s="53"/>
      <c r="F239" s="5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>
      <c r="A240" s="51"/>
      <c r="B240" s="24"/>
      <c r="C240" s="52"/>
      <c r="D240" s="24"/>
      <c r="E240" s="53"/>
      <c r="F240" s="5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>
      <c r="A241" s="51"/>
      <c r="B241" s="24"/>
      <c r="C241" s="52"/>
      <c r="D241" s="24"/>
      <c r="E241" s="53"/>
      <c r="F241" s="5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>
      <c r="A242" s="51"/>
      <c r="B242" s="24"/>
      <c r="C242" s="52"/>
      <c r="D242" s="24"/>
      <c r="E242" s="53"/>
      <c r="F242" s="5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>
      <c r="A243" s="51"/>
      <c r="B243" s="24"/>
      <c r="C243" s="52"/>
      <c r="D243" s="24"/>
      <c r="E243" s="53"/>
      <c r="F243" s="5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>
      <c r="A244" s="51"/>
      <c r="B244" s="24"/>
      <c r="C244" s="52"/>
      <c r="D244" s="24"/>
      <c r="E244" s="53"/>
      <c r="F244" s="5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>
      <c r="A245" s="51"/>
      <c r="B245" s="24"/>
      <c r="C245" s="52"/>
      <c r="D245" s="24"/>
      <c r="E245" s="53"/>
      <c r="F245" s="5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>
      <c r="A246" s="51"/>
      <c r="B246" s="24"/>
      <c r="C246" s="52"/>
      <c r="D246" s="24"/>
      <c r="E246" s="53"/>
      <c r="F246" s="5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>
      <c r="A247" s="51"/>
      <c r="B247" s="24"/>
      <c r="C247" s="52"/>
      <c r="D247" s="24"/>
      <c r="E247" s="53"/>
      <c r="F247" s="5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>
      <c r="A248" s="51"/>
      <c r="B248" s="24"/>
      <c r="C248" s="52"/>
      <c r="D248" s="24"/>
      <c r="E248" s="53"/>
      <c r="F248" s="5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>
      <c r="A249" s="51"/>
      <c r="B249" s="24"/>
      <c r="C249" s="52"/>
      <c r="D249" s="24"/>
      <c r="E249" s="53"/>
      <c r="F249" s="5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>
      <c r="A250" s="51"/>
      <c r="B250" s="24"/>
      <c r="C250" s="52"/>
      <c r="D250" s="24"/>
      <c r="E250" s="53"/>
      <c r="F250" s="5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>
      <c r="A251" s="51"/>
      <c r="B251" s="24"/>
      <c r="C251" s="52"/>
      <c r="D251" s="24"/>
      <c r="E251" s="53"/>
      <c r="F251" s="5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>
      <c r="A252" s="51"/>
      <c r="B252" s="24"/>
      <c r="C252" s="52"/>
      <c r="D252" s="24"/>
      <c r="E252" s="53"/>
      <c r="F252" s="5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>
      <c r="A253" s="51"/>
      <c r="B253" s="24"/>
      <c r="C253" s="52"/>
      <c r="D253" s="24"/>
      <c r="E253" s="53"/>
      <c r="F253" s="5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>
      <c r="A254" s="51"/>
      <c r="B254" s="24"/>
      <c r="C254" s="52"/>
      <c r="D254" s="24"/>
      <c r="E254" s="53"/>
      <c r="F254" s="5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>
      <c r="A255" s="51"/>
      <c r="B255" s="24"/>
      <c r="C255" s="52"/>
      <c r="D255" s="24"/>
      <c r="E255" s="53"/>
      <c r="F255" s="5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>
      <c r="A256" s="51"/>
      <c r="B256" s="24"/>
      <c r="C256" s="52"/>
      <c r="D256" s="24"/>
      <c r="E256" s="53"/>
      <c r="F256" s="5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>
      <c r="A257" s="51"/>
      <c r="B257" s="24"/>
      <c r="C257" s="52"/>
      <c r="D257" s="24"/>
      <c r="E257" s="53"/>
      <c r="F257" s="5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>
      <c r="A258" s="51"/>
      <c r="B258" s="24"/>
      <c r="C258" s="52"/>
      <c r="D258" s="24"/>
      <c r="E258" s="53"/>
      <c r="F258" s="5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>
      <c r="A259" s="51"/>
      <c r="B259" s="24"/>
      <c r="C259" s="52"/>
      <c r="D259" s="24"/>
      <c r="E259" s="53"/>
      <c r="F259" s="5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>
      <c r="A260" s="51"/>
      <c r="B260" s="24"/>
      <c r="C260" s="52"/>
      <c r="D260" s="24"/>
      <c r="E260" s="53"/>
      <c r="F260" s="5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>
      <c r="A261" s="51"/>
      <c r="B261" s="24"/>
      <c r="C261" s="52"/>
      <c r="D261" s="24"/>
      <c r="E261" s="53"/>
      <c r="F261" s="5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>
      <c r="A262" s="51"/>
      <c r="B262" s="24"/>
      <c r="C262" s="52"/>
      <c r="D262" s="24"/>
      <c r="E262" s="53"/>
      <c r="F262" s="5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>
      <c r="A263" s="51"/>
      <c r="B263" s="24"/>
      <c r="C263" s="52"/>
      <c r="D263" s="24"/>
      <c r="E263" s="53"/>
      <c r="F263" s="5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>
      <c r="A264" s="51"/>
      <c r="B264" s="24"/>
      <c r="C264" s="52"/>
      <c r="D264" s="24"/>
      <c r="E264" s="53"/>
      <c r="F264" s="5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>
      <c r="A265" s="51"/>
      <c r="B265" s="24"/>
      <c r="C265" s="52"/>
      <c r="D265" s="24"/>
      <c r="E265" s="53"/>
      <c r="F265" s="5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>
      <c r="A266" s="51"/>
      <c r="B266" s="24"/>
      <c r="C266" s="52"/>
      <c r="D266" s="24"/>
      <c r="E266" s="53"/>
      <c r="F266" s="5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>
      <c r="A267" s="51"/>
      <c r="B267" s="24"/>
      <c r="C267" s="52"/>
      <c r="D267" s="24"/>
      <c r="E267" s="53"/>
      <c r="F267" s="5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>
      <c r="A268" s="51"/>
      <c r="B268" s="24"/>
      <c r="C268" s="52"/>
      <c r="D268" s="24"/>
      <c r="E268" s="53"/>
      <c r="F268" s="5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>
      <c r="A269" s="51"/>
      <c r="B269" s="24"/>
      <c r="C269" s="52"/>
      <c r="D269" s="24"/>
      <c r="E269" s="53"/>
      <c r="F269" s="5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>
      <c r="A270" s="51"/>
      <c r="B270" s="24"/>
      <c r="C270" s="52"/>
      <c r="D270" s="24"/>
      <c r="E270" s="53"/>
      <c r="F270" s="5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>
      <c r="A271" s="51"/>
      <c r="B271" s="24"/>
      <c r="C271" s="52"/>
      <c r="D271" s="24"/>
      <c r="E271" s="53"/>
      <c r="F271" s="5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>
      <c r="A272" s="51"/>
      <c r="B272" s="24"/>
      <c r="C272" s="52"/>
      <c r="D272" s="24"/>
      <c r="E272" s="53"/>
      <c r="F272" s="5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>
      <c r="A273" s="51"/>
      <c r="B273" s="24"/>
      <c r="C273" s="52"/>
      <c r="D273" s="24"/>
      <c r="E273" s="53"/>
      <c r="F273" s="5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>
      <c r="A274" s="51"/>
      <c r="B274" s="24"/>
      <c r="C274" s="52"/>
      <c r="D274" s="24"/>
      <c r="E274" s="53"/>
      <c r="F274" s="5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>
      <c r="A275" s="51"/>
      <c r="B275" s="24"/>
      <c r="C275" s="52"/>
      <c r="D275" s="24"/>
      <c r="E275" s="53"/>
      <c r="F275" s="5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>
      <c r="A276" s="51"/>
      <c r="B276" s="24"/>
      <c r="C276" s="52"/>
      <c r="D276" s="24"/>
      <c r="E276" s="53"/>
      <c r="F276" s="5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>
      <c r="A277" s="51"/>
      <c r="B277" s="24"/>
      <c r="C277" s="52"/>
      <c r="D277" s="24"/>
      <c r="E277" s="53"/>
      <c r="F277" s="5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>
      <c r="A278" s="51"/>
      <c r="B278" s="24"/>
      <c r="C278" s="52"/>
      <c r="D278" s="24"/>
      <c r="E278" s="53"/>
      <c r="F278" s="5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>
      <c r="A279" s="51"/>
      <c r="B279" s="24"/>
      <c r="C279" s="52"/>
      <c r="D279" s="24"/>
      <c r="E279" s="53"/>
      <c r="F279" s="5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>
      <c r="A280" s="51"/>
      <c r="B280" s="24"/>
      <c r="C280" s="52"/>
      <c r="D280" s="24"/>
      <c r="E280" s="53"/>
      <c r="F280" s="5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>
      <c r="A281" s="51"/>
      <c r="B281" s="24"/>
      <c r="C281" s="52"/>
      <c r="D281" s="24"/>
      <c r="E281" s="53"/>
      <c r="F281" s="5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>
      <c r="A282" s="51"/>
      <c r="B282" s="24"/>
      <c r="C282" s="52"/>
      <c r="D282" s="24"/>
      <c r="E282" s="53"/>
      <c r="F282" s="5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>
      <c r="A283" s="51"/>
      <c r="B283" s="24"/>
      <c r="C283" s="52"/>
      <c r="D283" s="24"/>
      <c r="E283" s="53"/>
      <c r="F283" s="5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>
      <c r="A284" s="51"/>
      <c r="B284" s="24"/>
      <c r="C284" s="52"/>
      <c r="D284" s="24"/>
      <c r="E284" s="53"/>
      <c r="F284" s="5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>
      <c r="A285" s="51"/>
      <c r="B285" s="24"/>
      <c r="C285" s="52"/>
      <c r="D285" s="24"/>
      <c r="E285" s="53"/>
      <c r="F285" s="5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>
      <c r="A286" s="51"/>
      <c r="B286" s="24"/>
      <c r="C286" s="52"/>
      <c r="D286" s="24"/>
      <c r="E286" s="53"/>
      <c r="F286" s="5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>
      <c r="A287" s="51"/>
      <c r="B287" s="24"/>
      <c r="C287" s="52"/>
      <c r="D287" s="24"/>
      <c r="E287" s="53"/>
      <c r="F287" s="5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>
      <c r="A288" s="51"/>
      <c r="B288" s="24"/>
      <c r="C288" s="52"/>
      <c r="D288" s="24"/>
      <c r="E288" s="53"/>
      <c r="F288" s="5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>
      <c r="A289" s="51"/>
      <c r="B289" s="24"/>
      <c r="C289" s="52"/>
      <c r="D289" s="24"/>
      <c r="E289" s="53"/>
      <c r="F289" s="5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>
      <c r="A290" s="51"/>
      <c r="B290" s="24"/>
      <c r="C290" s="52"/>
      <c r="D290" s="24"/>
      <c r="E290" s="53"/>
      <c r="F290" s="5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>
      <c r="A291" s="51"/>
      <c r="B291" s="24"/>
      <c r="C291" s="52"/>
      <c r="D291" s="24"/>
      <c r="E291" s="53"/>
      <c r="F291" s="5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>
      <c r="A292" s="51"/>
      <c r="B292" s="24"/>
      <c r="C292" s="52"/>
      <c r="D292" s="24"/>
      <c r="E292" s="53"/>
      <c r="F292" s="5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>
      <c r="A293" s="51"/>
      <c r="B293" s="24"/>
      <c r="C293" s="52"/>
      <c r="D293" s="24"/>
      <c r="E293" s="53"/>
      <c r="F293" s="5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>
      <c r="A294" s="51"/>
      <c r="B294" s="24"/>
      <c r="C294" s="52"/>
      <c r="D294" s="24"/>
      <c r="E294" s="53"/>
      <c r="F294" s="5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>
      <c r="A295" s="51"/>
      <c r="B295" s="24"/>
      <c r="C295" s="52"/>
      <c r="D295" s="24"/>
      <c r="E295" s="53"/>
      <c r="F295" s="5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>
      <c r="A296" s="51"/>
      <c r="B296" s="24"/>
      <c r="C296" s="52"/>
      <c r="D296" s="24"/>
      <c r="E296" s="53"/>
      <c r="F296" s="5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>
      <c r="A297" s="51"/>
      <c r="B297" s="24"/>
      <c r="C297" s="52"/>
      <c r="D297" s="24"/>
      <c r="E297" s="53"/>
      <c r="F297" s="5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>
      <c r="A298" s="51"/>
      <c r="B298" s="24"/>
      <c r="C298" s="52"/>
      <c r="D298" s="24"/>
      <c r="E298" s="53"/>
      <c r="F298" s="5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>
      <c r="A299" s="51"/>
      <c r="B299" s="24"/>
      <c r="C299" s="52"/>
      <c r="D299" s="24"/>
      <c r="E299" s="53"/>
      <c r="F299" s="5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>
      <c r="A300" s="51"/>
      <c r="B300" s="24"/>
      <c r="C300" s="52"/>
      <c r="D300" s="24"/>
      <c r="E300" s="53"/>
      <c r="F300" s="5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>
      <c r="A301" s="51"/>
      <c r="B301" s="24"/>
      <c r="C301" s="52"/>
      <c r="D301" s="24"/>
      <c r="E301" s="53"/>
      <c r="F301" s="5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>
      <c r="A302" s="51"/>
      <c r="B302" s="24"/>
      <c r="C302" s="52"/>
      <c r="D302" s="24"/>
      <c r="E302" s="53"/>
      <c r="F302" s="5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>
      <c r="A303" s="51"/>
      <c r="B303" s="24"/>
      <c r="C303" s="52"/>
      <c r="D303" s="24"/>
      <c r="E303" s="53"/>
      <c r="F303" s="5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>
      <c r="A304" s="51"/>
      <c r="B304" s="24"/>
      <c r="C304" s="52"/>
      <c r="D304" s="24"/>
      <c r="E304" s="53"/>
      <c r="F304" s="5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>
      <c r="A305" s="51"/>
      <c r="B305" s="24"/>
      <c r="C305" s="52"/>
      <c r="D305" s="24"/>
      <c r="E305" s="53"/>
      <c r="F305" s="5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>
      <c r="A306" s="51"/>
      <c r="B306" s="24"/>
      <c r="C306" s="52"/>
      <c r="D306" s="24"/>
      <c r="E306" s="53"/>
      <c r="F306" s="5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>
      <c r="A307" s="51"/>
      <c r="B307" s="24"/>
      <c r="C307" s="52"/>
      <c r="D307" s="24"/>
      <c r="E307" s="53"/>
      <c r="F307" s="5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>
      <c r="A308" s="51"/>
      <c r="B308" s="24"/>
      <c r="C308" s="52"/>
      <c r="D308" s="24"/>
      <c r="E308" s="53"/>
      <c r="F308" s="5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>
      <c r="A309" s="51"/>
      <c r="B309" s="24"/>
      <c r="C309" s="52"/>
      <c r="D309" s="24"/>
      <c r="E309" s="53"/>
      <c r="F309" s="5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>
      <c r="A310" s="51"/>
      <c r="B310" s="24"/>
      <c r="C310" s="52"/>
      <c r="D310" s="24"/>
      <c r="E310" s="53"/>
      <c r="F310" s="5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>
      <c r="A311" s="51"/>
      <c r="B311" s="24"/>
      <c r="C311" s="52"/>
      <c r="D311" s="24"/>
      <c r="E311" s="53"/>
      <c r="F311" s="5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>
      <c r="A312" s="51"/>
      <c r="B312" s="24"/>
      <c r="C312" s="52"/>
      <c r="D312" s="24"/>
      <c r="E312" s="53"/>
      <c r="F312" s="5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>
      <c r="A313" s="51"/>
      <c r="B313" s="24"/>
      <c r="C313" s="52"/>
      <c r="D313" s="24"/>
      <c r="E313" s="53"/>
      <c r="F313" s="5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>
      <c r="A314" s="51"/>
      <c r="B314" s="24"/>
      <c r="C314" s="52"/>
      <c r="D314" s="24"/>
      <c r="E314" s="53"/>
      <c r="F314" s="5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>
      <c r="A315" s="51"/>
      <c r="B315" s="24"/>
      <c r="C315" s="52"/>
      <c r="D315" s="24"/>
      <c r="E315" s="53"/>
      <c r="F315" s="5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>
      <c r="A316" s="51"/>
      <c r="B316" s="24"/>
      <c r="C316" s="52"/>
      <c r="D316" s="24"/>
      <c r="E316" s="53"/>
      <c r="F316" s="5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>
      <c r="A317" s="51"/>
      <c r="B317" s="24"/>
      <c r="C317" s="52"/>
      <c r="D317" s="24"/>
      <c r="E317" s="53"/>
      <c r="F317" s="5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>
      <c r="A318" s="51"/>
      <c r="B318" s="24"/>
      <c r="C318" s="52"/>
      <c r="D318" s="24"/>
      <c r="E318" s="53"/>
      <c r="F318" s="5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>
      <c r="A319" s="51"/>
      <c r="B319" s="24"/>
      <c r="C319" s="52"/>
      <c r="D319" s="24"/>
      <c r="E319" s="53"/>
      <c r="F319" s="5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>
      <c r="A320" s="51"/>
      <c r="B320" s="24"/>
      <c r="C320" s="52"/>
      <c r="D320" s="24"/>
      <c r="E320" s="53"/>
      <c r="F320" s="5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>
      <c r="A321" s="51"/>
      <c r="B321" s="24"/>
      <c r="C321" s="52"/>
      <c r="D321" s="24"/>
      <c r="E321" s="53"/>
      <c r="F321" s="5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>
      <c r="A322" s="51"/>
      <c r="B322" s="24"/>
      <c r="C322" s="52"/>
      <c r="D322" s="24"/>
      <c r="E322" s="53"/>
      <c r="F322" s="5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>
      <c r="A323" s="51"/>
      <c r="B323" s="24"/>
      <c r="C323" s="52"/>
      <c r="D323" s="24"/>
      <c r="E323" s="53"/>
      <c r="F323" s="5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>
      <c r="A324" s="51"/>
      <c r="B324" s="24"/>
      <c r="C324" s="52"/>
      <c r="D324" s="24"/>
      <c r="E324" s="53"/>
      <c r="F324" s="5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>
      <c r="A325" s="51"/>
      <c r="B325" s="24"/>
      <c r="C325" s="52"/>
      <c r="D325" s="24"/>
      <c r="E325" s="53"/>
      <c r="F325" s="5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>
      <c r="A326" s="51"/>
      <c r="B326" s="24"/>
      <c r="C326" s="52"/>
      <c r="D326" s="24"/>
      <c r="E326" s="53"/>
      <c r="F326" s="5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>
      <c r="A327" s="51"/>
      <c r="B327" s="24"/>
      <c r="C327" s="52"/>
      <c r="D327" s="24"/>
      <c r="E327" s="53"/>
      <c r="F327" s="5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>
      <c r="A328" s="51"/>
      <c r="B328" s="24"/>
      <c r="C328" s="52"/>
      <c r="D328" s="24"/>
      <c r="E328" s="53"/>
      <c r="F328" s="5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>
      <c r="A329" s="51"/>
      <c r="B329" s="24"/>
      <c r="C329" s="52"/>
      <c r="D329" s="24"/>
      <c r="E329" s="53"/>
      <c r="F329" s="5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>
      <c r="A330" s="51"/>
      <c r="B330" s="24"/>
      <c r="C330" s="52"/>
      <c r="D330" s="24"/>
      <c r="E330" s="53"/>
      <c r="F330" s="5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>
      <c r="A331" s="51"/>
      <c r="B331" s="24"/>
      <c r="C331" s="52"/>
      <c r="D331" s="24"/>
      <c r="E331" s="53"/>
      <c r="F331" s="5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>
      <c r="A332" s="51"/>
      <c r="B332" s="24"/>
      <c r="C332" s="52"/>
      <c r="D332" s="24"/>
      <c r="E332" s="53"/>
      <c r="F332" s="5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>
      <c r="A333" s="51"/>
      <c r="B333" s="24"/>
      <c r="C333" s="52"/>
      <c r="D333" s="24"/>
      <c r="E333" s="53"/>
      <c r="F333" s="5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>
      <c r="A334" s="51"/>
      <c r="B334" s="24"/>
      <c r="C334" s="52"/>
      <c r="D334" s="24"/>
      <c r="E334" s="53"/>
      <c r="F334" s="5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>
      <c r="A335" s="51"/>
      <c r="B335" s="24"/>
      <c r="C335" s="52"/>
      <c r="D335" s="24"/>
      <c r="E335" s="53"/>
      <c r="F335" s="5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>
      <c r="A336" s="51"/>
      <c r="B336" s="24"/>
      <c r="C336" s="52"/>
      <c r="D336" s="24"/>
      <c r="E336" s="53"/>
      <c r="F336" s="5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>
      <c r="A337" s="51"/>
      <c r="B337" s="24"/>
      <c r="C337" s="52"/>
      <c r="D337" s="24"/>
      <c r="E337" s="53"/>
      <c r="F337" s="5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>
      <c r="A338" s="51"/>
      <c r="B338" s="24"/>
      <c r="C338" s="52"/>
      <c r="D338" s="24"/>
      <c r="E338" s="53"/>
      <c r="F338" s="5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>
      <c r="A339" s="51"/>
      <c r="B339" s="24"/>
      <c r="C339" s="52"/>
      <c r="D339" s="24"/>
      <c r="E339" s="53"/>
      <c r="F339" s="5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>
      <c r="A340" s="51"/>
      <c r="B340" s="24"/>
      <c r="C340" s="52"/>
      <c r="D340" s="24"/>
      <c r="E340" s="53"/>
      <c r="F340" s="5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>
      <c r="A341" s="51"/>
      <c r="B341" s="24"/>
      <c r="C341" s="52"/>
      <c r="D341" s="24"/>
      <c r="E341" s="53"/>
      <c r="F341" s="5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>
      <c r="A342" s="51"/>
      <c r="B342" s="24"/>
      <c r="C342" s="52"/>
      <c r="D342" s="24"/>
      <c r="E342" s="53"/>
      <c r="F342" s="5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>
      <c r="A343" s="51"/>
      <c r="B343" s="24"/>
      <c r="C343" s="52"/>
      <c r="D343" s="24"/>
      <c r="E343" s="53"/>
      <c r="F343" s="5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>
      <c r="A344" s="51"/>
      <c r="B344" s="24"/>
      <c r="C344" s="52"/>
      <c r="D344" s="24"/>
      <c r="E344" s="53"/>
      <c r="F344" s="5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>
      <c r="A345" s="51"/>
      <c r="B345" s="24"/>
      <c r="C345" s="52"/>
      <c r="D345" s="24"/>
      <c r="E345" s="53"/>
      <c r="F345" s="5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>
      <c r="A346" s="51"/>
      <c r="B346" s="24"/>
      <c r="C346" s="52"/>
      <c r="D346" s="24"/>
      <c r="E346" s="53"/>
      <c r="F346" s="5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>
      <c r="A347" s="51"/>
      <c r="B347" s="24"/>
      <c r="C347" s="52"/>
      <c r="D347" s="24"/>
      <c r="E347" s="53"/>
      <c r="F347" s="5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>
      <c r="A348" s="51"/>
      <c r="B348" s="24"/>
      <c r="C348" s="52"/>
      <c r="D348" s="24"/>
      <c r="E348" s="53"/>
      <c r="F348" s="5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>
      <c r="A349" s="51"/>
      <c r="B349" s="24"/>
      <c r="C349" s="52"/>
      <c r="D349" s="24"/>
      <c r="E349" s="53"/>
      <c r="F349" s="5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>
      <c r="A350" s="51"/>
      <c r="B350" s="24"/>
      <c r="C350" s="52"/>
      <c r="D350" s="24"/>
      <c r="E350" s="53"/>
      <c r="F350" s="5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>
      <c r="A351" s="51"/>
      <c r="B351" s="24"/>
      <c r="C351" s="52"/>
      <c r="D351" s="24"/>
      <c r="E351" s="53"/>
      <c r="F351" s="5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>
      <c r="A352" s="51"/>
      <c r="B352" s="24"/>
      <c r="C352" s="52"/>
      <c r="D352" s="24"/>
      <c r="E352" s="53"/>
      <c r="F352" s="5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>
      <c r="A353" s="51"/>
      <c r="B353" s="24"/>
      <c r="C353" s="52"/>
      <c r="D353" s="24"/>
      <c r="E353" s="53"/>
      <c r="F353" s="5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>
      <c r="A354" s="51"/>
      <c r="B354" s="24"/>
      <c r="C354" s="52"/>
      <c r="D354" s="24"/>
      <c r="E354" s="53"/>
      <c r="F354" s="5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>
      <c r="A355" s="51"/>
      <c r="B355" s="24"/>
      <c r="C355" s="52"/>
      <c r="D355" s="24"/>
      <c r="E355" s="53"/>
      <c r="F355" s="5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>
      <c r="A356" s="51"/>
      <c r="B356" s="24"/>
      <c r="C356" s="52"/>
      <c r="D356" s="24"/>
      <c r="E356" s="53"/>
      <c r="F356" s="5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>
      <c r="A357" s="51"/>
      <c r="B357" s="24"/>
      <c r="C357" s="52"/>
      <c r="D357" s="24"/>
      <c r="E357" s="53"/>
      <c r="F357" s="5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>
      <c r="A358" s="51"/>
      <c r="B358" s="24"/>
      <c r="C358" s="52"/>
      <c r="D358" s="24"/>
      <c r="E358" s="53"/>
      <c r="F358" s="5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>
      <c r="A359" s="51"/>
      <c r="B359" s="24"/>
      <c r="C359" s="52"/>
      <c r="D359" s="24"/>
      <c r="E359" s="53"/>
      <c r="F359" s="5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>
      <c r="A360" s="51"/>
      <c r="B360" s="24"/>
      <c r="C360" s="52"/>
      <c r="D360" s="24"/>
      <c r="E360" s="53"/>
      <c r="F360" s="5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>
      <c r="A361" s="51"/>
      <c r="B361" s="24"/>
      <c r="C361" s="52"/>
      <c r="D361" s="24"/>
      <c r="E361" s="53"/>
      <c r="F361" s="5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>
      <c r="A362" s="51"/>
      <c r="B362" s="24"/>
      <c r="C362" s="52"/>
      <c r="D362" s="24"/>
      <c r="E362" s="53"/>
      <c r="F362" s="5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>
      <c r="A363" s="51"/>
      <c r="B363" s="24"/>
      <c r="C363" s="52"/>
      <c r="D363" s="24"/>
      <c r="E363" s="53"/>
      <c r="F363" s="5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>
      <c r="A364" s="51"/>
      <c r="B364" s="24"/>
      <c r="C364" s="52"/>
      <c r="D364" s="24"/>
      <c r="E364" s="53"/>
      <c r="F364" s="5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>
      <c r="A365" s="51"/>
      <c r="B365" s="24"/>
      <c r="C365" s="52"/>
      <c r="D365" s="24"/>
      <c r="E365" s="53"/>
      <c r="F365" s="5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>
      <c r="A366" s="51"/>
      <c r="B366" s="24"/>
      <c r="C366" s="52"/>
      <c r="D366" s="24"/>
      <c r="E366" s="53"/>
      <c r="F366" s="5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>
      <c r="A367" s="51"/>
      <c r="B367" s="24"/>
      <c r="C367" s="52"/>
      <c r="D367" s="24"/>
      <c r="E367" s="53"/>
      <c r="F367" s="5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>
      <c r="A368" s="51"/>
      <c r="B368" s="24"/>
      <c r="C368" s="52"/>
      <c r="D368" s="24"/>
      <c r="E368" s="53"/>
      <c r="F368" s="5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>
      <c r="A369" s="51"/>
      <c r="B369" s="24"/>
      <c r="C369" s="52"/>
      <c r="D369" s="24"/>
      <c r="E369" s="53"/>
      <c r="F369" s="5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>
      <c r="A370" s="51"/>
      <c r="B370" s="24"/>
      <c r="C370" s="52"/>
      <c r="D370" s="24"/>
      <c r="E370" s="53"/>
      <c r="F370" s="5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>
      <c r="A371" s="51"/>
      <c r="B371" s="24"/>
      <c r="C371" s="52"/>
      <c r="D371" s="24"/>
      <c r="E371" s="53"/>
      <c r="F371" s="5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>
      <c r="A372" s="51"/>
      <c r="B372" s="24"/>
      <c r="C372" s="52"/>
      <c r="D372" s="24"/>
      <c r="E372" s="53"/>
      <c r="F372" s="5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>
      <c r="A373" s="51"/>
      <c r="B373" s="24"/>
      <c r="C373" s="52"/>
      <c r="D373" s="24"/>
      <c r="E373" s="53"/>
      <c r="F373" s="5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>
      <c r="A374" s="51"/>
      <c r="B374" s="24"/>
      <c r="C374" s="52"/>
      <c r="D374" s="24"/>
      <c r="E374" s="53"/>
      <c r="F374" s="5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>
      <c r="A375" s="51"/>
      <c r="B375" s="24"/>
      <c r="C375" s="52"/>
      <c r="D375" s="24"/>
      <c r="E375" s="53"/>
      <c r="F375" s="5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>
      <c r="A376" s="51"/>
      <c r="B376" s="24"/>
      <c r="C376" s="52"/>
      <c r="D376" s="24"/>
      <c r="E376" s="53"/>
      <c r="F376" s="5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>
      <c r="A377" s="51"/>
      <c r="B377" s="24"/>
      <c r="C377" s="52"/>
      <c r="D377" s="24"/>
      <c r="E377" s="53"/>
      <c r="F377" s="5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>
      <c r="A378" s="51"/>
      <c r="B378" s="24"/>
      <c r="C378" s="52"/>
      <c r="D378" s="24"/>
      <c r="E378" s="53"/>
      <c r="F378" s="5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>
      <c r="A379" s="51"/>
      <c r="B379" s="24"/>
      <c r="C379" s="52"/>
      <c r="D379" s="24"/>
      <c r="E379" s="53"/>
      <c r="F379" s="5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>
      <c r="A380" s="51"/>
      <c r="B380" s="24"/>
      <c r="C380" s="52"/>
      <c r="D380" s="24"/>
      <c r="E380" s="53"/>
      <c r="F380" s="5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>
      <c r="A381" s="51"/>
      <c r="B381" s="24"/>
      <c r="C381" s="52"/>
      <c r="D381" s="24"/>
      <c r="E381" s="53"/>
      <c r="F381" s="5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>
      <c r="A382" s="51"/>
      <c r="B382" s="24"/>
      <c r="C382" s="52"/>
      <c r="D382" s="24"/>
      <c r="E382" s="53"/>
      <c r="F382" s="5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>
      <c r="A383" s="51"/>
      <c r="B383" s="24"/>
      <c r="C383" s="52"/>
      <c r="D383" s="24"/>
      <c r="E383" s="53"/>
      <c r="F383" s="5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>
      <c r="A384" s="51"/>
      <c r="B384" s="24"/>
      <c r="C384" s="52"/>
      <c r="D384" s="24"/>
      <c r="E384" s="53"/>
      <c r="F384" s="5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>
      <c r="A385" s="51"/>
      <c r="B385" s="24"/>
      <c r="C385" s="52"/>
      <c r="D385" s="24"/>
      <c r="E385" s="53"/>
      <c r="F385" s="5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>
      <c r="A386" s="51"/>
      <c r="B386" s="24"/>
      <c r="C386" s="52"/>
      <c r="D386" s="24"/>
      <c r="E386" s="53"/>
      <c r="F386" s="5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>
      <c r="A387" s="51"/>
      <c r="B387" s="24"/>
      <c r="C387" s="52"/>
      <c r="D387" s="24"/>
      <c r="E387" s="53"/>
      <c r="F387" s="5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>
      <c r="A388" s="51"/>
      <c r="B388" s="24"/>
      <c r="C388" s="52"/>
      <c r="D388" s="24"/>
      <c r="E388" s="53"/>
      <c r="F388" s="5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>
      <c r="A389" s="51"/>
      <c r="B389" s="24"/>
      <c r="C389" s="52"/>
      <c r="D389" s="24"/>
      <c r="E389" s="53"/>
      <c r="F389" s="5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>
      <c r="A390" s="51"/>
      <c r="B390" s="24"/>
      <c r="C390" s="52"/>
      <c r="D390" s="24"/>
      <c r="E390" s="53"/>
      <c r="F390" s="5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>
      <c r="A391" s="51"/>
      <c r="B391" s="24"/>
      <c r="C391" s="52"/>
      <c r="D391" s="24"/>
      <c r="E391" s="53"/>
      <c r="F391" s="5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>
      <c r="A392" s="51"/>
      <c r="B392" s="24"/>
      <c r="C392" s="52"/>
      <c r="D392" s="24"/>
      <c r="E392" s="53"/>
      <c r="F392" s="5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>
      <c r="A393" s="51"/>
      <c r="B393" s="24"/>
      <c r="C393" s="52"/>
      <c r="D393" s="24"/>
      <c r="E393" s="53"/>
      <c r="F393" s="5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>
      <c r="A394" s="51"/>
      <c r="B394" s="24"/>
      <c r="C394" s="52"/>
      <c r="D394" s="24"/>
      <c r="E394" s="53"/>
      <c r="F394" s="5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>
      <c r="A395" s="51"/>
      <c r="B395" s="24"/>
      <c r="C395" s="52"/>
      <c r="D395" s="24"/>
      <c r="E395" s="53"/>
      <c r="F395" s="5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>
      <c r="A396" s="51"/>
      <c r="B396" s="24"/>
      <c r="C396" s="52"/>
      <c r="D396" s="24"/>
      <c r="E396" s="53"/>
      <c r="F396" s="5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>
      <c r="A397" s="51"/>
      <c r="B397" s="24"/>
      <c r="C397" s="52"/>
      <c r="D397" s="24"/>
      <c r="E397" s="53"/>
      <c r="F397" s="5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>
      <c r="A398" s="51"/>
      <c r="B398" s="24"/>
      <c r="C398" s="52"/>
      <c r="D398" s="24"/>
      <c r="E398" s="53"/>
      <c r="F398" s="5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>
      <c r="A399" s="51"/>
      <c r="B399" s="24"/>
      <c r="C399" s="52"/>
      <c r="D399" s="24"/>
      <c r="E399" s="53"/>
      <c r="F399" s="5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>
      <c r="A400" s="51"/>
      <c r="B400" s="24"/>
      <c r="C400" s="52"/>
      <c r="D400" s="24"/>
      <c r="E400" s="53"/>
      <c r="F400" s="5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>
      <c r="A401" s="51"/>
      <c r="B401" s="24"/>
      <c r="C401" s="52"/>
      <c r="D401" s="24"/>
      <c r="E401" s="53"/>
      <c r="F401" s="5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>
      <c r="A402" s="51"/>
      <c r="B402" s="24"/>
      <c r="C402" s="52"/>
      <c r="D402" s="24"/>
      <c r="E402" s="53"/>
      <c r="F402" s="5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>
      <c r="A403" s="51"/>
      <c r="B403" s="24"/>
      <c r="C403" s="52"/>
      <c r="D403" s="24"/>
      <c r="E403" s="53"/>
      <c r="F403" s="5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>
      <c r="A404" s="51"/>
      <c r="B404" s="24"/>
      <c r="C404" s="52"/>
      <c r="D404" s="24"/>
      <c r="E404" s="53"/>
      <c r="F404" s="5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>
      <c r="A405" s="51"/>
      <c r="B405" s="24"/>
      <c r="C405" s="52"/>
      <c r="D405" s="24"/>
      <c r="E405" s="53"/>
      <c r="F405" s="5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>
      <c r="A406" s="51"/>
      <c r="B406" s="24"/>
      <c r="C406" s="52"/>
      <c r="D406" s="24"/>
      <c r="E406" s="53"/>
      <c r="F406" s="5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>
      <c r="A407" s="51"/>
      <c r="B407" s="24"/>
      <c r="C407" s="52"/>
      <c r="D407" s="24"/>
      <c r="E407" s="53"/>
      <c r="F407" s="5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>
      <c r="A408" s="51"/>
      <c r="B408" s="24"/>
      <c r="C408" s="52"/>
      <c r="D408" s="24"/>
      <c r="E408" s="53"/>
      <c r="F408" s="5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>
      <c r="A409" s="51"/>
      <c r="B409" s="24"/>
      <c r="C409" s="52"/>
      <c r="D409" s="24"/>
      <c r="E409" s="53"/>
      <c r="F409" s="5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>
      <c r="A410" s="51"/>
      <c r="B410" s="24"/>
      <c r="C410" s="52"/>
      <c r="D410" s="24"/>
      <c r="E410" s="53"/>
      <c r="F410" s="5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>
      <c r="A411" s="51"/>
      <c r="B411" s="24"/>
      <c r="C411" s="52"/>
      <c r="D411" s="24"/>
      <c r="E411" s="53"/>
      <c r="F411" s="5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>
      <c r="A412" s="51"/>
      <c r="B412" s="24"/>
      <c r="C412" s="52"/>
      <c r="D412" s="24"/>
      <c r="E412" s="53"/>
      <c r="F412" s="5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>
      <c r="A413" s="51"/>
      <c r="B413" s="24"/>
      <c r="C413" s="52"/>
      <c r="D413" s="24"/>
      <c r="E413" s="53"/>
      <c r="F413" s="5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>
      <c r="A414" s="51"/>
      <c r="B414" s="24"/>
      <c r="C414" s="52"/>
      <c r="D414" s="24"/>
      <c r="E414" s="53"/>
      <c r="F414" s="5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>
      <c r="A415" s="51"/>
      <c r="B415" s="24"/>
      <c r="C415" s="52"/>
      <c r="D415" s="24"/>
      <c r="E415" s="53"/>
      <c r="F415" s="5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>
      <c r="A416" s="51"/>
      <c r="B416" s="24"/>
      <c r="C416" s="52"/>
      <c r="D416" s="24"/>
      <c r="E416" s="53"/>
      <c r="F416" s="5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>
      <c r="A417" s="51"/>
      <c r="B417" s="24"/>
      <c r="C417" s="52"/>
      <c r="D417" s="24"/>
      <c r="E417" s="53"/>
      <c r="F417" s="5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>
      <c r="A418" s="51"/>
      <c r="B418" s="24"/>
      <c r="C418" s="52"/>
      <c r="D418" s="24"/>
      <c r="E418" s="53"/>
      <c r="F418" s="5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>
      <c r="A419" s="51"/>
      <c r="B419" s="24"/>
      <c r="C419" s="52"/>
      <c r="D419" s="24"/>
      <c r="E419" s="53"/>
      <c r="F419" s="5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>
      <c r="A420" s="51"/>
      <c r="B420" s="24"/>
      <c r="C420" s="52"/>
      <c r="D420" s="24"/>
      <c r="E420" s="53"/>
      <c r="F420" s="5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>
      <c r="A421" s="51"/>
      <c r="B421" s="24"/>
      <c r="C421" s="52"/>
      <c r="D421" s="24"/>
      <c r="E421" s="53"/>
      <c r="F421" s="5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>
      <c r="A422" s="51"/>
      <c r="B422" s="24"/>
      <c r="C422" s="52"/>
      <c r="D422" s="24"/>
      <c r="E422" s="53"/>
      <c r="F422" s="5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>
      <c r="A423" s="51"/>
      <c r="B423" s="24"/>
      <c r="C423" s="52"/>
      <c r="D423" s="24"/>
      <c r="E423" s="53"/>
      <c r="F423" s="5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>
      <c r="A424" s="51"/>
      <c r="B424" s="24"/>
      <c r="C424" s="52"/>
      <c r="D424" s="24"/>
      <c r="E424" s="53"/>
      <c r="F424" s="5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>
      <c r="A425" s="51"/>
      <c r="B425" s="24"/>
      <c r="C425" s="52"/>
      <c r="D425" s="24"/>
      <c r="E425" s="53"/>
      <c r="F425" s="5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>
      <c r="A426" s="51"/>
      <c r="B426" s="24"/>
      <c r="C426" s="52"/>
      <c r="D426" s="24"/>
      <c r="E426" s="53"/>
      <c r="F426" s="5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>
      <c r="A427" s="51"/>
      <c r="B427" s="24"/>
      <c r="C427" s="52"/>
      <c r="D427" s="24"/>
      <c r="E427" s="53"/>
      <c r="F427" s="5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>
      <c r="A428" s="51"/>
      <c r="B428" s="24"/>
      <c r="C428" s="52"/>
      <c r="D428" s="24"/>
      <c r="E428" s="53"/>
      <c r="F428" s="5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>
      <c r="A429" s="51"/>
      <c r="B429" s="24"/>
      <c r="C429" s="52"/>
      <c r="D429" s="24"/>
      <c r="E429" s="53"/>
      <c r="F429" s="5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>
      <c r="A430" s="51"/>
      <c r="B430" s="24"/>
      <c r="C430" s="52"/>
      <c r="D430" s="24"/>
      <c r="E430" s="53"/>
      <c r="F430" s="5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>
      <c r="A431" s="51"/>
      <c r="B431" s="24"/>
      <c r="C431" s="52"/>
      <c r="D431" s="24"/>
      <c r="E431" s="53"/>
      <c r="F431" s="5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>
      <c r="A432" s="51"/>
      <c r="B432" s="24"/>
      <c r="C432" s="52"/>
      <c r="D432" s="24"/>
      <c r="E432" s="53"/>
      <c r="F432" s="5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>
      <c r="A433" s="51"/>
      <c r="B433" s="24"/>
      <c r="C433" s="52"/>
      <c r="D433" s="24"/>
      <c r="E433" s="53"/>
      <c r="F433" s="5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>
      <c r="A434" s="51"/>
      <c r="B434" s="24"/>
      <c r="C434" s="52"/>
      <c r="D434" s="24"/>
      <c r="E434" s="53"/>
      <c r="F434" s="5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>
      <c r="A435" s="51"/>
      <c r="B435" s="24"/>
      <c r="C435" s="52"/>
      <c r="D435" s="24"/>
      <c r="E435" s="53"/>
      <c r="F435" s="5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>
      <c r="A436" s="51"/>
      <c r="B436" s="24"/>
      <c r="C436" s="52"/>
      <c r="D436" s="24"/>
      <c r="E436" s="53"/>
      <c r="F436" s="5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>
      <c r="A437" s="51"/>
      <c r="B437" s="24"/>
      <c r="C437" s="52"/>
      <c r="D437" s="24"/>
      <c r="E437" s="53"/>
      <c r="F437" s="5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>
      <c r="A438" s="51"/>
      <c r="B438" s="24"/>
      <c r="C438" s="52"/>
      <c r="D438" s="24"/>
      <c r="E438" s="53"/>
      <c r="F438" s="5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>
      <c r="A439" s="51"/>
      <c r="B439" s="24"/>
      <c r="C439" s="52"/>
      <c r="D439" s="24"/>
      <c r="E439" s="53"/>
      <c r="F439" s="5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>
      <c r="A440" s="51"/>
      <c r="B440" s="24"/>
      <c r="C440" s="52"/>
      <c r="D440" s="24"/>
      <c r="E440" s="53"/>
      <c r="F440" s="5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>
      <c r="A441" s="51"/>
      <c r="B441" s="24"/>
      <c r="C441" s="52"/>
      <c r="D441" s="24"/>
      <c r="E441" s="53"/>
      <c r="F441" s="5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>
      <c r="A442" s="51"/>
      <c r="B442" s="24"/>
      <c r="C442" s="52"/>
      <c r="D442" s="24"/>
      <c r="E442" s="53"/>
      <c r="F442" s="5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>
      <c r="A443" s="51"/>
      <c r="B443" s="24"/>
      <c r="C443" s="52"/>
      <c r="D443" s="24"/>
      <c r="E443" s="53"/>
      <c r="F443" s="5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>
      <c r="A444" s="51"/>
      <c r="B444" s="24"/>
      <c r="C444" s="52"/>
      <c r="D444" s="24"/>
      <c r="E444" s="53"/>
      <c r="F444" s="5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>
      <c r="A445" s="51"/>
      <c r="B445" s="24"/>
      <c r="C445" s="52"/>
      <c r="D445" s="24"/>
      <c r="E445" s="53"/>
      <c r="F445" s="5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>
      <c r="A446" s="51"/>
      <c r="B446" s="24"/>
      <c r="C446" s="52"/>
      <c r="D446" s="24"/>
      <c r="E446" s="53"/>
      <c r="F446" s="5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>
      <c r="A447" s="51"/>
      <c r="B447" s="24"/>
      <c r="C447" s="52"/>
      <c r="D447" s="24"/>
      <c r="E447" s="53"/>
      <c r="F447" s="5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>
      <c r="A448" s="51"/>
      <c r="B448" s="24"/>
      <c r="C448" s="52"/>
      <c r="D448" s="24"/>
      <c r="E448" s="53"/>
      <c r="F448" s="5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>
      <c r="A449" s="51"/>
      <c r="B449" s="24"/>
      <c r="C449" s="52"/>
      <c r="D449" s="24"/>
      <c r="E449" s="53"/>
      <c r="F449" s="5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>
      <c r="A450" s="51"/>
      <c r="B450" s="24"/>
      <c r="C450" s="52"/>
      <c r="D450" s="24"/>
      <c r="E450" s="53"/>
      <c r="F450" s="5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>
      <c r="A451" s="51"/>
      <c r="B451" s="24"/>
      <c r="C451" s="52"/>
      <c r="D451" s="24"/>
      <c r="E451" s="53"/>
      <c r="F451" s="5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>
      <c r="A452" s="51"/>
      <c r="B452" s="24"/>
      <c r="C452" s="52"/>
      <c r="D452" s="24"/>
      <c r="E452" s="53"/>
      <c r="F452" s="5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>
      <c r="A453" s="51"/>
      <c r="B453" s="24"/>
      <c r="C453" s="52"/>
      <c r="D453" s="24"/>
      <c r="E453" s="53"/>
      <c r="F453" s="5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>
      <c r="A454" s="51"/>
      <c r="B454" s="24"/>
      <c r="C454" s="52"/>
      <c r="D454" s="24"/>
      <c r="E454" s="53"/>
      <c r="F454" s="5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>
      <c r="A455" s="51"/>
      <c r="B455" s="24"/>
      <c r="C455" s="52"/>
      <c r="D455" s="24"/>
      <c r="E455" s="53"/>
      <c r="F455" s="5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>
      <c r="A456" s="51"/>
      <c r="B456" s="24"/>
      <c r="C456" s="52"/>
      <c r="D456" s="24"/>
      <c r="E456" s="53"/>
      <c r="F456" s="5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>
      <c r="A457" s="51"/>
      <c r="B457" s="24"/>
      <c r="C457" s="52"/>
      <c r="D457" s="24"/>
      <c r="E457" s="53"/>
      <c r="F457" s="5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>
      <c r="A458" s="51"/>
      <c r="B458" s="24"/>
      <c r="C458" s="52"/>
      <c r="D458" s="24"/>
      <c r="E458" s="53"/>
      <c r="F458" s="5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>
      <c r="A459" s="51"/>
      <c r="B459" s="24"/>
      <c r="C459" s="52"/>
      <c r="D459" s="24"/>
      <c r="E459" s="53"/>
      <c r="F459" s="5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>
      <c r="A460" s="51"/>
      <c r="B460" s="24"/>
      <c r="C460" s="52"/>
      <c r="D460" s="24"/>
      <c r="E460" s="53"/>
      <c r="F460" s="5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>
      <c r="A461" s="51"/>
      <c r="B461" s="24"/>
      <c r="C461" s="52"/>
      <c r="D461" s="24"/>
      <c r="E461" s="53"/>
      <c r="F461" s="5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>
      <c r="A462" s="51"/>
      <c r="B462" s="24"/>
      <c r="C462" s="52"/>
      <c r="D462" s="24"/>
      <c r="E462" s="53"/>
      <c r="F462" s="5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>
      <c r="A463" s="51"/>
      <c r="B463" s="24"/>
      <c r="C463" s="52"/>
      <c r="D463" s="24"/>
      <c r="E463" s="53"/>
      <c r="F463" s="5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>
      <c r="A464" s="51"/>
      <c r="B464" s="24"/>
      <c r="C464" s="52"/>
      <c r="D464" s="24"/>
      <c r="E464" s="53"/>
      <c r="F464" s="5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>
      <c r="A465" s="51"/>
      <c r="B465" s="24"/>
      <c r="C465" s="52"/>
      <c r="D465" s="24"/>
      <c r="E465" s="53"/>
      <c r="F465" s="5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>
      <c r="A466" s="51"/>
      <c r="B466" s="24"/>
      <c r="C466" s="52"/>
      <c r="D466" s="24"/>
      <c r="E466" s="53"/>
      <c r="F466" s="5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>
      <c r="A467" s="51"/>
      <c r="B467" s="24"/>
      <c r="C467" s="52"/>
      <c r="D467" s="24"/>
      <c r="E467" s="53"/>
      <c r="F467" s="5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>
      <c r="A468" s="51"/>
      <c r="B468" s="24"/>
      <c r="C468" s="52"/>
      <c r="D468" s="24"/>
      <c r="E468" s="53"/>
      <c r="F468" s="5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>
      <c r="A469" s="51"/>
      <c r="B469" s="24"/>
      <c r="C469" s="52"/>
      <c r="D469" s="24"/>
      <c r="E469" s="53"/>
      <c r="F469" s="5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>
      <c r="A470" s="51"/>
      <c r="B470" s="24"/>
      <c r="C470" s="52"/>
      <c r="D470" s="24"/>
      <c r="E470" s="53"/>
      <c r="F470" s="5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>
      <c r="A471" s="51"/>
      <c r="B471" s="24"/>
      <c r="C471" s="52"/>
      <c r="D471" s="24"/>
      <c r="E471" s="53"/>
      <c r="F471" s="5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>
      <c r="A472" s="51"/>
      <c r="B472" s="24"/>
      <c r="C472" s="52"/>
      <c r="D472" s="24"/>
      <c r="E472" s="53"/>
      <c r="F472" s="5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>
      <c r="A473" s="51"/>
      <c r="B473" s="24"/>
      <c r="C473" s="52"/>
      <c r="D473" s="24"/>
      <c r="E473" s="53"/>
      <c r="F473" s="5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>
      <c r="A474" s="51"/>
      <c r="B474" s="24"/>
      <c r="C474" s="52"/>
      <c r="D474" s="24"/>
      <c r="E474" s="53"/>
      <c r="F474" s="5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>
      <c r="A475" s="51"/>
      <c r="B475" s="24"/>
      <c r="C475" s="52"/>
      <c r="D475" s="24"/>
      <c r="E475" s="53"/>
      <c r="F475" s="5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>
      <c r="A476" s="51"/>
      <c r="B476" s="24"/>
      <c r="C476" s="52"/>
      <c r="D476" s="24"/>
      <c r="E476" s="53"/>
      <c r="F476" s="5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>
      <c r="A477" s="51"/>
      <c r="B477" s="24"/>
      <c r="C477" s="52"/>
      <c r="D477" s="24"/>
      <c r="E477" s="53"/>
      <c r="F477" s="5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>
      <c r="A478" s="51"/>
      <c r="B478" s="24"/>
      <c r="C478" s="52"/>
      <c r="D478" s="24"/>
      <c r="E478" s="53"/>
      <c r="F478" s="5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>
      <c r="A479" s="51"/>
      <c r="B479" s="24"/>
      <c r="C479" s="52"/>
      <c r="D479" s="24"/>
      <c r="E479" s="53"/>
      <c r="F479" s="5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>
      <c r="A480" s="51"/>
      <c r="B480" s="24"/>
      <c r="C480" s="52"/>
      <c r="D480" s="24"/>
      <c r="E480" s="53"/>
      <c r="F480" s="5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>
      <c r="A481" s="51"/>
      <c r="B481" s="24"/>
      <c r="C481" s="52"/>
      <c r="D481" s="24"/>
      <c r="E481" s="53"/>
      <c r="F481" s="5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>
      <c r="A482" s="51"/>
      <c r="B482" s="24"/>
      <c r="C482" s="52"/>
      <c r="D482" s="24"/>
      <c r="E482" s="53"/>
      <c r="F482" s="5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>
      <c r="A483" s="51"/>
      <c r="B483" s="24"/>
      <c r="C483" s="52"/>
      <c r="D483" s="24"/>
      <c r="E483" s="53"/>
      <c r="F483" s="5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>
      <c r="A484" s="51"/>
      <c r="B484" s="24"/>
      <c r="C484" s="52"/>
      <c r="D484" s="24"/>
      <c r="E484" s="53"/>
      <c r="F484" s="5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>
      <c r="A485" s="51"/>
      <c r="B485" s="24"/>
      <c r="C485" s="52"/>
      <c r="D485" s="24"/>
      <c r="E485" s="53"/>
      <c r="F485" s="5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>
      <c r="A486" s="51"/>
      <c r="B486" s="24"/>
      <c r="C486" s="52"/>
      <c r="D486" s="24"/>
      <c r="E486" s="53"/>
      <c r="F486" s="5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>
      <c r="A487" s="51"/>
      <c r="B487" s="24"/>
      <c r="C487" s="52"/>
      <c r="D487" s="24"/>
      <c r="E487" s="53"/>
      <c r="F487" s="5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>
      <c r="A488" s="51"/>
      <c r="B488" s="24"/>
      <c r="C488" s="52"/>
      <c r="D488" s="24"/>
      <c r="E488" s="53"/>
      <c r="F488" s="5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>
      <c r="A489" s="51"/>
      <c r="B489" s="24"/>
      <c r="C489" s="52"/>
      <c r="D489" s="24"/>
      <c r="E489" s="53"/>
      <c r="F489" s="5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>
      <c r="A490" s="51"/>
      <c r="B490" s="24"/>
      <c r="C490" s="52"/>
      <c r="D490" s="24"/>
      <c r="E490" s="53"/>
      <c r="F490" s="5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>
      <c r="A491" s="51"/>
      <c r="B491" s="24"/>
      <c r="C491" s="52"/>
      <c r="D491" s="24"/>
      <c r="E491" s="53"/>
      <c r="F491" s="5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>
      <c r="A492" s="51"/>
      <c r="B492" s="24"/>
      <c r="C492" s="52"/>
      <c r="D492" s="24"/>
      <c r="E492" s="53"/>
      <c r="F492" s="5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>
      <c r="A493" s="51"/>
      <c r="B493" s="24"/>
      <c r="C493" s="52"/>
      <c r="D493" s="24"/>
      <c r="E493" s="53"/>
      <c r="F493" s="5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>
      <c r="A494" s="51"/>
      <c r="B494" s="24"/>
      <c r="C494" s="52"/>
      <c r="D494" s="24"/>
      <c r="E494" s="53"/>
      <c r="F494" s="5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>
      <c r="A495" s="51"/>
      <c r="B495" s="24"/>
      <c r="C495" s="52"/>
      <c r="D495" s="24"/>
      <c r="E495" s="53"/>
      <c r="F495" s="5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>
      <c r="A496" s="51"/>
      <c r="B496" s="24"/>
      <c r="C496" s="52"/>
      <c r="D496" s="24"/>
      <c r="E496" s="53"/>
      <c r="F496" s="5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>
      <c r="A497" s="51"/>
      <c r="B497" s="24"/>
      <c r="C497" s="52"/>
      <c r="D497" s="24"/>
      <c r="E497" s="53"/>
      <c r="F497" s="5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>
      <c r="A498" s="51"/>
      <c r="B498" s="24"/>
      <c r="C498" s="52"/>
      <c r="D498" s="24"/>
      <c r="E498" s="53"/>
      <c r="F498" s="5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>
      <c r="A499" s="51"/>
      <c r="B499" s="24"/>
      <c r="C499" s="52"/>
      <c r="D499" s="24"/>
      <c r="E499" s="53"/>
      <c r="F499" s="5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>
      <c r="A500" s="51"/>
      <c r="B500" s="24"/>
      <c r="C500" s="52"/>
      <c r="D500" s="24"/>
      <c r="E500" s="53"/>
      <c r="F500" s="5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>
      <c r="A501" s="51"/>
      <c r="B501" s="24"/>
      <c r="C501" s="52"/>
      <c r="D501" s="24"/>
      <c r="E501" s="53"/>
      <c r="F501" s="5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>
      <c r="A502" s="51"/>
      <c r="B502" s="24"/>
      <c r="C502" s="52"/>
      <c r="D502" s="24"/>
      <c r="E502" s="53"/>
      <c r="F502" s="5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>
      <c r="A503" s="51"/>
      <c r="B503" s="24"/>
      <c r="C503" s="52"/>
      <c r="D503" s="24"/>
      <c r="E503" s="53"/>
      <c r="F503" s="5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>
      <c r="A504" s="51"/>
      <c r="B504" s="24"/>
      <c r="C504" s="52"/>
      <c r="D504" s="24"/>
      <c r="E504" s="53"/>
      <c r="F504" s="5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>
      <c r="A505" s="51"/>
      <c r="B505" s="24"/>
      <c r="C505" s="52"/>
      <c r="D505" s="24"/>
      <c r="E505" s="53"/>
      <c r="F505" s="5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>
      <c r="A506" s="51"/>
      <c r="B506" s="24"/>
      <c r="C506" s="52"/>
      <c r="D506" s="24"/>
      <c r="E506" s="53"/>
      <c r="F506" s="5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>
      <c r="A507" s="51"/>
      <c r="B507" s="24"/>
      <c r="C507" s="52"/>
      <c r="D507" s="24"/>
      <c r="E507" s="53"/>
      <c r="F507" s="5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>
      <c r="A508" s="51"/>
      <c r="B508" s="24"/>
      <c r="C508" s="52"/>
      <c r="D508" s="24"/>
      <c r="E508" s="53"/>
      <c r="F508" s="5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>
      <c r="A509" s="51"/>
      <c r="B509" s="24"/>
      <c r="C509" s="52"/>
      <c r="D509" s="24"/>
      <c r="E509" s="53"/>
      <c r="F509" s="5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>
      <c r="A510" s="51"/>
      <c r="B510" s="24"/>
      <c r="C510" s="52"/>
      <c r="D510" s="24"/>
      <c r="E510" s="53"/>
      <c r="F510" s="5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>
      <c r="A511" s="51"/>
      <c r="B511" s="24"/>
      <c r="C511" s="52"/>
      <c r="D511" s="24"/>
      <c r="E511" s="53"/>
      <c r="F511" s="5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>
      <c r="A512" s="51"/>
      <c r="B512" s="24"/>
      <c r="C512" s="52"/>
      <c r="D512" s="24"/>
      <c r="E512" s="53"/>
      <c r="F512" s="5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>
      <c r="A513" s="51"/>
      <c r="B513" s="24"/>
      <c r="C513" s="52"/>
      <c r="D513" s="24"/>
      <c r="E513" s="53"/>
      <c r="F513" s="5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>
      <c r="A514" s="51"/>
      <c r="B514" s="24"/>
      <c r="C514" s="52"/>
      <c r="D514" s="24"/>
      <c r="E514" s="53"/>
      <c r="F514" s="5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>
      <c r="A515" s="51"/>
      <c r="B515" s="24"/>
      <c r="C515" s="52"/>
      <c r="D515" s="24"/>
      <c r="E515" s="53"/>
      <c r="F515" s="5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>
      <c r="A516" s="51"/>
      <c r="B516" s="24"/>
      <c r="C516" s="52"/>
      <c r="D516" s="24"/>
      <c r="E516" s="53"/>
      <c r="F516" s="5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>
      <c r="A517" s="51"/>
      <c r="B517" s="24"/>
      <c r="C517" s="52"/>
      <c r="D517" s="24"/>
      <c r="E517" s="53"/>
      <c r="F517" s="5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>
      <c r="A518" s="51"/>
      <c r="B518" s="24"/>
      <c r="C518" s="52"/>
      <c r="D518" s="24"/>
      <c r="E518" s="53"/>
      <c r="F518" s="5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>
      <c r="A519" s="51"/>
      <c r="B519" s="24"/>
      <c r="C519" s="52"/>
      <c r="D519" s="24"/>
      <c r="E519" s="53"/>
      <c r="F519" s="5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>
      <c r="A520" s="51"/>
      <c r="B520" s="24"/>
      <c r="C520" s="52"/>
      <c r="D520" s="24"/>
      <c r="E520" s="53"/>
      <c r="F520" s="5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>
      <c r="A521" s="51"/>
      <c r="B521" s="24"/>
      <c r="C521" s="52"/>
      <c r="D521" s="24"/>
      <c r="E521" s="53"/>
      <c r="F521" s="5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>
      <c r="A522" s="51"/>
      <c r="B522" s="24"/>
      <c r="C522" s="52"/>
      <c r="D522" s="24"/>
      <c r="E522" s="53"/>
      <c r="F522" s="5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>
      <c r="A523" s="51"/>
      <c r="B523" s="24"/>
      <c r="C523" s="52"/>
      <c r="D523" s="24"/>
      <c r="E523" s="53"/>
      <c r="F523" s="5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>
      <c r="A524" s="51"/>
      <c r="B524" s="24"/>
      <c r="C524" s="52"/>
      <c r="D524" s="24"/>
      <c r="E524" s="53"/>
      <c r="F524" s="5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>
      <c r="A525" s="51"/>
      <c r="B525" s="24"/>
      <c r="C525" s="52"/>
      <c r="D525" s="24"/>
      <c r="E525" s="53"/>
      <c r="F525" s="5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>
      <c r="A526" s="51"/>
      <c r="B526" s="24"/>
      <c r="C526" s="52"/>
      <c r="D526" s="24"/>
      <c r="E526" s="53"/>
      <c r="F526" s="5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>
      <c r="A527" s="51"/>
      <c r="B527" s="24"/>
      <c r="C527" s="52"/>
      <c r="D527" s="24"/>
      <c r="E527" s="53"/>
      <c r="F527" s="5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>
      <c r="A528" s="51"/>
      <c r="B528" s="24"/>
      <c r="C528" s="52"/>
      <c r="D528" s="24"/>
      <c r="E528" s="53"/>
      <c r="F528" s="5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>
      <c r="A529" s="51"/>
      <c r="B529" s="24"/>
      <c r="C529" s="52"/>
      <c r="D529" s="24"/>
      <c r="E529" s="53"/>
      <c r="F529" s="5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>
      <c r="A530" s="51"/>
      <c r="B530" s="24"/>
      <c r="C530" s="52"/>
      <c r="D530" s="24"/>
      <c r="E530" s="53"/>
      <c r="F530" s="5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>
      <c r="A531" s="51"/>
      <c r="B531" s="24"/>
      <c r="C531" s="52"/>
      <c r="D531" s="24"/>
      <c r="E531" s="53"/>
      <c r="F531" s="5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>
      <c r="A532" s="51"/>
      <c r="B532" s="24"/>
      <c r="C532" s="52"/>
      <c r="D532" s="24"/>
      <c r="E532" s="53"/>
      <c r="F532" s="5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>
      <c r="A533" s="51"/>
      <c r="B533" s="24"/>
      <c r="C533" s="52"/>
      <c r="D533" s="24"/>
      <c r="E533" s="53"/>
      <c r="F533" s="5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>
      <c r="A534" s="51"/>
      <c r="B534" s="24"/>
      <c r="C534" s="52"/>
      <c r="D534" s="24"/>
      <c r="E534" s="53"/>
      <c r="F534" s="5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>
      <c r="A535" s="51"/>
      <c r="B535" s="24"/>
      <c r="C535" s="52"/>
      <c r="D535" s="24"/>
      <c r="E535" s="53"/>
      <c r="F535" s="5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>
      <c r="A536" s="51"/>
      <c r="B536" s="24"/>
      <c r="C536" s="52"/>
      <c r="D536" s="24"/>
      <c r="E536" s="53"/>
      <c r="F536" s="5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>
      <c r="A537" s="51"/>
      <c r="B537" s="24"/>
      <c r="C537" s="52"/>
      <c r="D537" s="24"/>
      <c r="E537" s="53"/>
      <c r="F537" s="5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>
      <c r="A538" s="51"/>
      <c r="B538" s="24"/>
      <c r="C538" s="52"/>
      <c r="D538" s="24"/>
      <c r="E538" s="53"/>
      <c r="F538" s="5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>
      <c r="A539" s="51"/>
      <c r="B539" s="24"/>
      <c r="C539" s="52"/>
      <c r="D539" s="24"/>
      <c r="E539" s="53"/>
      <c r="F539" s="5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>
      <c r="A540" s="51"/>
      <c r="B540" s="24"/>
      <c r="C540" s="52"/>
      <c r="D540" s="24"/>
      <c r="E540" s="53"/>
      <c r="F540" s="5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>
      <c r="A541" s="51"/>
      <c r="B541" s="24"/>
      <c r="C541" s="52"/>
      <c r="D541" s="24"/>
      <c r="E541" s="53"/>
      <c r="F541" s="5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>
      <c r="A542" s="51"/>
      <c r="B542" s="24"/>
      <c r="C542" s="52"/>
      <c r="D542" s="24"/>
      <c r="E542" s="53"/>
      <c r="F542" s="5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>
      <c r="A543" s="51"/>
      <c r="B543" s="24"/>
      <c r="C543" s="52"/>
      <c r="D543" s="24"/>
      <c r="E543" s="53"/>
      <c r="F543" s="5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>
      <c r="A544" s="51"/>
      <c r="B544" s="24"/>
      <c r="C544" s="52"/>
      <c r="D544" s="24"/>
      <c r="E544" s="53"/>
      <c r="F544" s="5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>
      <c r="A545" s="51"/>
      <c r="B545" s="24"/>
      <c r="C545" s="52"/>
      <c r="D545" s="24"/>
      <c r="E545" s="53"/>
      <c r="F545" s="5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>
      <c r="A546" s="51"/>
      <c r="B546" s="24"/>
      <c r="C546" s="52"/>
      <c r="D546" s="24"/>
      <c r="E546" s="53"/>
      <c r="F546" s="5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>
      <c r="A547" s="51"/>
      <c r="B547" s="24"/>
      <c r="C547" s="52"/>
      <c r="D547" s="24"/>
      <c r="E547" s="53"/>
      <c r="F547" s="5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>
      <c r="A548" s="51"/>
      <c r="B548" s="24"/>
      <c r="C548" s="52"/>
      <c r="D548" s="24"/>
      <c r="E548" s="53"/>
      <c r="F548" s="5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>
      <c r="A549" s="51"/>
      <c r="B549" s="24"/>
      <c r="C549" s="52"/>
      <c r="D549" s="24"/>
      <c r="E549" s="53"/>
      <c r="F549" s="5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>
      <c r="A550" s="51"/>
      <c r="B550" s="24"/>
      <c r="C550" s="52"/>
      <c r="D550" s="24"/>
      <c r="E550" s="53"/>
      <c r="F550" s="5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>
      <c r="A551" s="51"/>
      <c r="B551" s="24"/>
      <c r="C551" s="52"/>
      <c r="D551" s="24"/>
      <c r="E551" s="53"/>
      <c r="F551" s="5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>
      <c r="A552" s="51"/>
      <c r="B552" s="24"/>
      <c r="C552" s="52"/>
      <c r="D552" s="24"/>
      <c r="E552" s="53"/>
      <c r="F552" s="5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>
      <c r="A553" s="51"/>
      <c r="B553" s="24"/>
      <c r="C553" s="52"/>
      <c r="D553" s="24"/>
      <c r="E553" s="53"/>
      <c r="F553" s="5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>
      <c r="A554" s="51"/>
      <c r="B554" s="24"/>
      <c r="C554" s="52"/>
      <c r="D554" s="24"/>
      <c r="E554" s="53"/>
      <c r="F554" s="5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>
      <c r="A555" s="51"/>
      <c r="B555" s="24"/>
      <c r="C555" s="52"/>
      <c r="D555" s="24"/>
      <c r="E555" s="53"/>
      <c r="F555" s="5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>
      <c r="A556" s="51"/>
      <c r="B556" s="24"/>
      <c r="C556" s="52"/>
      <c r="D556" s="24"/>
      <c r="E556" s="53"/>
      <c r="F556" s="5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>
      <c r="A557" s="51"/>
      <c r="B557" s="24"/>
      <c r="C557" s="52"/>
      <c r="D557" s="24"/>
      <c r="E557" s="53"/>
      <c r="F557" s="5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>
      <c r="A558" s="51"/>
      <c r="B558" s="24"/>
      <c r="C558" s="52"/>
      <c r="D558" s="24"/>
      <c r="E558" s="53"/>
      <c r="F558" s="5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>
      <c r="A559" s="51"/>
      <c r="B559" s="24"/>
      <c r="C559" s="52"/>
      <c r="D559" s="24"/>
      <c r="E559" s="53"/>
      <c r="F559" s="5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>
      <c r="A560" s="51"/>
      <c r="B560" s="24"/>
      <c r="C560" s="52"/>
      <c r="D560" s="24"/>
      <c r="E560" s="53"/>
      <c r="F560" s="5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>
      <c r="A561" s="51"/>
      <c r="B561" s="24"/>
      <c r="C561" s="52"/>
      <c r="D561" s="24"/>
      <c r="E561" s="53"/>
      <c r="F561" s="5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>
      <c r="A562" s="51"/>
      <c r="B562" s="24"/>
      <c r="C562" s="52"/>
      <c r="D562" s="24"/>
      <c r="E562" s="53"/>
      <c r="F562" s="5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>
      <c r="A563" s="51"/>
      <c r="B563" s="24"/>
      <c r="C563" s="52"/>
      <c r="D563" s="24"/>
      <c r="E563" s="53"/>
      <c r="F563" s="5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>
      <c r="A564" s="51"/>
      <c r="B564" s="24"/>
      <c r="C564" s="52"/>
      <c r="D564" s="24"/>
      <c r="E564" s="53"/>
      <c r="F564" s="5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>
      <c r="A565" s="51"/>
      <c r="B565" s="24"/>
      <c r="C565" s="52"/>
      <c r="D565" s="24"/>
      <c r="E565" s="53"/>
      <c r="F565" s="5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>
      <c r="A566" s="51"/>
      <c r="B566" s="24"/>
      <c r="C566" s="52"/>
      <c r="D566" s="24"/>
      <c r="E566" s="53"/>
      <c r="F566" s="5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>
      <c r="A567" s="51"/>
      <c r="B567" s="24"/>
      <c r="C567" s="52"/>
      <c r="D567" s="24"/>
      <c r="E567" s="53"/>
      <c r="F567" s="5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>
      <c r="A568" s="51"/>
      <c r="B568" s="24"/>
      <c r="C568" s="52"/>
      <c r="D568" s="24"/>
      <c r="E568" s="53"/>
      <c r="F568" s="5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>
      <c r="A569" s="51"/>
      <c r="B569" s="24"/>
      <c r="C569" s="52"/>
      <c r="D569" s="24"/>
      <c r="E569" s="53"/>
      <c r="F569" s="5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>
      <c r="A570" s="51"/>
      <c r="B570" s="24"/>
      <c r="C570" s="52"/>
      <c r="D570" s="24"/>
      <c r="E570" s="53"/>
      <c r="F570" s="5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>
      <c r="A571" s="51"/>
      <c r="B571" s="24"/>
      <c r="C571" s="52"/>
      <c r="D571" s="24"/>
      <c r="E571" s="53"/>
      <c r="F571" s="5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>
      <c r="A572" s="51"/>
      <c r="B572" s="24"/>
      <c r="C572" s="52"/>
      <c r="D572" s="24"/>
      <c r="E572" s="53"/>
      <c r="F572" s="5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>
      <c r="A573" s="51"/>
      <c r="B573" s="24"/>
      <c r="C573" s="52"/>
      <c r="D573" s="24"/>
      <c r="E573" s="53"/>
      <c r="F573" s="5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>
      <c r="A574" s="51"/>
      <c r="B574" s="24"/>
      <c r="C574" s="52"/>
      <c r="D574" s="24"/>
      <c r="E574" s="53"/>
      <c r="F574" s="5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>
      <c r="A575" s="51"/>
      <c r="B575" s="24"/>
      <c r="C575" s="52"/>
      <c r="D575" s="24"/>
      <c r="E575" s="53"/>
      <c r="F575" s="5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>
      <c r="A576" s="51"/>
      <c r="B576" s="24"/>
      <c r="C576" s="52"/>
      <c r="D576" s="24"/>
      <c r="E576" s="53"/>
      <c r="F576" s="5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>
      <c r="A577" s="51"/>
      <c r="B577" s="24"/>
      <c r="C577" s="52"/>
      <c r="D577" s="24"/>
      <c r="E577" s="53"/>
      <c r="F577" s="5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>
      <c r="A578" s="51"/>
      <c r="B578" s="24"/>
      <c r="C578" s="52"/>
      <c r="D578" s="24"/>
      <c r="E578" s="53"/>
      <c r="F578" s="5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>
      <c r="A579" s="51"/>
      <c r="B579" s="24"/>
      <c r="C579" s="52"/>
      <c r="D579" s="24"/>
      <c r="E579" s="53"/>
      <c r="F579" s="5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>
      <c r="A580" s="51"/>
      <c r="B580" s="24"/>
      <c r="C580" s="52"/>
      <c r="D580" s="24"/>
      <c r="E580" s="53"/>
      <c r="F580" s="5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>
      <c r="A581" s="51"/>
      <c r="B581" s="24"/>
      <c r="C581" s="52"/>
      <c r="D581" s="24"/>
      <c r="E581" s="53"/>
      <c r="F581" s="5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>
      <c r="A582" s="51"/>
      <c r="B582" s="24"/>
      <c r="C582" s="52"/>
      <c r="D582" s="24"/>
      <c r="E582" s="53"/>
      <c r="F582" s="5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>
      <c r="A583" s="51"/>
      <c r="B583" s="24"/>
      <c r="C583" s="52"/>
      <c r="D583" s="24"/>
      <c r="E583" s="53"/>
      <c r="F583" s="5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>
      <c r="A584" s="51"/>
      <c r="B584" s="24"/>
      <c r="C584" s="52"/>
      <c r="D584" s="24"/>
      <c r="E584" s="53"/>
      <c r="F584" s="5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>
      <c r="A585" s="51"/>
      <c r="B585" s="24"/>
      <c r="C585" s="52"/>
      <c r="D585" s="24"/>
      <c r="E585" s="53"/>
      <c r="F585" s="5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>
      <c r="A586" s="51"/>
      <c r="B586" s="24"/>
      <c r="C586" s="52"/>
      <c r="D586" s="24"/>
      <c r="E586" s="53"/>
      <c r="F586" s="5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>
      <c r="A587" s="51"/>
      <c r="B587" s="24"/>
      <c r="C587" s="52"/>
      <c r="D587" s="24"/>
      <c r="E587" s="53"/>
      <c r="F587" s="5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>
      <c r="A588" s="51"/>
      <c r="B588" s="24"/>
      <c r="C588" s="52"/>
      <c r="D588" s="24"/>
      <c r="E588" s="53"/>
      <c r="F588" s="5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>
      <c r="A589" s="51"/>
      <c r="B589" s="24"/>
      <c r="C589" s="52"/>
      <c r="D589" s="24"/>
      <c r="E589" s="53"/>
      <c r="F589" s="5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>
      <c r="A590" s="51"/>
      <c r="B590" s="24"/>
      <c r="C590" s="52"/>
      <c r="D590" s="24"/>
      <c r="E590" s="53"/>
      <c r="F590" s="5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>
      <c r="A591" s="51"/>
      <c r="B591" s="24"/>
      <c r="C591" s="52"/>
      <c r="D591" s="24"/>
      <c r="E591" s="53"/>
      <c r="F591" s="5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>
      <c r="A592" s="51"/>
      <c r="B592" s="24"/>
      <c r="C592" s="52"/>
      <c r="D592" s="24"/>
      <c r="E592" s="53"/>
      <c r="F592" s="5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>
      <c r="A593" s="51"/>
      <c r="B593" s="24"/>
      <c r="C593" s="52"/>
      <c r="D593" s="24"/>
      <c r="E593" s="53"/>
      <c r="F593" s="5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>
      <c r="A594" s="51"/>
      <c r="B594" s="24"/>
      <c r="C594" s="52"/>
      <c r="D594" s="24"/>
      <c r="E594" s="53"/>
      <c r="F594" s="5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>
      <c r="A595" s="51"/>
      <c r="B595" s="24"/>
      <c r="C595" s="52"/>
      <c r="D595" s="24"/>
      <c r="E595" s="53"/>
      <c r="F595" s="5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>
      <c r="A596" s="51"/>
      <c r="B596" s="24"/>
      <c r="C596" s="52"/>
      <c r="D596" s="24"/>
      <c r="E596" s="53"/>
      <c r="F596" s="5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>
      <c r="A597" s="51"/>
      <c r="B597" s="24"/>
      <c r="C597" s="52"/>
      <c r="D597" s="24"/>
      <c r="E597" s="53"/>
      <c r="F597" s="5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>
      <c r="A598" s="51"/>
      <c r="B598" s="24"/>
      <c r="C598" s="52"/>
      <c r="D598" s="24"/>
      <c r="E598" s="53"/>
      <c r="F598" s="5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>
      <c r="A599" s="51"/>
      <c r="B599" s="24"/>
      <c r="C599" s="52"/>
      <c r="D599" s="24"/>
      <c r="E599" s="53"/>
      <c r="F599" s="5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>
      <c r="A600" s="51"/>
      <c r="B600" s="24"/>
      <c r="C600" s="52"/>
      <c r="D600" s="24"/>
      <c r="E600" s="53"/>
      <c r="F600" s="5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>
      <c r="A601" s="51"/>
      <c r="B601" s="24"/>
      <c r="C601" s="52"/>
      <c r="D601" s="24"/>
      <c r="E601" s="53"/>
      <c r="F601" s="5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>
      <c r="A602" s="51"/>
      <c r="B602" s="24"/>
      <c r="C602" s="52"/>
      <c r="D602" s="24"/>
      <c r="E602" s="53"/>
      <c r="F602" s="5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>
      <c r="A603" s="51"/>
      <c r="B603" s="24"/>
      <c r="C603" s="52"/>
      <c r="D603" s="24"/>
      <c r="E603" s="53"/>
      <c r="F603" s="5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>
      <c r="A604" s="51"/>
      <c r="B604" s="24"/>
      <c r="C604" s="52"/>
      <c r="D604" s="24"/>
      <c r="E604" s="53"/>
      <c r="F604" s="5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>
      <c r="A605" s="51"/>
      <c r="B605" s="24"/>
      <c r="C605" s="52"/>
      <c r="D605" s="24"/>
      <c r="E605" s="53"/>
      <c r="F605" s="5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>
      <c r="A606" s="51"/>
      <c r="B606" s="24"/>
      <c r="C606" s="52"/>
      <c r="D606" s="24"/>
      <c r="E606" s="53"/>
      <c r="F606" s="5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>
      <c r="A607" s="51"/>
      <c r="B607" s="24"/>
      <c r="C607" s="52"/>
      <c r="D607" s="24"/>
      <c r="E607" s="53"/>
      <c r="F607" s="5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>
      <c r="A608" s="51"/>
      <c r="B608" s="24"/>
      <c r="C608" s="52"/>
      <c r="D608" s="24"/>
      <c r="E608" s="53"/>
      <c r="F608" s="5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>
      <c r="A609" s="51"/>
      <c r="B609" s="24"/>
      <c r="C609" s="52"/>
      <c r="D609" s="24"/>
      <c r="E609" s="53"/>
      <c r="F609" s="5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>
      <c r="A610" s="51"/>
      <c r="B610" s="24"/>
      <c r="C610" s="52"/>
      <c r="D610" s="24"/>
      <c r="E610" s="53"/>
      <c r="F610" s="5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>
      <c r="A611" s="51"/>
      <c r="B611" s="24"/>
      <c r="C611" s="52"/>
      <c r="D611" s="24"/>
      <c r="E611" s="53"/>
      <c r="F611" s="5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>
      <c r="A612" s="51"/>
      <c r="B612" s="24"/>
      <c r="C612" s="52"/>
      <c r="D612" s="24"/>
      <c r="E612" s="53"/>
      <c r="F612" s="5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>
      <c r="A613" s="51"/>
      <c r="B613" s="24"/>
      <c r="C613" s="52"/>
      <c r="D613" s="24"/>
      <c r="E613" s="53"/>
      <c r="F613" s="5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>
      <c r="A614" s="51"/>
      <c r="B614" s="24"/>
      <c r="C614" s="52"/>
      <c r="D614" s="24"/>
      <c r="E614" s="53"/>
      <c r="F614" s="5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>
      <c r="A615" s="51"/>
      <c r="B615" s="24"/>
      <c r="C615" s="52"/>
      <c r="D615" s="24"/>
      <c r="E615" s="53"/>
      <c r="F615" s="5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>
      <c r="A616" s="51"/>
      <c r="B616" s="24"/>
      <c r="C616" s="52"/>
      <c r="D616" s="24"/>
      <c r="E616" s="53"/>
      <c r="F616" s="5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>
      <c r="A617" s="51"/>
      <c r="B617" s="24"/>
      <c r="C617" s="52"/>
      <c r="D617" s="24"/>
      <c r="E617" s="53"/>
      <c r="F617" s="5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>
      <c r="A618" s="51"/>
      <c r="B618" s="24"/>
      <c r="C618" s="52"/>
      <c r="D618" s="24"/>
      <c r="E618" s="53"/>
      <c r="F618" s="5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>
      <c r="A619" s="51"/>
      <c r="B619" s="24"/>
      <c r="C619" s="52"/>
      <c r="D619" s="24"/>
      <c r="E619" s="53"/>
      <c r="F619" s="5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>
      <c r="A620" s="51"/>
      <c r="B620" s="24"/>
      <c r="C620" s="52"/>
      <c r="D620" s="24"/>
      <c r="E620" s="53"/>
      <c r="F620" s="5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>
      <c r="A621" s="51"/>
      <c r="B621" s="24"/>
      <c r="C621" s="52"/>
      <c r="D621" s="24"/>
      <c r="E621" s="53"/>
      <c r="F621" s="5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>
      <c r="A622" s="51"/>
      <c r="B622" s="24"/>
      <c r="C622" s="52"/>
      <c r="D622" s="24"/>
      <c r="E622" s="53"/>
      <c r="F622" s="5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>
      <c r="A623" s="51"/>
      <c r="B623" s="24"/>
      <c r="C623" s="52"/>
      <c r="D623" s="24"/>
      <c r="E623" s="53"/>
      <c r="F623" s="5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>
      <c r="A624" s="51"/>
      <c r="B624" s="24"/>
      <c r="C624" s="52"/>
      <c r="D624" s="24"/>
      <c r="E624" s="53"/>
      <c r="F624" s="5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>
      <c r="A625" s="51"/>
      <c r="B625" s="24"/>
      <c r="C625" s="52"/>
      <c r="D625" s="24"/>
      <c r="E625" s="53"/>
      <c r="F625" s="5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>
      <c r="A626" s="51"/>
      <c r="B626" s="24"/>
      <c r="C626" s="52"/>
      <c r="D626" s="24"/>
      <c r="E626" s="53"/>
      <c r="F626" s="5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>
      <c r="A627" s="51"/>
      <c r="B627" s="24"/>
      <c r="C627" s="52"/>
      <c r="D627" s="24"/>
      <c r="E627" s="53"/>
      <c r="F627" s="5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>
      <c r="A628" s="51"/>
      <c r="B628" s="24"/>
      <c r="C628" s="52"/>
      <c r="D628" s="24"/>
      <c r="E628" s="53"/>
      <c r="F628" s="5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>
      <c r="A629" s="51"/>
      <c r="B629" s="24"/>
      <c r="C629" s="52"/>
      <c r="D629" s="24"/>
      <c r="E629" s="53"/>
      <c r="F629" s="5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>
      <c r="A630" s="51"/>
      <c r="B630" s="24"/>
      <c r="C630" s="52"/>
      <c r="D630" s="24"/>
      <c r="E630" s="53"/>
      <c r="F630" s="5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>
      <c r="A631" s="51"/>
      <c r="B631" s="24"/>
      <c r="C631" s="52"/>
      <c r="D631" s="24"/>
      <c r="E631" s="53"/>
      <c r="F631" s="5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>
      <c r="A632" s="51"/>
      <c r="B632" s="24"/>
      <c r="C632" s="52"/>
      <c r="D632" s="24"/>
      <c r="E632" s="53"/>
      <c r="F632" s="5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>
      <c r="A633" s="51"/>
      <c r="B633" s="24"/>
      <c r="C633" s="52"/>
      <c r="D633" s="24"/>
      <c r="E633" s="53"/>
      <c r="F633" s="5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>
      <c r="A634" s="51"/>
      <c r="B634" s="24"/>
      <c r="C634" s="52"/>
      <c r="D634" s="24"/>
      <c r="E634" s="53"/>
      <c r="F634" s="5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>
      <c r="A635" s="51"/>
      <c r="B635" s="24"/>
      <c r="C635" s="52"/>
      <c r="D635" s="24"/>
      <c r="E635" s="53"/>
      <c r="F635" s="5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>
      <c r="A636" s="51"/>
      <c r="B636" s="24"/>
      <c r="C636" s="52"/>
      <c r="D636" s="24"/>
      <c r="E636" s="53"/>
      <c r="F636" s="5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>
      <c r="A637" s="51"/>
      <c r="B637" s="24"/>
      <c r="C637" s="52"/>
      <c r="D637" s="24"/>
      <c r="E637" s="53"/>
      <c r="F637" s="5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>
      <c r="A638" s="51"/>
      <c r="B638" s="24"/>
      <c r="C638" s="52"/>
      <c r="D638" s="24"/>
      <c r="E638" s="53"/>
      <c r="F638" s="5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>
      <c r="A639" s="51"/>
      <c r="B639" s="24"/>
      <c r="C639" s="52"/>
      <c r="D639" s="24"/>
      <c r="E639" s="53"/>
      <c r="F639" s="5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>
      <c r="A640" s="51"/>
      <c r="B640" s="24"/>
      <c r="C640" s="52"/>
      <c r="D640" s="24"/>
      <c r="E640" s="53"/>
      <c r="F640" s="5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>
      <c r="A641" s="51"/>
      <c r="B641" s="24"/>
      <c r="C641" s="52"/>
      <c r="D641" s="24"/>
      <c r="E641" s="53"/>
      <c r="F641" s="5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>
      <c r="A642" s="51"/>
      <c r="B642" s="24"/>
      <c r="C642" s="52"/>
      <c r="D642" s="24"/>
      <c r="E642" s="53"/>
      <c r="F642" s="5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>
      <c r="A643" s="51"/>
      <c r="B643" s="24"/>
      <c r="C643" s="52"/>
      <c r="D643" s="24"/>
      <c r="E643" s="53"/>
      <c r="F643" s="5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>
      <c r="A644" s="51"/>
      <c r="B644" s="24"/>
      <c r="C644" s="52"/>
      <c r="D644" s="24"/>
      <c r="E644" s="53"/>
      <c r="F644" s="5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>
      <c r="A645" s="51"/>
      <c r="B645" s="24"/>
      <c r="C645" s="52"/>
      <c r="D645" s="24"/>
      <c r="E645" s="53"/>
      <c r="F645" s="5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>
      <c r="A646" s="51"/>
      <c r="B646" s="24"/>
      <c r="C646" s="52"/>
      <c r="D646" s="24"/>
      <c r="E646" s="53"/>
      <c r="F646" s="5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>
      <c r="A647" s="51"/>
      <c r="B647" s="24"/>
      <c r="C647" s="52"/>
      <c r="D647" s="24"/>
      <c r="E647" s="53"/>
      <c r="F647" s="5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>
      <c r="A648" s="51"/>
      <c r="B648" s="24"/>
      <c r="C648" s="52"/>
      <c r="D648" s="24"/>
      <c r="E648" s="53"/>
      <c r="F648" s="5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>
      <c r="A649" s="51"/>
      <c r="B649" s="24"/>
      <c r="C649" s="52"/>
      <c r="D649" s="24"/>
      <c r="E649" s="53"/>
      <c r="F649" s="5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>
      <c r="A650" s="51"/>
      <c r="B650" s="24"/>
      <c r="C650" s="52"/>
      <c r="D650" s="24"/>
      <c r="E650" s="53"/>
      <c r="F650" s="5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>
      <c r="A651" s="51"/>
      <c r="B651" s="24"/>
      <c r="C651" s="52"/>
      <c r="D651" s="24"/>
      <c r="E651" s="53"/>
      <c r="F651" s="5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>
      <c r="A652" s="51"/>
      <c r="B652" s="24"/>
      <c r="C652" s="52"/>
      <c r="D652" s="24"/>
      <c r="E652" s="53"/>
      <c r="F652" s="5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>
      <c r="A653" s="51"/>
      <c r="B653" s="24"/>
      <c r="C653" s="52"/>
      <c r="D653" s="24"/>
      <c r="E653" s="53"/>
      <c r="F653" s="5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>
      <c r="A654" s="51"/>
      <c r="B654" s="24"/>
      <c r="C654" s="52"/>
      <c r="D654" s="24"/>
      <c r="E654" s="53"/>
      <c r="F654" s="5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>
      <c r="A655" s="51"/>
      <c r="B655" s="24"/>
      <c r="C655" s="52"/>
      <c r="D655" s="24"/>
      <c r="E655" s="53"/>
      <c r="F655" s="5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>
      <c r="A656" s="51"/>
      <c r="B656" s="24"/>
      <c r="C656" s="52"/>
      <c r="D656" s="24"/>
      <c r="E656" s="53"/>
      <c r="F656" s="5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>
      <c r="A657" s="51"/>
      <c r="B657" s="24"/>
      <c r="C657" s="52"/>
      <c r="D657" s="24"/>
      <c r="E657" s="53"/>
      <c r="F657" s="5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>
      <c r="A658" s="51"/>
      <c r="B658" s="24"/>
      <c r="C658" s="52"/>
      <c r="D658" s="24"/>
      <c r="E658" s="53"/>
      <c r="F658" s="5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>
      <c r="A659" s="51"/>
      <c r="B659" s="24"/>
      <c r="C659" s="52"/>
      <c r="D659" s="24"/>
      <c r="E659" s="53"/>
      <c r="F659" s="5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>
      <c r="A660" s="51"/>
      <c r="B660" s="24"/>
      <c r="C660" s="52"/>
      <c r="D660" s="24"/>
      <c r="E660" s="53"/>
      <c r="F660" s="5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>
      <c r="A661" s="51"/>
      <c r="B661" s="24"/>
      <c r="C661" s="52"/>
      <c r="D661" s="24"/>
      <c r="E661" s="53"/>
      <c r="F661" s="5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>
      <c r="A662" s="51"/>
      <c r="B662" s="24"/>
      <c r="C662" s="52"/>
      <c r="D662" s="24"/>
      <c r="E662" s="53"/>
      <c r="F662" s="5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>
      <c r="A663" s="51"/>
      <c r="B663" s="24"/>
      <c r="C663" s="52"/>
      <c r="D663" s="24"/>
      <c r="E663" s="53"/>
      <c r="F663" s="5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>
      <c r="A664" s="51"/>
      <c r="B664" s="24"/>
      <c r="C664" s="52"/>
      <c r="D664" s="24"/>
      <c r="E664" s="53"/>
      <c r="F664" s="5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>
      <c r="A665" s="51"/>
      <c r="B665" s="24"/>
      <c r="C665" s="52"/>
      <c r="D665" s="24"/>
      <c r="E665" s="53"/>
      <c r="F665" s="5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>
      <c r="A666" s="51"/>
      <c r="B666" s="24"/>
      <c r="C666" s="52"/>
      <c r="D666" s="24"/>
      <c r="E666" s="53"/>
      <c r="F666" s="5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>
      <c r="A667" s="51"/>
      <c r="B667" s="24"/>
      <c r="C667" s="52"/>
      <c r="D667" s="24"/>
      <c r="E667" s="53"/>
      <c r="F667" s="5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>
      <c r="A668" s="51"/>
      <c r="B668" s="24"/>
      <c r="C668" s="52"/>
      <c r="D668" s="24"/>
      <c r="E668" s="53"/>
      <c r="F668" s="5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>
      <c r="A669" s="51"/>
      <c r="B669" s="24"/>
      <c r="C669" s="52"/>
      <c r="D669" s="24"/>
      <c r="E669" s="53"/>
      <c r="F669" s="5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>
      <c r="A670" s="51"/>
      <c r="B670" s="24"/>
      <c r="C670" s="52"/>
      <c r="D670" s="24"/>
      <c r="E670" s="53"/>
      <c r="F670" s="5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>
      <c r="A671" s="51"/>
      <c r="B671" s="24"/>
      <c r="C671" s="52"/>
      <c r="D671" s="24"/>
      <c r="E671" s="53"/>
      <c r="F671" s="5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>
      <c r="A672" s="51"/>
      <c r="B672" s="24"/>
      <c r="C672" s="52"/>
      <c r="D672" s="24"/>
      <c r="E672" s="53"/>
      <c r="F672" s="5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>
      <c r="A673" s="51"/>
      <c r="B673" s="24"/>
      <c r="C673" s="52"/>
      <c r="D673" s="24"/>
      <c r="E673" s="53"/>
      <c r="F673" s="5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>
      <c r="A674" s="51"/>
      <c r="B674" s="24"/>
      <c r="C674" s="52"/>
      <c r="D674" s="24"/>
      <c r="E674" s="53"/>
      <c r="F674" s="5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>
      <c r="A675" s="51"/>
      <c r="B675" s="24"/>
      <c r="C675" s="52"/>
      <c r="D675" s="24"/>
      <c r="E675" s="53"/>
      <c r="F675" s="5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>
      <c r="A676" s="51"/>
      <c r="B676" s="24"/>
      <c r="C676" s="52"/>
      <c r="D676" s="24"/>
      <c r="E676" s="53"/>
      <c r="F676" s="5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>
      <c r="A677" s="51"/>
      <c r="B677" s="24"/>
      <c r="C677" s="52"/>
      <c r="D677" s="24"/>
      <c r="E677" s="53"/>
      <c r="F677" s="5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>
      <c r="A678" s="51"/>
      <c r="B678" s="24"/>
      <c r="C678" s="52"/>
      <c r="D678" s="24"/>
      <c r="E678" s="53"/>
      <c r="F678" s="5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>
      <c r="A679" s="51"/>
      <c r="B679" s="24"/>
      <c r="C679" s="52"/>
      <c r="D679" s="24"/>
      <c r="E679" s="53"/>
      <c r="F679" s="5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>
      <c r="A680" s="51"/>
      <c r="B680" s="24"/>
      <c r="C680" s="52"/>
      <c r="D680" s="24"/>
      <c r="E680" s="53"/>
      <c r="F680" s="5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>
      <c r="A681" s="51"/>
      <c r="B681" s="24"/>
      <c r="C681" s="52"/>
      <c r="D681" s="24"/>
      <c r="E681" s="53"/>
      <c r="F681" s="5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>
      <c r="A682" s="51"/>
      <c r="B682" s="24"/>
      <c r="C682" s="52"/>
      <c r="D682" s="24"/>
      <c r="E682" s="53"/>
      <c r="F682" s="5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>
      <c r="A683" s="51"/>
      <c r="B683" s="24"/>
      <c r="C683" s="52"/>
      <c r="D683" s="24"/>
      <c r="E683" s="53"/>
      <c r="F683" s="5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>
      <c r="A684" s="51"/>
      <c r="B684" s="24"/>
      <c r="C684" s="52"/>
      <c r="D684" s="24"/>
      <c r="E684" s="53"/>
      <c r="F684" s="5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>
      <c r="A685" s="51"/>
      <c r="B685" s="24"/>
      <c r="C685" s="52"/>
      <c r="D685" s="24"/>
      <c r="E685" s="53"/>
      <c r="F685" s="5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>
      <c r="A686" s="51"/>
      <c r="B686" s="24"/>
      <c r="C686" s="52"/>
      <c r="D686" s="24"/>
      <c r="E686" s="53"/>
      <c r="F686" s="5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>
      <c r="A687" s="51"/>
      <c r="B687" s="24"/>
      <c r="C687" s="52"/>
      <c r="D687" s="24"/>
      <c r="E687" s="53"/>
      <c r="F687" s="5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>
      <c r="A688" s="51"/>
      <c r="B688" s="24"/>
      <c r="C688" s="52"/>
      <c r="D688" s="24"/>
      <c r="E688" s="53"/>
      <c r="F688" s="5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>
      <c r="A689" s="51"/>
      <c r="B689" s="24"/>
      <c r="C689" s="52"/>
      <c r="D689" s="24"/>
      <c r="E689" s="53"/>
      <c r="F689" s="5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>
      <c r="A690" s="51"/>
      <c r="B690" s="24"/>
      <c r="C690" s="52"/>
      <c r="D690" s="24"/>
      <c r="E690" s="53"/>
      <c r="F690" s="5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>
      <c r="A691" s="51"/>
      <c r="B691" s="24"/>
      <c r="C691" s="52"/>
      <c r="D691" s="24"/>
      <c r="E691" s="53"/>
      <c r="F691" s="5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>
      <c r="A692" s="51"/>
      <c r="B692" s="24"/>
      <c r="C692" s="52"/>
      <c r="D692" s="24"/>
      <c r="E692" s="53"/>
      <c r="F692" s="5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>
      <c r="A693" s="51"/>
      <c r="B693" s="24"/>
      <c r="C693" s="52"/>
      <c r="D693" s="24"/>
      <c r="E693" s="53"/>
      <c r="F693" s="5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>
      <c r="A694" s="51"/>
      <c r="B694" s="24"/>
      <c r="C694" s="52"/>
      <c r="D694" s="24"/>
      <c r="E694" s="53"/>
      <c r="F694" s="5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>
      <c r="A695" s="51"/>
      <c r="B695" s="24"/>
      <c r="C695" s="52"/>
      <c r="D695" s="24"/>
      <c r="E695" s="53"/>
      <c r="F695" s="5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>
      <c r="A696" s="51"/>
      <c r="B696" s="24"/>
      <c r="C696" s="52"/>
      <c r="D696" s="24"/>
      <c r="E696" s="53"/>
      <c r="F696" s="5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>
      <c r="A697" s="51"/>
      <c r="B697" s="24"/>
      <c r="C697" s="52"/>
      <c r="D697" s="24"/>
      <c r="E697" s="53"/>
      <c r="F697" s="5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>
      <c r="A698" s="51"/>
      <c r="B698" s="24"/>
      <c r="C698" s="52"/>
      <c r="D698" s="24"/>
      <c r="E698" s="53"/>
      <c r="F698" s="5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>
      <c r="A699" s="51"/>
      <c r="B699" s="24"/>
      <c r="C699" s="52"/>
      <c r="D699" s="24"/>
      <c r="E699" s="53"/>
      <c r="F699" s="5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>
      <c r="A700" s="51"/>
      <c r="B700" s="24"/>
      <c r="C700" s="52"/>
      <c r="D700" s="24"/>
      <c r="E700" s="53"/>
      <c r="F700" s="5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>
      <c r="A701" s="51"/>
      <c r="B701" s="24"/>
      <c r="C701" s="52"/>
      <c r="D701" s="24"/>
      <c r="E701" s="53"/>
      <c r="F701" s="5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>
      <c r="A702" s="51"/>
      <c r="B702" s="24"/>
      <c r="C702" s="52"/>
      <c r="D702" s="24"/>
      <c r="E702" s="53"/>
      <c r="F702" s="5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>
      <c r="A703" s="51"/>
      <c r="B703" s="24"/>
      <c r="C703" s="52"/>
      <c r="D703" s="24"/>
      <c r="E703" s="53"/>
      <c r="F703" s="5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>
      <c r="A704" s="51"/>
      <c r="B704" s="24"/>
      <c r="C704" s="52"/>
      <c r="D704" s="24"/>
      <c r="E704" s="53"/>
      <c r="F704" s="5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>
      <c r="A705" s="51"/>
      <c r="B705" s="24"/>
      <c r="C705" s="52"/>
      <c r="D705" s="24"/>
      <c r="E705" s="53"/>
      <c r="F705" s="5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>
      <c r="A706" s="51"/>
      <c r="B706" s="24"/>
      <c r="C706" s="52"/>
      <c r="D706" s="24"/>
      <c r="E706" s="53"/>
      <c r="F706" s="5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>
      <c r="A707" s="51"/>
      <c r="B707" s="24"/>
      <c r="C707" s="52"/>
      <c r="D707" s="24"/>
      <c r="E707" s="53"/>
      <c r="F707" s="5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>
      <c r="A708" s="51"/>
      <c r="B708" s="24"/>
      <c r="C708" s="52"/>
      <c r="D708" s="24"/>
      <c r="E708" s="53"/>
      <c r="F708" s="5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>
      <c r="A709" s="51"/>
      <c r="B709" s="24"/>
      <c r="C709" s="52"/>
      <c r="D709" s="24"/>
      <c r="E709" s="53"/>
      <c r="F709" s="5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>
      <c r="A710" s="51"/>
      <c r="B710" s="24"/>
      <c r="C710" s="52"/>
      <c r="D710" s="24"/>
      <c r="E710" s="53"/>
      <c r="F710" s="5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>
      <c r="A711" s="51"/>
      <c r="B711" s="24"/>
      <c r="C711" s="52"/>
      <c r="D711" s="24"/>
      <c r="E711" s="53"/>
      <c r="F711" s="5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>
      <c r="A712" s="51"/>
      <c r="B712" s="24"/>
      <c r="C712" s="52"/>
      <c r="D712" s="24"/>
      <c r="E712" s="53"/>
      <c r="F712" s="5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>
      <c r="A713" s="51"/>
      <c r="B713" s="24"/>
      <c r="C713" s="52"/>
      <c r="D713" s="24"/>
      <c r="E713" s="53"/>
      <c r="F713" s="5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>
      <c r="A714" s="51"/>
      <c r="B714" s="24"/>
      <c r="C714" s="52"/>
      <c r="D714" s="24"/>
      <c r="E714" s="53"/>
      <c r="F714" s="5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>
      <c r="A715" s="51"/>
      <c r="B715" s="24"/>
      <c r="C715" s="52"/>
      <c r="D715" s="24"/>
      <c r="E715" s="53"/>
      <c r="F715" s="5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>
      <c r="A716" s="51"/>
      <c r="B716" s="24"/>
      <c r="C716" s="52"/>
      <c r="D716" s="24"/>
      <c r="E716" s="53"/>
      <c r="F716" s="5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>
      <c r="A717" s="51"/>
      <c r="B717" s="24"/>
      <c r="C717" s="52"/>
      <c r="D717" s="24"/>
      <c r="E717" s="53"/>
      <c r="F717" s="5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>
      <c r="A718" s="51"/>
      <c r="B718" s="24"/>
      <c r="C718" s="52"/>
      <c r="D718" s="24"/>
      <c r="E718" s="53"/>
      <c r="F718" s="5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>
      <c r="A719" s="51"/>
      <c r="B719" s="24"/>
      <c r="C719" s="52"/>
      <c r="D719" s="24"/>
      <c r="E719" s="53"/>
      <c r="F719" s="5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>
      <c r="A720" s="51"/>
      <c r="B720" s="24"/>
      <c r="C720" s="52"/>
      <c r="D720" s="24"/>
      <c r="E720" s="53"/>
      <c r="F720" s="5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>
      <c r="A721" s="51"/>
      <c r="B721" s="24"/>
      <c r="C721" s="52"/>
      <c r="D721" s="24"/>
      <c r="E721" s="53"/>
      <c r="F721" s="5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>
      <c r="A722" s="51"/>
      <c r="B722" s="24"/>
      <c r="C722" s="52"/>
      <c r="D722" s="24"/>
      <c r="E722" s="53"/>
      <c r="F722" s="5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>
      <c r="A723" s="51"/>
      <c r="B723" s="24"/>
      <c r="C723" s="52"/>
      <c r="D723" s="24"/>
      <c r="E723" s="53"/>
      <c r="F723" s="5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>
      <c r="A724" s="51"/>
      <c r="B724" s="24"/>
      <c r="C724" s="52"/>
      <c r="D724" s="24"/>
      <c r="E724" s="53"/>
      <c r="F724" s="5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>
      <c r="A725" s="51"/>
      <c r="B725" s="24"/>
      <c r="C725" s="52"/>
      <c r="D725" s="24"/>
      <c r="E725" s="53"/>
      <c r="F725" s="5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>
      <c r="A726" s="51"/>
      <c r="B726" s="24"/>
      <c r="C726" s="52"/>
      <c r="D726" s="24"/>
      <c r="E726" s="53"/>
      <c r="F726" s="5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>
      <c r="A727" s="51"/>
      <c r="B727" s="24"/>
      <c r="C727" s="52"/>
      <c r="D727" s="24"/>
      <c r="E727" s="53"/>
      <c r="F727" s="5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>
      <c r="A728" s="51"/>
      <c r="B728" s="24"/>
      <c r="C728" s="52"/>
      <c r="D728" s="24"/>
      <c r="E728" s="53"/>
      <c r="F728" s="5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>
      <c r="A729" s="51"/>
      <c r="B729" s="24"/>
      <c r="C729" s="52"/>
      <c r="D729" s="24"/>
      <c r="E729" s="53"/>
      <c r="F729" s="5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>
      <c r="A730" s="51"/>
      <c r="B730" s="24"/>
      <c r="C730" s="52"/>
      <c r="D730" s="24"/>
      <c r="E730" s="53"/>
      <c r="F730" s="5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>
      <c r="A731" s="51"/>
      <c r="B731" s="24"/>
      <c r="C731" s="52"/>
      <c r="D731" s="24"/>
      <c r="E731" s="53"/>
      <c r="F731" s="5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>
      <c r="A732" s="51"/>
      <c r="B732" s="24"/>
      <c r="C732" s="52"/>
      <c r="D732" s="24"/>
      <c r="E732" s="53"/>
      <c r="F732" s="5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>
      <c r="A733" s="51"/>
      <c r="B733" s="24"/>
      <c r="C733" s="52"/>
      <c r="D733" s="24"/>
      <c r="E733" s="53"/>
      <c r="F733" s="5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>
      <c r="A734" s="51"/>
      <c r="B734" s="24"/>
      <c r="C734" s="52"/>
      <c r="D734" s="24"/>
      <c r="E734" s="53"/>
      <c r="F734" s="5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>
      <c r="A735" s="51"/>
      <c r="B735" s="24"/>
      <c r="C735" s="52"/>
      <c r="D735" s="24"/>
      <c r="E735" s="53"/>
      <c r="F735" s="5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>
      <c r="A736" s="51"/>
      <c r="B736" s="24"/>
      <c r="C736" s="52"/>
      <c r="D736" s="24"/>
      <c r="E736" s="53"/>
      <c r="F736" s="5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>
      <c r="A737" s="51"/>
      <c r="B737" s="24"/>
      <c r="C737" s="52"/>
      <c r="D737" s="24"/>
      <c r="E737" s="53"/>
      <c r="F737" s="5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>
      <c r="A738" s="51"/>
      <c r="B738" s="24"/>
      <c r="C738" s="52"/>
      <c r="D738" s="24"/>
      <c r="E738" s="53"/>
      <c r="F738" s="5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>
      <c r="A739" s="51"/>
      <c r="B739" s="24"/>
      <c r="C739" s="52"/>
      <c r="D739" s="24"/>
      <c r="E739" s="53"/>
      <c r="F739" s="5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>
      <c r="A740" s="51"/>
      <c r="B740" s="24"/>
      <c r="C740" s="52"/>
      <c r="D740" s="24"/>
      <c r="E740" s="53"/>
      <c r="F740" s="5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>
      <c r="A741" s="51"/>
      <c r="B741" s="24"/>
      <c r="C741" s="52"/>
      <c r="D741" s="24"/>
      <c r="E741" s="53"/>
      <c r="F741" s="5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>
      <c r="A742" s="51"/>
      <c r="B742" s="24"/>
      <c r="C742" s="52"/>
      <c r="D742" s="24"/>
      <c r="E742" s="53"/>
      <c r="F742" s="5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>
      <c r="A743" s="51"/>
      <c r="B743" s="24"/>
      <c r="C743" s="52"/>
      <c r="D743" s="24"/>
      <c r="E743" s="53"/>
      <c r="F743" s="5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>
      <c r="A744" s="51"/>
      <c r="B744" s="24"/>
      <c r="C744" s="52"/>
      <c r="D744" s="24"/>
      <c r="E744" s="53"/>
      <c r="F744" s="5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>
      <c r="A745" s="51"/>
      <c r="B745" s="24"/>
      <c r="C745" s="52"/>
      <c r="D745" s="24"/>
      <c r="E745" s="53"/>
      <c r="F745" s="5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>
      <c r="A746" s="51"/>
      <c r="B746" s="24"/>
      <c r="C746" s="52"/>
      <c r="D746" s="24"/>
      <c r="E746" s="53"/>
      <c r="F746" s="5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>
      <c r="A747" s="51"/>
      <c r="B747" s="24"/>
      <c r="C747" s="52"/>
      <c r="D747" s="24"/>
      <c r="E747" s="53"/>
      <c r="F747" s="5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>
      <c r="A748" s="51"/>
      <c r="B748" s="24"/>
      <c r="C748" s="52"/>
      <c r="D748" s="24"/>
      <c r="E748" s="53"/>
      <c r="F748" s="5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>
      <c r="A749" s="51"/>
      <c r="B749" s="24"/>
      <c r="C749" s="52"/>
      <c r="D749" s="24"/>
      <c r="E749" s="53"/>
      <c r="F749" s="5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>
      <c r="A750" s="51"/>
      <c r="B750" s="24"/>
      <c r="C750" s="52"/>
      <c r="D750" s="24"/>
      <c r="E750" s="53"/>
      <c r="F750" s="5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>
      <c r="A751" s="51"/>
      <c r="B751" s="24"/>
      <c r="C751" s="52"/>
      <c r="D751" s="24"/>
      <c r="E751" s="53"/>
      <c r="F751" s="5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>
      <c r="A752" s="51"/>
      <c r="B752" s="24"/>
      <c r="C752" s="52"/>
      <c r="D752" s="24"/>
      <c r="E752" s="53"/>
      <c r="F752" s="5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>
      <c r="A753" s="51"/>
      <c r="B753" s="24"/>
      <c r="C753" s="52"/>
      <c r="D753" s="24"/>
      <c r="E753" s="53"/>
      <c r="F753" s="5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>
      <c r="A754" s="51"/>
      <c r="B754" s="24"/>
      <c r="C754" s="52"/>
      <c r="D754" s="24"/>
      <c r="E754" s="53"/>
      <c r="F754" s="5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>
      <c r="A755" s="51"/>
      <c r="B755" s="24"/>
      <c r="C755" s="52"/>
      <c r="D755" s="24"/>
      <c r="E755" s="53"/>
      <c r="F755" s="5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>
      <c r="A756" s="51"/>
      <c r="B756" s="24"/>
      <c r="C756" s="52"/>
      <c r="D756" s="24"/>
      <c r="E756" s="53"/>
      <c r="F756" s="5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>
      <c r="A757" s="51"/>
      <c r="B757" s="24"/>
      <c r="C757" s="52"/>
      <c r="D757" s="24"/>
      <c r="E757" s="53"/>
      <c r="F757" s="5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>
      <c r="A758" s="51"/>
      <c r="B758" s="24"/>
      <c r="C758" s="52"/>
      <c r="D758" s="24"/>
      <c r="E758" s="53"/>
      <c r="F758" s="5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>
      <c r="A759" s="51"/>
      <c r="B759" s="24"/>
      <c r="C759" s="52"/>
      <c r="D759" s="24"/>
      <c r="E759" s="53"/>
      <c r="F759" s="5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>
      <c r="A760" s="51"/>
      <c r="B760" s="24"/>
      <c r="C760" s="52"/>
      <c r="D760" s="24"/>
      <c r="E760" s="53"/>
      <c r="F760" s="5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>
      <c r="A761" s="51"/>
      <c r="B761" s="24"/>
      <c r="C761" s="52"/>
      <c r="D761" s="24"/>
      <c r="E761" s="53"/>
      <c r="F761" s="5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>
      <c r="A762" s="51"/>
      <c r="B762" s="24"/>
      <c r="C762" s="52"/>
      <c r="D762" s="24"/>
      <c r="E762" s="53"/>
      <c r="F762" s="5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>
      <c r="A763" s="51"/>
      <c r="B763" s="24"/>
      <c r="C763" s="52"/>
      <c r="D763" s="24"/>
      <c r="E763" s="53"/>
      <c r="F763" s="5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>
      <c r="A764" s="51"/>
      <c r="B764" s="24"/>
      <c r="C764" s="52"/>
      <c r="D764" s="24"/>
      <c r="E764" s="53"/>
      <c r="F764" s="5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>
      <c r="A765" s="51"/>
      <c r="B765" s="24"/>
      <c r="C765" s="52"/>
      <c r="D765" s="24"/>
      <c r="E765" s="53"/>
      <c r="F765" s="5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>
      <c r="A766" s="51"/>
      <c r="B766" s="24"/>
      <c r="C766" s="52"/>
      <c r="D766" s="24"/>
      <c r="E766" s="53"/>
      <c r="F766" s="5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>
      <c r="A767" s="51"/>
      <c r="B767" s="24"/>
      <c r="C767" s="52"/>
      <c r="D767" s="24"/>
      <c r="E767" s="53"/>
      <c r="F767" s="5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>
      <c r="A768" s="51"/>
      <c r="B768" s="24"/>
      <c r="C768" s="52"/>
      <c r="D768" s="24"/>
      <c r="E768" s="53"/>
      <c r="F768" s="5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>
      <c r="A769" s="51"/>
      <c r="B769" s="24"/>
      <c r="C769" s="52"/>
      <c r="D769" s="24"/>
      <c r="E769" s="53"/>
      <c r="F769" s="5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>
      <c r="A770" s="51"/>
      <c r="B770" s="24"/>
      <c r="C770" s="52"/>
      <c r="D770" s="24"/>
      <c r="E770" s="53"/>
      <c r="F770" s="5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>
      <c r="A771" s="51"/>
      <c r="B771" s="24"/>
      <c r="C771" s="52"/>
      <c r="D771" s="24"/>
      <c r="E771" s="53"/>
      <c r="F771" s="5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>
      <c r="A772" s="51"/>
      <c r="B772" s="24"/>
      <c r="C772" s="52"/>
      <c r="D772" s="24"/>
      <c r="E772" s="53"/>
      <c r="F772" s="5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>
      <c r="A773" s="51"/>
      <c r="B773" s="24"/>
      <c r="C773" s="52"/>
      <c r="D773" s="24"/>
      <c r="E773" s="53"/>
      <c r="F773" s="5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>
      <c r="A774" s="51"/>
      <c r="B774" s="24"/>
      <c r="C774" s="52"/>
      <c r="D774" s="24"/>
      <c r="E774" s="53"/>
      <c r="F774" s="5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>
      <c r="A775" s="51"/>
      <c r="B775" s="24"/>
      <c r="C775" s="52"/>
      <c r="D775" s="24"/>
      <c r="E775" s="53"/>
      <c r="F775" s="5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>
      <c r="A776" s="51"/>
      <c r="B776" s="24"/>
      <c r="C776" s="52"/>
      <c r="D776" s="24"/>
      <c r="E776" s="53"/>
      <c r="F776" s="5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>
      <c r="A777" s="51"/>
      <c r="B777" s="24"/>
      <c r="C777" s="52"/>
      <c r="D777" s="24"/>
      <c r="E777" s="53"/>
      <c r="F777" s="5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>
      <c r="A778" s="51"/>
      <c r="B778" s="24"/>
      <c r="C778" s="52"/>
      <c r="D778" s="24"/>
      <c r="E778" s="53"/>
      <c r="F778" s="5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>
      <c r="A779" s="51"/>
      <c r="B779" s="24"/>
      <c r="C779" s="52"/>
      <c r="D779" s="24"/>
      <c r="E779" s="53"/>
      <c r="F779" s="5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>
      <c r="A780" s="51"/>
      <c r="B780" s="24"/>
      <c r="C780" s="52"/>
      <c r="D780" s="24"/>
      <c r="E780" s="53"/>
      <c r="F780" s="5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>
      <c r="A781" s="51"/>
      <c r="B781" s="24"/>
      <c r="C781" s="52"/>
      <c r="D781" s="24"/>
      <c r="E781" s="53"/>
      <c r="F781" s="5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>
      <c r="A782" s="51"/>
      <c r="B782" s="24"/>
      <c r="C782" s="52"/>
      <c r="D782" s="24"/>
      <c r="E782" s="53"/>
      <c r="F782" s="5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>
      <c r="A783" s="51"/>
      <c r="B783" s="24"/>
      <c r="C783" s="52"/>
      <c r="D783" s="24"/>
      <c r="E783" s="53"/>
      <c r="F783" s="5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>
      <c r="A784" s="51"/>
      <c r="B784" s="24"/>
      <c r="C784" s="52"/>
      <c r="D784" s="24"/>
      <c r="E784" s="53"/>
      <c r="F784" s="5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>
      <c r="A785" s="51"/>
      <c r="B785" s="24"/>
      <c r="C785" s="52"/>
      <c r="D785" s="24"/>
      <c r="E785" s="53"/>
      <c r="F785" s="5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>
      <c r="A786" s="51"/>
      <c r="B786" s="24"/>
      <c r="C786" s="52"/>
      <c r="D786" s="24"/>
      <c r="E786" s="53"/>
      <c r="F786" s="5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>
      <c r="A787" s="51"/>
      <c r="B787" s="24"/>
      <c r="C787" s="52"/>
      <c r="D787" s="24"/>
      <c r="E787" s="53"/>
      <c r="F787" s="5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>
      <c r="A788" s="51"/>
      <c r="B788" s="24"/>
      <c r="C788" s="52"/>
      <c r="D788" s="24"/>
      <c r="E788" s="53"/>
      <c r="F788" s="5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>
      <c r="A789" s="51"/>
      <c r="B789" s="24"/>
      <c r="C789" s="52"/>
      <c r="D789" s="24"/>
      <c r="E789" s="53"/>
      <c r="F789" s="5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>
      <c r="A790" s="51"/>
      <c r="B790" s="24"/>
      <c r="C790" s="52"/>
      <c r="D790" s="24"/>
      <c r="E790" s="53"/>
      <c r="F790" s="5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>
      <c r="A791" s="51"/>
      <c r="B791" s="24"/>
      <c r="C791" s="52"/>
      <c r="D791" s="24"/>
      <c r="E791" s="53"/>
      <c r="F791" s="5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>
      <c r="A792" s="51"/>
      <c r="B792" s="24"/>
      <c r="C792" s="52"/>
      <c r="D792" s="24"/>
      <c r="E792" s="53"/>
      <c r="F792" s="5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>
      <c r="A793" s="51"/>
      <c r="B793" s="24"/>
      <c r="C793" s="52"/>
      <c r="D793" s="24"/>
      <c r="E793" s="53"/>
      <c r="F793" s="5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>
      <c r="A794" s="51"/>
      <c r="B794" s="24"/>
      <c r="C794" s="52"/>
      <c r="D794" s="24"/>
      <c r="E794" s="53"/>
      <c r="F794" s="5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>
      <c r="A795" s="51"/>
      <c r="B795" s="24"/>
      <c r="C795" s="52"/>
      <c r="D795" s="24"/>
      <c r="E795" s="53"/>
      <c r="F795" s="5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>
      <c r="A796" s="51"/>
      <c r="B796" s="24"/>
      <c r="C796" s="52"/>
      <c r="D796" s="24"/>
      <c r="E796" s="53"/>
      <c r="F796" s="5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>
      <c r="A797" s="51"/>
      <c r="B797" s="24"/>
      <c r="C797" s="52"/>
      <c r="D797" s="24"/>
      <c r="E797" s="53"/>
      <c r="F797" s="5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>
      <c r="A798" s="51"/>
      <c r="B798" s="24"/>
      <c r="C798" s="52"/>
      <c r="D798" s="24"/>
      <c r="E798" s="53"/>
      <c r="F798" s="5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>
      <c r="A799" s="51"/>
      <c r="B799" s="24"/>
      <c r="C799" s="52"/>
      <c r="D799" s="24"/>
      <c r="E799" s="53"/>
      <c r="F799" s="5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>
      <c r="A800" s="51"/>
      <c r="B800" s="24"/>
      <c r="C800" s="52"/>
      <c r="D800" s="24"/>
      <c r="E800" s="53"/>
      <c r="F800" s="5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>
      <c r="A801" s="51"/>
      <c r="B801" s="24"/>
      <c r="C801" s="52"/>
      <c r="D801" s="24"/>
      <c r="E801" s="53"/>
      <c r="F801" s="5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>
      <c r="A802" s="51"/>
      <c r="B802" s="24"/>
      <c r="C802" s="52"/>
      <c r="D802" s="24"/>
      <c r="E802" s="53"/>
      <c r="F802" s="5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>
      <c r="A803" s="51"/>
      <c r="B803" s="24"/>
      <c r="C803" s="52"/>
      <c r="D803" s="24"/>
      <c r="E803" s="53"/>
      <c r="F803" s="5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>
      <c r="A804" s="51"/>
      <c r="B804" s="24"/>
      <c r="C804" s="52"/>
      <c r="D804" s="24"/>
      <c r="E804" s="53"/>
      <c r="F804" s="5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>
      <c r="A805" s="51"/>
      <c r="B805" s="24"/>
      <c r="C805" s="52"/>
      <c r="D805" s="24"/>
      <c r="E805" s="53"/>
      <c r="F805" s="5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>
      <c r="A806" s="51"/>
      <c r="B806" s="24"/>
      <c r="C806" s="52"/>
      <c r="D806" s="24"/>
      <c r="E806" s="53"/>
      <c r="F806" s="5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>
      <c r="A807" s="51"/>
      <c r="B807" s="24"/>
      <c r="C807" s="52"/>
      <c r="D807" s="24"/>
      <c r="E807" s="53"/>
      <c r="F807" s="5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>
      <c r="A808" s="51"/>
      <c r="B808" s="24"/>
      <c r="C808" s="52"/>
      <c r="D808" s="24"/>
      <c r="E808" s="53"/>
      <c r="F808" s="5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>
      <c r="A809" s="51"/>
      <c r="B809" s="24"/>
      <c r="C809" s="52"/>
      <c r="D809" s="24"/>
      <c r="E809" s="53"/>
      <c r="F809" s="5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>
      <c r="A810" s="51"/>
      <c r="B810" s="24"/>
      <c r="C810" s="52"/>
      <c r="D810" s="24"/>
      <c r="E810" s="53"/>
      <c r="F810" s="5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>
      <c r="A811" s="51"/>
      <c r="B811" s="24"/>
      <c r="C811" s="52"/>
      <c r="D811" s="24"/>
      <c r="E811" s="53"/>
      <c r="F811" s="5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>
      <c r="A812" s="51"/>
      <c r="B812" s="24"/>
      <c r="C812" s="52"/>
      <c r="D812" s="24"/>
      <c r="E812" s="53"/>
      <c r="F812" s="5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>
      <c r="A813" s="51"/>
      <c r="B813" s="24"/>
      <c r="C813" s="52"/>
      <c r="D813" s="24"/>
      <c r="E813" s="53"/>
      <c r="F813" s="5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>
      <c r="A814" s="51"/>
      <c r="B814" s="24"/>
      <c r="C814" s="52"/>
      <c r="D814" s="24"/>
      <c r="E814" s="53"/>
      <c r="F814" s="5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>
      <c r="A815" s="51"/>
      <c r="B815" s="24"/>
      <c r="C815" s="52"/>
      <c r="D815" s="24"/>
      <c r="E815" s="53"/>
      <c r="F815" s="5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>
      <c r="A816" s="51"/>
      <c r="B816" s="24"/>
      <c r="C816" s="52"/>
      <c r="D816" s="24"/>
      <c r="E816" s="53"/>
      <c r="F816" s="5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>
      <c r="A817" s="51"/>
      <c r="B817" s="24"/>
      <c r="C817" s="52"/>
      <c r="D817" s="24"/>
      <c r="E817" s="53"/>
      <c r="F817" s="5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>
      <c r="A818" s="51"/>
      <c r="B818" s="24"/>
      <c r="C818" s="52"/>
      <c r="D818" s="24"/>
      <c r="E818" s="53"/>
      <c r="F818" s="5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>
      <c r="A819" s="51"/>
      <c r="B819" s="24"/>
      <c r="C819" s="52"/>
      <c r="D819" s="24"/>
      <c r="E819" s="53"/>
      <c r="F819" s="5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>
      <c r="A820" s="51"/>
      <c r="B820" s="24"/>
      <c r="C820" s="52"/>
      <c r="D820" s="24"/>
      <c r="E820" s="53"/>
      <c r="F820" s="5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>
      <c r="A821" s="51"/>
      <c r="B821" s="24"/>
      <c r="C821" s="52"/>
      <c r="D821" s="24"/>
      <c r="E821" s="53"/>
      <c r="F821" s="5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>
      <c r="A822" s="51"/>
      <c r="B822" s="24"/>
      <c r="C822" s="52"/>
      <c r="D822" s="24"/>
      <c r="E822" s="53"/>
      <c r="F822" s="5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>
      <c r="A823" s="51"/>
      <c r="B823" s="24"/>
      <c r="C823" s="52"/>
      <c r="D823" s="24"/>
      <c r="E823" s="53"/>
      <c r="F823" s="5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>
      <c r="A824" s="51"/>
      <c r="B824" s="24"/>
      <c r="C824" s="52"/>
      <c r="D824" s="24"/>
      <c r="E824" s="53"/>
      <c r="F824" s="5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>
      <c r="A825" s="51"/>
      <c r="B825" s="24"/>
      <c r="C825" s="52"/>
      <c r="D825" s="24"/>
      <c r="E825" s="53"/>
      <c r="F825" s="5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>
      <c r="A826" s="51"/>
      <c r="B826" s="24"/>
      <c r="C826" s="52"/>
      <c r="D826" s="24"/>
      <c r="E826" s="53"/>
      <c r="F826" s="5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>
      <c r="A827" s="51"/>
      <c r="B827" s="24"/>
      <c r="C827" s="52"/>
      <c r="D827" s="24"/>
      <c r="E827" s="53"/>
      <c r="F827" s="5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>
      <c r="A828" s="51"/>
      <c r="B828" s="24"/>
      <c r="C828" s="52"/>
      <c r="D828" s="24"/>
      <c r="E828" s="53"/>
      <c r="F828" s="5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>
      <c r="A829" s="51"/>
      <c r="B829" s="24"/>
      <c r="C829" s="52"/>
      <c r="D829" s="24"/>
      <c r="E829" s="53"/>
      <c r="F829" s="5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>
      <c r="A830" s="51"/>
      <c r="B830" s="24"/>
      <c r="C830" s="52"/>
      <c r="D830" s="24"/>
      <c r="E830" s="53"/>
      <c r="F830" s="5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>
      <c r="A831" s="51"/>
      <c r="B831" s="24"/>
      <c r="C831" s="52"/>
      <c r="D831" s="24"/>
      <c r="E831" s="53"/>
      <c r="F831" s="5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>
      <c r="A832" s="51"/>
      <c r="B832" s="24"/>
      <c r="C832" s="52"/>
      <c r="D832" s="24"/>
      <c r="E832" s="53"/>
      <c r="F832" s="5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>
      <c r="A833" s="51"/>
      <c r="B833" s="24"/>
      <c r="C833" s="52"/>
      <c r="D833" s="24"/>
      <c r="E833" s="53"/>
      <c r="F833" s="5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>
      <c r="A834" s="51"/>
      <c r="B834" s="24"/>
      <c r="C834" s="52"/>
      <c r="D834" s="24"/>
      <c r="E834" s="53"/>
      <c r="F834" s="5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>
      <c r="A835" s="51"/>
      <c r="B835" s="24"/>
      <c r="C835" s="52"/>
      <c r="D835" s="24"/>
      <c r="E835" s="53"/>
      <c r="F835" s="5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>
      <c r="A836" s="51"/>
      <c r="B836" s="24"/>
      <c r="C836" s="52"/>
      <c r="D836" s="24"/>
      <c r="E836" s="53"/>
      <c r="F836" s="5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>
      <c r="A837" s="51"/>
      <c r="B837" s="24"/>
      <c r="C837" s="52"/>
      <c r="D837" s="24"/>
      <c r="E837" s="53"/>
      <c r="F837" s="5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>
      <c r="A838" s="51"/>
      <c r="B838" s="24"/>
      <c r="C838" s="52"/>
      <c r="D838" s="24"/>
      <c r="E838" s="53"/>
      <c r="F838" s="5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>
      <c r="A839" s="51"/>
      <c r="B839" s="24"/>
      <c r="C839" s="52"/>
      <c r="D839" s="24"/>
      <c r="E839" s="53"/>
      <c r="F839" s="5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>
      <c r="A840" s="51"/>
      <c r="B840" s="24"/>
      <c r="C840" s="52"/>
      <c r="D840" s="24"/>
      <c r="E840" s="53"/>
      <c r="F840" s="5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>
      <c r="A841" s="51"/>
      <c r="B841" s="24"/>
      <c r="C841" s="52"/>
      <c r="D841" s="24"/>
      <c r="E841" s="53"/>
      <c r="F841" s="5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>
      <c r="A842" s="51"/>
      <c r="B842" s="24"/>
      <c r="C842" s="52"/>
      <c r="D842" s="24"/>
      <c r="E842" s="53"/>
      <c r="F842" s="5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>
      <c r="A843" s="51"/>
      <c r="B843" s="24"/>
      <c r="C843" s="52"/>
      <c r="D843" s="24"/>
      <c r="E843" s="53"/>
      <c r="F843" s="5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>
      <c r="A844" s="51"/>
      <c r="B844" s="24"/>
      <c r="C844" s="52"/>
      <c r="D844" s="24"/>
      <c r="E844" s="53"/>
      <c r="F844" s="5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>
      <c r="A845" s="51"/>
      <c r="B845" s="24"/>
      <c r="C845" s="52"/>
      <c r="D845" s="24"/>
      <c r="E845" s="53"/>
      <c r="F845" s="5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>
      <c r="A846" s="51"/>
      <c r="B846" s="24"/>
      <c r="C846" s="52"/>
      <c r="D846" s="24"/>
      <c r="E846" s="53"/>
      <c r="F846" s="5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>
      <c r="A847" s="51"/>
      <c r="B847" s="24"/>
      <c r="C847" s="52"/>
      <c r="D847" s="24"/>
      <c r="E847" s="53"/>
      <c r="F847" s="5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>
      <c r="A848" s="51"/>
      <c r="B848" s="24"/>
      <c r="C848" s="52"/>
      <c r="D848" s="24"/>
      <c r="E848" s="53"/>
      <c r="F848" s="5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>
      <c r="A849" s="51"/>
      <c r="B849" s="24"/>
      <c r="C849" s="52"/>
      <c r="D849" s="24"/>
      <c r="E849" s="53"/>
      <c r="F849" s="5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>
      <c r="A850" s="51"/>
      <c r="B850" s="24"/>
      <c r="C850" s="52"/>
      <c r="D850" s="24"/>
      <c r="E850" s="53"/>
      <c r="F850" s="5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>
      <c r="A851" s="51"/>
      <c r="B851" s="24"/>
      <c r="C851" s="52"/>
      <c r="D851" s="24"/>
      <c r="E851" s="53"/>
      <c r="F851" s="5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>
      <c r="A852" s="51"/>
      <c r="B852" s="24"/>
      <c r="C852" s="52"/>
      <c r="D852" s="24"/>
      <c r="E852" s="53"/>
      <c r="F852" s="5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>
      <c r="A853" s="51"/>
      <c r="B853" s="24"/>
      <c r="C853" s="52"/>
      <c r="D853" s="24"/>
      <c r="E853" s="53"/>
      <c r="F853" s="5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>
      <c r="A854" s="51"/>
      <c r="B854" s="24"/>
      <c r="C854" s="52"/>
      <c r="D854" s="24"/>
      <c r="E854" s="53"/>
      <c r="F854" s="5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>
      <c r="A855" s="51"/>
      <c r="B855" s="24"/>
      <c r="C855" s="52"/>
      <c r="D855" s="24"/>
      <c r="E855" s="53"/>
      <c r="F855" s="5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>
      <c r="A856" s="51"/>
      <c r="B856" s="24"/>
      <c r="C856" s="52"/>
      <c r="D856" s="24"/>
      <c r="E856" s="53"/>
      <c r="F856" s="5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>
      <c r="A857" s="51"/>
      <c r="B857" s="24"/>
      <c r="C857" s="52"/>
      <c r="D857" s="24"/>
      <c r="E857" s="53"/>
      <c r="F857" s="5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>
      <c r="A858" s="51"/>
      <c r="B858" s="24"/>
      <c r="C858" s="52"/>
      <c r="D858" s="24"/>
      <c r="E858" s="53"/>
      <c r="F858" s="5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>
      <c r="A859" s="51"/>
      <c r="B859" s="24"/>
      <c r="C859" s="52"/>
      <c r="D859" s="24"/>
      <c r="E859" s="53"/>
      <c r="F859" s="5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>
      <c r="A860" s="51"/>
      <c r="B860" s="24"/>
      <c r="C860" s="52"/>
      <c r="D860" s="24"/>
      <c r="E860" s="53"/>
      <c r="F860" s="5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>
      <c r="A861" s="51"/>
      <c r="B861" s="24"/>
      <c r="C861" s="52"/>
      <c r="D861" s="24"/>
      <c r="E861" s="53"/>
      <c r="F861" s="5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>
      <c r="A862" s="51"/>
      <c r="B862" s="24"/>
      <c r="C862" s="52"/>
      <c r="D862" s="24"/>
      <c r="E862" s="53"/>
      <c r="F862" s="5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>
      <c r="A863" s="51"/>
      <c r="B863" s="24"/>
      <c r="C863" s="52"/>
      <c r="D863" s="24"/>
      <c r="E863" s="53"/>
      <c r="F863" s="5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>
      <c r="A864" s="51"/>
      <c r="B864" s="24"/>
      <c r="C864" s="52"/>
      <c r="D864" s="24"/>
      <c r="E864" s="53"/>
      <c r="F864" s="5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>
      <c r="A865" s="51"/>
      <c r="B865" s="24"/>
      <c r="C865" s="52"/>
      <c r="D865" s="24"/>
      <c r="E865" s="53"/>
      <c r="F865" s="5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>
      <c r="A866" s="51"/>
      <c r="B866" s="24"/>
      <c r="C866" s="52"/>
      <c r="D866" s="24"/>
      <c r="E866" s="53"/>
      <c r="F866" s="5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>
      <c r="A867" s="51"/>
      <c r="B867" s="24"/>
      <c r="C867" s="52"/>
      <c r="D867" s="24"/>
      <c r="E867" s="53"/>
      <c r="F867" s="5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>
      <c r="A868" s="51"/>
      <c r="B868" s="24"/>
      <c r="C868" s="52"/>
      <c r="D868" s="24"/>
      <c r="E868" s="53"/>
      <c r="F868" s="5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>
      <c r="A869" s="51"/>
      <c r="B869" s="24"/>
      <c r="C869" s="52"/>
      <c r="D869" s="24"/>
      <c r="E869" s="53"/>
      <c r="F869" s="5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>
      <c r="A870" s="51"/>
      <c r="B870" s="24"/>
      <c r="C870" s="52"/>
      <c r="D870" s="24"/>
      <c r="E870" s="53"/>
      <c r="F870" s="5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>
      <c r="A871" s="51"/>
      <c r="B871" s="24"/>
      <c r="C871" s="52"/>
      <c r="D871" s="24"/>
      <c r="E871" s="53"/>
      <c r="F871" s="5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>
      <c r="A872" s="51"/>
      <c r="B872" s="24"/>
      <c r="C872" s="52"/>
      <c r="D872" s="24"/>
      <c r="E872" s="53"/>
      <c r="F872" s="5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>
      <c r="A873" s="51"/>
      <c r="B873" s="24"/>
      <c r="C873" s="52"/>
      <c r="D873" s="24"/>
      <c r="E873" s="53"/>
      <c r="F873" s="5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>
      <c r="A874" s="51"/>
      <c r="B874" s="24"/>
      <c r="C874" s="52"/>
      <c r="D874" s="24"/>
      <c r="E874" s="53"/>
      <c r="F874" s="5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>
      <c r="A875" s="51"/>
      <c r="B875" s="24"/>
      <c r="C875" s="52"/>
      <c r="D875" s="24"/>
      <c r="E875" s="53"/>
      <c r="F875" s="5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>
      <c r="A876" s="51"/>
      <c r="B876" s="24"/>
      <c r="C876" s="52"/>
      <c r="D876" s="24"/>
      <c r="E876" s="53"/>
      <c r="F876" s="5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>
      <c r="A877" s="51"/>
      <c r="B877" s="24"/>
      <c r="C877" s="52"/>
      <c r="D877" s="24"/>
      <c r="E877" s="53"/>
      <c r="F877" s="5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>
      <c r="A878" s="51"/>
      <c r="B878" s="24"/>
      <c r="C878" s="52"/>
      <c r="D878" s="24"/>
      <c r="E878" s="53"/>
      <c r="F878" s="5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>
      <c r="A879" s="51"/>
      <c r="B879" s="24"/>
      <c r="C879" s="52"/>
      <c r="D879" s="24"/>
      <c r="E879" s="53"/>
      <c r="F879" s="5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>
      <c r="A880" s="51"/>
      <c r="B880" s="24"/>
      <c r="C880" s="52"/>
      <c r="D880" s="24"/>
      <c r="E880" s="53"/>
      <c r="F880" s="5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>
      <c r="A881" s="51"/>
      <c r="B881" s="24"/>
      <c r="C881" s="52"/>
      <c r="D881" s="24"/>
      <c r="E881" s="53"/>
      <c r="F881" s="5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>
      <c r="A882" s="51"/>
      <c r="B882" s="24"/>
      <c r="C882" s="52"/>
      <c r="D882" s="24"/>
      <c r="E882" s="53"/>
      <c r="F882" s="5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>
      <c r="A883" s="51"/>
      <c r="B883" s="24"/>
      <c r="C883" s="52"/>
      <c r="D883" s="24"/>
      <c r="E883" s="53"/>
      <c r="F883" s="5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>
      <c r="A884" s="51"/>
      <c r="B884" s="24"/>
      <c r="C884" s="52"/>
      <c r="D884" s="24"/>
      <c r="E884" s="53"/>
      <c r="F884" s="5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>
      <c r="A885" s="51"/>
      <c r="B885" s="24"/>
      <c r="C885" s="52"/>
      <c r="D885" s="24"/>
      <c r="E885" s="53"/>
      <c r="F885" s="5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>
      <c r="A886" s="51"/>
      <c r="B886" s="24"/>
      <c r="C886" s="52"/>
      <c r="D886" s="24"/>
      <c r="E886" s="53"/>
      <c r="F886" s="5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>
      <c r="A887" s="51"/>
      <c r="B887" s="24"/>
      <c r="C887" s="52"/>
      <c r="D887" s="24"/>
      <c r="E887" s="53"/>
      <c r="F887" s="5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>
      <c r="A888" s="51"/>
      <c r="B888" s="24"/>
      <c r="C888" s="52"/>
      <c r="D888" s="24"/>
      <c r="E888" s="53"/>
      <c r="F888" s="5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>
      <c r="A889" s="51"/>
      <c r="B889" s="24"/>
      <c r="C889" s="52"/>
      <c r="D889" s="24"/>
      <c r="E889" s="53"/>
      <c r="F889" s="5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>
      <c r="A890" s="51"/>
      <c r="B890" s="24"/>
      <c r="C890" s="52"/>
      <c r="D890" s="24"/>
      <c r="E890" s="53"/>
      <c r="F890" s="5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>
      <c r="A891" s="51"/>
      <c r="B891" s="24"/>
      <c r="C891" s="52"/>
      <c r="D891" s="24"/>
      <c r="E891" s="53"/>
      <c r="F891" s="5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>
      <c r="A892" s="51"/>
      <c r="B892" s="24"/>
      <c r="C892" s="52"/>
      <c r="D892" s="24"/>
      <c r="E892" s="53"/>
      <c r="F892" s="5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>
      <c r="A893" s="51"/>
      <c r="B893" s="24"/>
      <c r="C893" s="52"/>
      <c r="D893" s="24"/>
      <c r="E893" s="53"/>
      <c r="F893" s="5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>
      <c r="A894" s="51"/>
      <c r="B894" s="24"/>
      <c r="C894" s="52"/>
      <c r="D894" s="24"/>
      <c r="E894" s="53"/>
      <c r="F894" s="5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>
      <c r="A895" s="51"/>
      <c r="B895" s="24"/>
      <c r="C895" s="52"/>
      <c r="D895" s="24"/>
      <c r="E895" s="53"/>
      <c r="F895" s="5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>
      <c r="A896" s="51"/>
      <c r="B896" s="24"/>
      <c r="C896" s="52"/>
      <c r="D896" s="24"/>
      <c r="E896" s="53"/>
      <c r="F896" s="5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>
      <c r="A897" s="51"/>
      <c r="B897" s="24"/>
      <c r="C897" s="52"/>
      <c r="D897" s="24"/>
      <c r="E897" s="53"/>
      <c r="F897" s="5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>
      <c r="A898" s="51"/>
      <c r="B898" s="24"/>
      <c r="C898" s="52"/>
      <c r="D898" s="24"/>
      <c r="E898" s="53"/>
      <c r="F898" s="5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>
      <c r="A899" s="51"/>
      <c r="B899" s="24"/>
      <c r="C899" s="52"/>
      <c r="D899" s="24"/>
      <c r="E899" s="53"/>
      <c r="F899" s="5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>
      <c r="A900" s="51"/>
      <c r="B900" s="24"/>
      <c r="C900" s="52"/>
      <c r="D900" s="24"/>
      <c r="E900" s="53"/>
      <c r="F900" s="5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>
      <c r="A901" s="51"/>
      <c r="B901" s="24"/>
      <c r="C901" s="52"/>
      <c r="D901" s="24"/>
      <c r="E901" s="53"/>
      <c r="F901" s="5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>
      <c r="A902" s="51"/>
      <c r="B902" s="24"/>
      <c r="C902" s="52"/>
      <c r="D902" s="24"/>
      <c r="E902" s="53"/>
      <c r="F902" s="5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>
      <c r="A903" s="51"/>
      <c r="B903" s="24"/>
      <c r="C903" s="52"/>
      <c r="D903" s="24"/>
      <c r="E903" s="53"/>
      <c r="F903" s="5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>
      <c r="A904" s="51"/>
      <c r="B904" s="24"/>
      <c r="C904" s="52"/>
      <c r="D904" s="24"/>
      <c r="E904" s="53"/>
      <c r="F904" s="5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>
      <c r="A905" s="51"/>
      <c r="B905" s="24"/>
      <c r="C905" s="52"/>
      <c r="D905" s="24"/>
      <c r="E905" s="53"/>
      <c r="F905" s="5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>
      <c r="A906" s="51"/>
      <c r="B906" s="24"/>
      <c r="C906" s="52"/>
      <c r="D906" s="24"/>
      <c r="E906" s="53"/>
      <c r="F906" s="5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>
      <c r="A907" s="51"/>
      <c r="B907" s="24"/>
      <c r="C907" s="52"/>
      <c r="D907" s="24"/>
      <c r="E907" s="53"/>
      <c r="F907" s="5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>
      <c r="A908" s="51"/>
      <c r="B908" s="24"/>
      <c r="C908" s="52"/>
      <c r="D908" s="24"/>
      <c r="E908" s="53"/>
      <c r="F908" s="5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>
      <c r="A909" s="51"/>
      <c r="B909" s="24"/>
      <c r="C909" s="52"/>
      <c r="D909" s="24"/>
      <c r="E909" s="53"/>
      <c r="F909" s="5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>
      <c r="A910" s="51"/>
      <c r="B910" s="24"/>
      <c r="C910" s="52"/>
      <c r="D910" s="24"/>
      <c r="E910" s="53"/>
      <c r="F910" s="5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>
      <c r="A911" s="51"/>
      <c r="B911" s="24"/>
      <c r="C911" s="52"/>
      <c r="D911" s="24"/>
      <c r="E911" s="53"/>
      <c r="F911" s="5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>
      <c r="A912" s="51"/>
      <c r="B912" s="24"/>
      <c r="C912" s="52"/>
      <c r="D912" s="24"/>
      <c r="E912" s="53"/>
      <c r="F912" s="5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>
      <c r="A913" s="51"/>
      <c r="B913" s="24"/>
      <c r="C913" s="52"/>
      <c r="D913" s="24"/>
      <c r="E913" s="53"/>
      <c r="F913" s="5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>
      <c r="A914" s="51"/>
      <c r="B914" s="24"/>
      <c r="C914" s="52"/>
      <c r="D914" s="24"/>
      <c r="E914" s="53"/>
      <c r="F914" s="5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>
      <c r="A915" s="51"/>
      <c r="B915" s="24"/>
      <c r="C915" s="52"/>
      <c r="D915" s="24"/>
      <c r="E915" s="53"/>
      <c r="F915" s="5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>
      <c r="A916" s="51"/>
      <c r="B916" s="24"/>
      <c r="C916" s="52"/>
      <c r="D916" s="24"/>
      <c r="E916" s="53"/>
      <c r="F916" s="5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>
      <c r="A917" s="51"/>
      <c r="B917" s="24"/>
      <c r="C917" s="52"/>
      <c r="D917" s="24"/>
      <c r="E917" s="53"/>
      <c r="F917" s="5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>
      <c r="A918" s="51"/>
      <c r="B918" s="24"/>
      <c r="C918" s="52"/>
      <c r="D918" s="24"/>
      <c r="E918" s="53"/>
      <c r="F918" s="5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>
      <c r="A919" s="51"/>
      <c r="B919" s="24"/>
      <c r="C919" s="52"/>
      <c r="D919" s="24"/>
      <c r="E919" s="53"/>
      <c r="F919" s="5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>
      <c r="A920" s="51"/>
      <c r="B920" s="24"/>
      <c r="C920" s="52"/>
      <c r="D920" s="24"/>
      <c r="E920" s="53"/>
      <c r="F920" s="5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>
      <c r="A921" s="51"/>
      <c r="B921" s="24"/>
      <c r="C921" s="52"/>
      <c r="D921" s="24"/>
      <c r="E921" s="53"/>
      <c r="F921" s="5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>
      <c r="A922" s="51"/>
      <c r="B922" s="24"/>
      <c r="C922" s="52"/>
      <c r="D922" s="24"/>
      <c r="E922" s="53"/>
      <c r="F922" s="5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>
      <c r="A923" s="51"/>
      <c r="B923" s="24"/>
      <c r="C923" s="52"/>
      <c r="D923" s="24"/>
      <c r="E923" s="53"/>
      <c r="F923" s="5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>
      <c r="A924" s="51"/>
      <c r="B924" s="24"/>
      <c r="C924" s="52"/>
      <c r="D924" s="24"/>
      <c r="E924" s="53"/>
      <c r="F924" s="5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>
      <c r="A925" s="51"/>
      <c r="B925" s="24"/>
      <c r="C925" s="52"/>
      <c r="D925" s="24"/>
      <c r="E925" s="53"/>
      <c r="F925" s="5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>
      <c r="A926" s="51"/>
      <c r="B926" s="24"/>
      <c r="C926" s="52"/>
      <c r="D926" s="24"/>
      <c r="E926" s="53"/>
      <c r="F926" s="5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>
      <c r="A927" s="51"/>
      <c r="B927" s="24"/>
      <c r="C927" s="52"/>
      <c r="D927" s="24"/>
      <c r="E927" s="53"/>
      <c r="F927" s="5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>
      <c r="A928" s="51"/>
      <c r="B928" s="24"/>
      <c r="C928" s="52"/>
      <c r="D928" s="24"/>
      <c r="E928" s="53"/>
      <c r="F928" s="5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>
      <c r="A929" s="51"/>
      <c r="B929" s="24"/>
      <c r="C929" s="52"/>
      <c r="D929" s="24"/>
      <c r="E929" s="53"/>
      <c r="F929" s="5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>
      <c r="A930" s="51"/>
      <c r="B930" s="24"/>
      <c r="C930" s="52"/>
      <c r="D930" s="24"/>
      <c r="E930" s="53"/>
      <c r="F930" s="5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>
      <c r="A931" s="51"/>
      <c r="B931" s="24"/>
      <c r="C931" s="52"/>
      <c r="D931" s="24"/>
      <c r="E931" s="53"/>
      <c r="F931" s="5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>
      <c r="A932" s="51"/>
      <c r="B932" s="24"/>
      <c r="C932" s="52"/>
      <c r="D932" s="24"/>
      <c r="E932" s="53"/>
      <c r="F932" s="5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>
      <c r="A933" s="51"/>
      <c r="B933" s="24"/>
      <c r="C933" s="52"/>
      <c r="D933" s="24"/>
      <c r="E933" s="53"/>
      <c r="F933" s="5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>
      <c r="A934" s="51"/>
      <c r="B934" s="24"/>
      <c r="C934" s="52"/>
      <c r="D934" s="24"/>
      <c r="E934" s="53"/>
      <c r="F934" s="5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>
      <c r="A935" s="51"/>
      <c r="B935" s="24"/>
      <c r="C935" s="52"/>
      <c r="D935" s="24"/>
      <c r="E935" s="53"/>
      <c r="F935" s="5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>
      <c r="A936" s="51"/>
      <c r="B936" s="24"/>
      <c r="C936" s="52"/>
      <c r="D936" s="24"/>
      <c r="E936" s="53"/>
      <c r="F936" s="5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>
      <c r="A937" s="51"/>
      <c r="B937" s="24"/>
      <c r="C937" s="52"/>
      <c r="D937" s="24"/>
      <c r="E937" s="53"/>
      <c r="F937" s="5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>
      <c r="A938" s="51"/>
      <c r="B938" s="24"/>
      <c r="C938" s="52"/>
      <c r="D938" s="24"/>
      <c r="E938" s="53"/>
      <c r="F938" s="5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>
      <c r="A939" s="51"/>
      <c r="B939" s="24"/>
      <c r="C939" s="52"/>
      <c r="D939" s="24"/>
      <c r="E939" s="53"/>
      <c r="F939" s="5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>
      <c r="A940" s="51"/>
      <c r="B940" s="24"/>
      <c r="C940" s="52"/>
      <c r="D940" s="24"/>
      <c r="E940" s="53"/>
      <c r="F940" s="5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>
      <c r="A941" s="51"/>
      <c r="B941" s="24"/>
      <c r="C941" s="52"/>
      <c r="D941" s="24"/>
      <c r="E941" s="53"/>
      <c r="F941" s="5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 customHeight="1">
      <c r="A942" s="51"/>
      <c r="B942" s="24"/>
      <c r="C942" s="52"/>
      <c r="D942" s="24"/>
      <c r="E942" s="53"/>
      <c r="F942" s="5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 customHeight="1">
      <c r="A943" s="51"/>
      <c r="B943" s="24"/>
      <c r="C943" s="52"/>
      <c r="D943" s="24"/>
      <c r="E943" s="53"/>
      <c r="F943" s="5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25" customHeight="1">
      <c r="A944" s="51"/>
      <c r="B944" s="24"/>
      <c r="C944" s="52"/>
      <c r="D944" s="24"/>
      <c r="E944" s="53"/>
      <c r="F944" s="5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25" customHeight="1">
      <c r="A945" s="51"/>
      <c r="B945" s="24"/>
      <c r="C945" s="52"/>
      <c r="D945" s="24"/>
      <c r="E945" s="53"/>
      <c r="F945" s="5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25" customHeight="1">
      <c r="A946" s="51"/>
      <c r="B946" s="24"/>
      <c r="C946" s="52"/>
      <c r="D946" s="24"/>
      <c r="E946" s="53"/>
      <c r="F946" s="5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25" customHeight="1">
      <c r="A947" s="51"/>
      <c r="B947" s="24"/>
      <c r="C947" s="52"/>
      <c r="D947" s="24"/>
      <c r="E947" s="53"/>
      <c r="F947" s="5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25" customHeight="1">
      <c r="A948" s="51"/>
      <c r="B948" s="24"/>
      <c r="C948" s="52"/>
      <c r="D948" s="24"/>
      <c r="E948" s="53"/>
      <c r="F948" s="5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25" customHeight="1">
      <c r="A949" s="51"/>
      <c r="B949" s="24"/>
      <c r="C949" s="52"/>
      <c r="D949" s="24"/>
      <c r="E949" s="53"/>
      <c r="F949" s="5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25" customHeight="1">
      <c r="A950" s="51"/>
      <c r="B950" s="24"/>
      <c r="C950" s="52"/>
      <c r="D950" s="24"/>
      <c r="E950" s="53"/>
      <c r="F950" s="5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25" customHeight="1">
      <c r="A951" s="51"/>
      <c r="B951" s="24"/>
      <c r="C951" s="52"/>
      <c r="D951" s="24"/>
      <c r="E951" s="53"/>
      <c r="F951" s="5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25" customHeight="1">
      <c r="A952" s="51"/>
      <c r="B952" s="24"/>
      <c r="C952" s="52"/>
      <c r="D952" s="24"/>
      <c r="E952" s="53"/>
      <c r="F952" s="5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25" customHeight="1">
      <c r="A953" s="51"/>
      <c r="B953" s="24"/>
      <c r="C953" s="52"/>
      <c r="D953" s="24"/>
      <c r="E953" s="53"/>
      <c r="F953" s="5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25" customHeight="1">
      <c r="A954" s="51"/>
      <c r="B954" s="24"/>
      <c r="C954" s="52"/>
      <c r="D954" s="24"/>
      <c r="E954" s="53"/>
      <c r="F954" s="5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25" customHeight="1">
      <c r="A955" s="51"/>
      <c r="B955" s="24"/>
      <c r="C955" s="52"/>
      <c r="D955" s="24"/>
      <c r="E955" s="53"/>
      <c r="F955" s="5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25" customHeight="1">
      <c r="A956" s="51"/>
      <c r="B956" s="24"/>
      <c r="C956" s="52"/>
      <c r="D956" s="24"/>
      <c r="E956" s="53"/>
      <c r="F956" s="5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25" customHeight="1">
      <c r="A957" s="51"/>
      <c r="B957" s="24"/>
      <c r="C957" s="52"/>
      <c r="D957" s="24"/>
      <c r="E957" s="53"/>
      <c r="F957" s="5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25" customHeight="1">
      <c r="A958" s="51"/>
      <c r="B958" s="24"/>
      <c r="C958" s="52"/>
      <c r="D958" s="24"/>
      <c r="E958" s="53"/>
      <c r="F958" s="5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25" customHeight="1">
      <c r="A959" s="51"/>
      <c r="B959" s="24"/>
      <c r="C959" s="52"/>
      <c r="D959" s="24"/>
      <c r="E959" s="53"/>
      <c r="F959" s="5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25" customHeight="1">
      <c r="A960" s="51"/>
      <c r="B960" s="24"/>
      <c r="C960" s="52"/>
      <c r="D960" s="24"/>
      <c r="E960" s="53"/>
      <c r="F960" s="5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25" customHeight="1">
      <c r="A961" s="51"/>
      <c r="B961" s="24"/>
      <c r="C961" s="52"/>
      <c r="D961" s="24"/>
      <c r="E961" s="53"/>
      <c r="F961" s="5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25" customHeight="1">
      <c r="A962" s="51"/>
      <c r="B962" s="24"/>
      <c r="C962" s="52"/>
      <c r="D962" s="24"/>
      <c r="E962" s="53"/>
      <c r="F962" s="5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25" customHeight="1">
      <c r="A963" s="51"/>
      <c r="B963" s="24"/>
      <c r="C963" s="52"/>
      <c r="D963" s="24"/>
      <c r="E963" s="53"/>
      <c r="F963" s="5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25" customHeight="1">
      <c r="A964" s="51"/>
      <c r="B964" s="24"/>
      <c r="C964" s="52"/>
      <c r="D964" s="24"/>
      <c r="E964" s="53"/>
      <c r="F964" s="5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25" customHeight="1">
      <c r="A965" s="51"/>
      <c r="B965" s="24"/>
      <c r="C965" s="52"/>
      <c r="D965" s="24"/>
      <c r="E965" s="53"/>
      <c r="F965" s="5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25" customHeight="1">
      <c r="A966" s="51"/>
      <c r="B966" s="24"/>
      <c r="C966" s="52"/>
      <c r="D966" s="24"/>
      <c r="E966" s="53"/>
      <c r="F966" s="5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25" customHeight="1">
      <c r="A967" s="51"/>
      <c r="B967" s="24"/>
      <c r="C967" s="52"/>
      <c r="D967" s="24"/>
      <c r="E967" s="53"/>
      <c r="F967" s="5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25" customHeight="1">
      <c r="A968" s="51"/>
      <c r="B968" s="24"/>
      <c r="C968" s="52"/>
      <c r="D968" s="24"/>
      <c r="E968" s="53"/>
      <c r="F968" s="5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25" customHeight="1">
      <c r="A969" s="51"/>
      <c r="B969" s="24"/>
      <c r="C969" s="52"/>
      <c r="D969" s="24"/>
      <c r="E969" s="53"/>
      <c r="F969" s="5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25" customHeight="1">
      <c r="A970" s="51"/>
      <c r="B970" s="24"/>
      <c r="C970" s="52"/>
      <c r="D970" s="24"/>
      <c r="E970" s="53"/>
      <c r="F970" s="5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25" customHeight="1">
      <c r="A971" s="51"/>
      <c r="B971" s="24"/>
      <c r="C971" s="52"/>
      <c r="D971" s="24"/>
      <c r="E971" s="53"/>
      <c r="F971" s="5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25" customHeight="1">
      <c r="A972" s="51"/>
      <c r="B972" s="24"/>
      <c r="C972" s="52"/>
      <c r="D972" s="24"/>
      <c r="E972" s="53"/>
      <c r="F972" s="5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25" customHeight="1">
      <c r="A973" s="51"/>
      <c r="B973" s="24"/>
      <c r="C973" s="52"/>
      <c r="D973" s="24"/>
      <c r="E973" s="53"/>
      <c r="F973" s="5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25" customHeight="1">
      <c r="A974" s="51"/>
      <c r="B974" s="24"/>
      <c r="C974" s="52"/>
      <c r="D974" s="24"/>
      <c r="E974" s="53"/>
      <c r="F974" s="5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25" customHeight="1">
      <c r="A975" s="51"/>
      <c r="B975" s="24"/>
      <c r="C975" s="52"/>
      <c r="D975" s="24"/>
      <c r="E975" s="53"/>
      <c r="F975" s="5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25" customHeight="1">
      <c r="A976" s="51"/>
      <c r="B976" s="24"/>
      <c r="C976" s="52"/>
      <c r="D976" s="24"/>
      <c r="E976" s="53"/>
      <c r="F976" s="5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25" customHeight="1">
      <c r="A977" s="51"/>
      <c r="B977" s="24"/>
      <c r="C977" s="52"/>
      <c r="D977" s="24"/>
      <c r="E977" s="53"/>
      <c r="F977" s="5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25" customHeight="1">
      <c r="A978" s="51"/>
      <c r="B978" s="24"/>
      <c r="C978" s="52"/>
      <c r="D978" s="24"/>
      <c r="E978" s="53"/>
      <c r="F978" s="5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25" customHeight="1">
      <c r="A979" s="51"/>
      <c r="B979" s="24"/>
      <c r="C979" s="52"/>
      <c r="D979" s="24"/>
      <c r="E979" s="53"/>
      <c r="F979" s="5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25" customHeight="1">
      <c r="A980" s="51"/>
      <c r="B980" s="24"/>
      <c r="C980" s="52"/>
      <c r="D980" s="24"/>
      <c r="E980" s="53"/>
      <c r="F980" s="5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25" customHeight="1">
      <c r="A981" s="51"/>
      <c r="B981" s="24"/>
      <c r="C981" s="52"/>
      <c r="D981" s="24"/>
      <c r="E981" s="53"/>
      <c r="F981" s="5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25" customHeight="1">
      <c r="A982" s="51"/>
      <c r="B982" s="24"/>
      <c r="C982" s="52"/>
      <c r="D982" s="24"/>
      <c r="E982" s="53"/>
      <c r="F982" s="5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25" customHeight="1">
      <c r="A983" s="51"/>
      <c r="B983" s="24"/>
      <c r="C983" s="52"/>
      <c r="D983" s="24"/>
      <c r="E983" s="53"/>
      <c r="F983" s="5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25" customHeight="1">
      <c r="A984" s="51"/>
      <c r="B984" s="24"/>
      <c r="C984" s="52"/>
      <c r="D984" s="24"/>
      <c r="E984" s="53"/>
      <c r="F984" s="5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25" customHeight="1">
      <c r="A985" s="51"/>
      <c r="B985" s="24"/>
      <c r="C985" s="52"/>
      <c r="D985" s="24"/>
      <c r="E985" s="53"/>
      <c r="F985" s="5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25" customHeight="1">
      <c r="A986" s="51"/>
      <c r="B986" s="24"/>
      <c r="C986" s="52"/>
      <c r="D986" s="24"/>
      <c r="E986" s="53"/>
      <c r="F986" s="5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25" customHeight="1">
      <c r="A987" s="51"/>
      <c r="B987" s="24"/>
      <c r="C987" s="52"/>
      <c r="D987" s="24"/>
      <c r="E987" s="53"/>
      <c r="F987" s="5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25" customHeight="1">
      <c r="A988" s="51"/>
      <c r="B988" s="24"/>
      <c r="C988" s="52"/>
      <c r="D988" s="24"/>
      <c r="E988" s="53"/>
      <c r="F988" s="5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25" customHeight="1">
      <c r="A989" s="51"/>
      <c r="B989" s="24"/>
      <c r="C989" s="52"/>
      <c r="D989" s="24"/>
      <c r="E989" s="53"/>
      <c r="F989" s="5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25" customHeight="1">
      <c r="A990" s="51"/>
      <c r="B990" s="24"/>
      <c r="C990" s="52"/>
      <c r="D990" s="24"/>
      <c r="E990" s="53"/>
      <c r="F990" s="5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25" customHeight="1">
      <c r="A991" s="51"/>
      <c r="B991" s="24"/>
      <c r="C991" s="52"/>
      <c r="D991" s="24"/>
      <c r="E991" s="53"/>
      <c r="F991" s="5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25" customHeight="1">
      <c r="A992" s="51"/>
      <c r="B992" s="24"/>
      <c r="C992" s="52"/>
      <c r="D992" s="24"/>
      <c r="E992" s="53"/>
      <c r="F992" s="5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25" customHeight="1">
      <c r="A993" s="51"/>
      <c r="B993" s="24"/>
      <c r="C993" s="52"/>
      <c r="D993" s="24"/>
      <c r="E993" s="53"/>
      <c r="F993" s="5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25" customHeight="1">
      <c r="A994" s="51"/>
      <c r="B994" s="24"/>
      <c r="C994" s="52"/>
      <c r="D994" s="24"/>
      <c r="E994" s="53"/>
      <c r="F994" s="5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25" customHeight="1">
      <c r="A995" s="51"/>
      <c r="B995" s="24"/>
      <c r="C995" s="52"/>
      <c r="D995" s="24"/>
      <c r="E995" s="53"/>
      <c r="F995" s="5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25" customHeight="1">
      <c r="A996" s="51"/>
      <c r="B996" s="24"/>
      <c r="C996" s="52"/>
      <c r="D996" s="24"/>
      <c r="E996" s="53"/>
      <c r="F996" s="5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25" customHeight="1">
      <c r="A997" s="51"/>
      <c r="B997" s="24"/>
      <c r="C997" s="52"/>
      <c r="D997" s="24"/>
      <c r="E997" s="53"/>
      <c r="F997" s="5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25" customHeight="1">
      <c r="A998" s="51"/>
      <c r="B998" s="24"/>
      <c r="C998" s="52"/>
      <c r="D998" s="24"/>
      <c r="E998" s="53"/>
      <c r="F998" s="5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25" customHeight="1">
      <c r="A999" s="51"/>
      <c r="B999" s="24"/>
      <c r="C999" s="52"/>
      <c r="D999" s="24"/>
      <c r="E999" s="53"/>
      <c r="F999" s="5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4.25" customHeight="1">
      <c r="A1000" s="51"/>
      <c r="B1000" s="24"/>
      <c r="C1000" s="52"/>
      <c r="D1000" s="24"/>
      <c r="E1000" s="53"/>
      <c r="F1000" s="5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autoFilter ref="A1:J88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pane ySplit="1" topLeftCell="A28" activePane="bottomLeft" state="frozen"/>
      <selection pane="bottomLeft" activeCell="C42" sqref="C42"/>
    </sheetView>
  </sheetViews>
  <sheetFormatPr baseColWidth="10" defaultColWidth="14.44140625" defaultRowHeight="15" customHeight="1"/>
  <cols>
    <col min="1" max="1" width="14.44140625" customWidth="1"/>
    <col min="2" max="2" width="36.5546875" customWidth="1"/>
    <col min="3" max="3" width="15.77734375" customWidth="1"/>
    <col min="4" max="4" width="14" customWidth="1"/>
    <col min="5" max="5" width="14.77734375" customWidth="1"/>
    <col min="6" max="6" width="21" customWidth="1"/>
    <col min="7" max="7" width="15.77734375" customWidth="1"/>
    <col min="8" max="8" width="33" customWidth="1"/>
    <col min="9" max="26" width="11.21875" customWidth="1"/>
  </cols>
  <sheetData>
    <row r="1" spans="1:8" ht="14.25" customHeight="1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40" t="s">
        <v>5</v>
      </c>
      <c r="G1" s="40" t="s">
        <v>6</v>
      </c>
      <c r="H1" s="40" t="s">
        <v>7</v>
      </c>
    </row>
    <row r="2" spans="1:8" ht="14.25" customHeight="1">
      <c r="A2" s="13">
        <v>45352</v>
      </c>
      <c r="B2" s="14" t="s">
        <v>165</v>
      </c>
      <c r="C2" s="13">
        <v>45351</v>
      </c>
      <c r="D2" s="15">
        <v>48000</v>
      </c>
      <c r="E2" s="15"/>
      <c r="F2" s="14"/>
      <c r="G2" s="14" t="s">
        <v>134</v>
      </c>
      <c r="H2" s="14"/>
    </row>
    <row r="3" spans="1:8" ht="14.25" customHeight="1">
      <c r="A3" s="6">
        <v>45352</v>
      </c>
      <c r="B3" s="7" t="s">
        <v>166</v>
      </c>
      <c r="C3" s="6">
        <v>45358</v>
      </c>
      <c r="D3" s="8"/>
      <c r="E3" s="8">
        <v>17.053999999999998</v>
      </c>
      <c r="F3" s="7"/>
      <c r="G3" s="9" t="s">
        <v>9</v>
      </c>
      <c r="H3" s="7"/>
    </row>
    <row r="4" spans="1:8" ht="14.25" customHeight="1">
      <c r="A4" s="6">
        <v>45352</v>
      </c>
      <c r="B4" s="7" t="s">
        <v>166</v>
      </c>
      <c r="C4" s="6">
        <v>45358</v>
      </c>
      <c r="D4" s="8"/>
      <c r="E4" s="8">
        <v>306.40600000000001</v>
      </c>
      <c r="F4" s="7"/>
      <c r="G4" s="9" t="s">
        <v>9</v>
      </c>
      <c r="H4" s="7"/>
    </row>
    <row r="5" spans="1:8" ht="14.25" customHeight="1">
      <c r="A5" s="6">
        <v>45352</v>
      </c>
      <c r="B5" s="7" t="s">
        <v>167</v>
      </c>
      <c r="C5" s="6">
        <v>45355</v>
      </c>
      <c r="D5" s="8"/>
      <c r="E5" s="8">
        <v>1645</v>
      </c>
      <c r="F5" s="7"/>
      <c r="G5" s="9" t="s">
        <v>29</v>
      </c>
      <c r="H5" s="7"/>
    </row>
    <row r="6" spans="1:8" ht="14.25" customHeight="1">
      <c r="A6" s="21">
        <v>45355</v>
      </c>
      <c r="B6" s="22" t="s">
        <v>168</v>
      </c>
      <c r="C6" s="21">
        <v>45351</v>
      </c>
      <c r="D6" s="23">
        <v>42.84</v>
      </c>
      <c r="E6" s="23"/>
      <c r="F6" s="22"/>
      <c r="G6" s="22" t="s">
        <v>31</v>
      </c>
      <c r="H6" s="22" t="s">
        <v>32</v>
      </c>
    </row>
    <row r="7" spans="1:8" ht="14.25" customHeight="1">
      <c r="A7" s="13">
        <v>45355</v>
      </c>
      <c r="B7" s="14" t="s">
        <v>169</v>
      </c>
      <c r="C7" s="13">
        <v>45352</v>
      </c>
      <c r="D7" s="15">
        <v>201.77699999999999</v>
      </c>
      <c r="E7" s="15"/>
      <c r="F7" s="14"/>
      <c r="G7" s="14" t="s">
        <v>26</v>
      </c>
      <c r="H7" s="14" t="s">
        <v>170</v>
      </c>
    </row>
    <row r="8" spans="1:8" ht="14.25" customHeight="1">
      <c r="A8" s="13">
        <v>45355</v>
      </c>
      <c r="B8" s="14" t="s">
        <v>171</v>
      </c>
      <c r="C8" s="13">
        <v>45352</v>
      </c>
      <c r="D8" s="15">
        <v>1267.873</v>
      </c>
      <c r="E8" s="15"/>
      <c r="F8" s="14"/>
      <c r="G8" s="14" t="s">
        <v>15</v>
      </c>
      <c r="H8" s="14" t="s">
        <v>172</v>
      </c>
    </row>
    <row r="9" spans="1:8" ht="14.25" customHeight="1">
      <c r="A9" s="13">
        <v>45355</v>
      </c>
      <c r="B9" s="14" t="s">
        <v>173</v>
      </c>
      <c r="C9" s="13">
        <v>45352</v>
      </c>
      <c r="D9" s="15">
        <v>2547</v>
      </c>
      <c r="E9" s="15"/>
      <c r="F9" s="14"/>
      <c r="G9" s="14" t="s">
        <v>144</v>
      </c>
      <c r="H9" s="14" t="s">
        <v>144</v>
      </c>
    </row>
    <row r="10" spans="1:8" ht="14.25" customHeight="1">
      <c r="A10" s="10">
        <v>45355</v>
      </c>
      <c r="B10" s="55" t="s">
        <v>174</v>
      </c>
      <c r="C10" s="10">
        <v>45352</v>
      </c>
      <c r="D10" s="56">
        <v>4075.95</v>
      </c>
      <c r="E10" s="56"/>
      <c r="F10" s="55" t="s">
        <v>175</v>
      </c>
      <c r="G10" s="55" t="s">
        <v>12</v>
      </c>
      <c r="H10" s="57" t="s">
        <v>176</v>
      </c>
    </row>
    <row r="11" spans="1:8" ht="14.25" customHeight="1">
      <c r="A11" s="6">
        <v>45355</v>
      </c>
      <c r="B11" s="7" t="s">
        <v>166</v>
      </c>
      <c r="C11" s="6">
        <v>45360</v>
      </c>
      <c r="D11" s="8"/>
      <c r="E11" s="8">
        <v>18.95</v>
      </c>
      <c r="F11" s="7"/>
      <c r="G11" s="9" t="s">
        <v>9</v>
      </c>
      <c r="H11" s="7"/>
    </row>
    <row r="12" spans="1:8" ht="14.25" customHeight="1">
      <c r="A12" s="6">
        <v>45355</v>
      </c>
      <c r="B12" s="7" t="s">
        <v>166</v>
      </c>
      <c r="C12" s="6">
        <v>45359</v>
      </c>
      <c r="D12" s="8"/>
      <c r="E12" s="8">
        <v>57.42</v>
      </c>
      <c r="F12" s="7"/>
      <c r="G12" s="9" t="s">
        <v>9</v>
      </c>
      <c r="H12" s="7"/>
    </row>
    <row r="13" spans="1:8" ht="14.25" customHeight="1">
      <c r="A13" s="6">
        <v>45355</v>
      </c>
      <c r="B13" s="7" t="s">
        <v>166</v>
      </c>
      <c r="C13" s="6">
        <v>45361</v>
      </c>
      <c r="D13" s="8"/>
      <c r="E13" s="8">
        <v>186.614</v>
      </c>
      <c r="F13" s="7"/>
      <c r="G13" s="9" t="s">
        <v>9</v>
      </c>
      <c r="H13" s="7"/>
    </row>
    <row r="14" spans="1:8" ht="14.25" customHeight="1">
      <c r="A14" s="6">
        <v>45355</v>
      </c>
      <c r="B14" s="7" t="s">
        <v>166</v>
      </c>
      <c r="C14" s="6">
        <v>45360</v>
      </c>
      <c r="D14" s="8"/>
      <c r="E14" s="8">
        <v>387.983</v>
      </c>
      <c r="F14" s="7"/>
      <c r="G14" s="9" t="s">
        <v>9</v>
      </c>
      <c r="H14" s="7"/>
    </row>
    <row r="15" spans="1:8" ht="14.25" customHeight="1">
      <c r="A15" s="6">
        <v>45355</v>
      </c>
      <c r="B15" s="7" t="s">
        <v>177</v>
      </c>
      <c r="C15" s="6">
        <v>45356</v>
      </c>
      <c r="D15" s="8"/>
      <c r="E15" s="8">
        <v>2200</v>
      </c>
      <c r="F15" s="7"/>
      <c r="G15" s="9" t="s">
        <v>29</v>
      </c>
      <c r="H15" s="7"/>
    </row>
    <row r="16" spans="1:8" ht="14.25" customHeight="1">
      <c r="A16" s="6">
        <v>45355</v>
      </c>
      <c r="B16" s="7" t="s">
        <v>177</v>
      </c>
      <c r="C16" s="6">
        <v>45356</v>
      </c>
      <c r="D16" s="8"/>
      <c r="E16" s="8">
        <v>3190</v>
      </c>
      <c r="F16" s="7"/>
      <c r="G16" s="9" t="s">
        <v>29</v>
      </c>
      <c r="H16" s="7"/>
    </row>
    <row r="17" spans="1:8" ht="14.25" customHeight="1">
      <c r="A17" s="21">
        <v>45356</v>
      </c>
      <c r="B17" s="22" t="s">
        <v>178</v>
      </c>
      <c r="C17" s="21">
        <v>45355</v>
      </c>
      <c r="D17" s="23">
        <v>0.75</v>
      </c>
      <c r="E17" s="23"/>
      <c r="F17" s="22"/>
      <c r="G17" s="22" t="s">
        <v>31</v>
      </c>
      <c r="H17" s="22" t="s">
        <v>32</v>
      </c>
    </row>
    <row r="18" spans="1:8" ht="14.25" customHeight="1">
      <c r="A18" s="21">
        <v>45356</v>
      </c>
      <c r="B18" s="22" t="s">
        <v>179</v>
      </c>
      <c r="C18" s="21">
        <v>45355</v>
      </c>
      <c r="D18" s="23">
        <v>1.7849999999999999</v>
      </c>
      <c r="E18" s="23"/>
      <c r="F18" s="22"/>
      <c r="G18" s="22" t="s">
        <v>31</v>
      </c>
      <c r="H18" s="22" t="s">
        <v>32</v>
      </c>
    </row>
    <row r="19" spans="1:8" ht="14.25" customHeight="1">
      <c r="A19" s="21">
        <v>45356</v>
      </c>
      <c r="B19" s="22" t="s">
        <v>180</v>
      </c>
      <c r="C19" s="21">
        <v>45356</v>
      </c>
      <c r="D19" s="23">
        <v>3.53</v>
      </c>
      <c r="E19" s="23"/>
      <c r="F19" s="22"/>
      <c r="G19" s="22" t="s">
        <v>31</v>
      </c>
      <c r="H19" s="22" t="s">
        <v>32</v>
      </c>
    </row>
    <row r="20" spans="1:8" ht="14.25" customHeight="1">
      <c r="A20" s="21">
        <v>45356</v>
      </c>
      <c r="B20" s="22" t="s">
        <v>181</v>
      </c>
      <c r="C20" s="21">
        <v>45355</v>
      </c>
      <c r="D20" s="23">
        <v>1003.725</v>
      </c>
      <c r="E20" s="23"/>
      <c r="F20" s="22"/>
      <c r="G20" s="22" t="s">
        <v>182</v>
      </c>
      <c r="H20" s="22" t="s">
        <v>183</v>
      </c>
    </row>
    <row r="21" spans="1:8" ht="14.25" customHeight="1">
      <c r="A21" s="6">
        <v>45356</v>
      </c>
      <c r="B21" s="7" t="s">
        <v>184</v>
      </c>
      <c r="C21" s="6">
        <v>45357</v>
      </c>
      <c r="D21" s="8"/>
      <c r="E21" s="8">
        <v>100.789</v>
      </c>
      <c r="F21" s="7"/>
      <c r="G21" s="9" t="s">
        <v>185</v>
      </c>
      <c r="H21" s="7"/>
    </row>
    <row r="22" spans="1:8" ht="14.25" customHeight="1">
      <c r="A22" s="6">
        <v>45356</v>
      </c>
      <c r="B22" s="7" t="s">
        <v>186</v>
      </c>
      <c r="C22" s="6">
        <v>45362</v>
      </c>
      <c r="D22" s="8"/>
      <c r="E22" s="8">
        <v>112.366</v>
      </c>
      <c r="F22" s="7"/>
      <c r="G22" s="9" t="s">
        <v>9</v>
      </c>
      <c r="H22" s="7"/>
    </row>
    <row r="23" spans="1:8" ht="14.25" customHeight="1">
      <c r="A23" s="6">
        <v>45356</v>
      </c>
      <c r="B23" s="7" t="s">
        <v>187</v>
      </c>
      <c r="C23" s="6">
        <v>45357</v>
      </c>
      <c r="D23" s="8"/>
      <c r="E23" s="8">
        <v>4350</v>
      </c>
      <c r="F23" s="7"/>
      <c r="G23" s="9" t="s">
        <v>29</v>
      </c>
      <c r="H23" s="7"/>
    </row>
    <row r="24" spans="1:8" ht="14.25" customHeight="1">
      <c r="A24" s="6">
        <v>45357</v>
      </c>
      <c r="B24" s="7" t="s">
        <v>188</v>
      </c>
      <c r="C24" s="6">
        <v>45363</v>
      </c>
      <c r="D24" s="8"/>
      <c r="E24" s="8">
        <v>59.4</v>
      </c>
      <c r="F24" s="7"/>
      <c r="G24" s="9" t="s">
        <v>9</v>
      </c>
      <c r="H24" s="7"/>
    </row>
    <row r="25" spans="1:8" ht="14.25" customHeight="1">
      <c r="A25" s="6">
        <v>45357</v>
      </c>
      <c r="B25" s="7" t="s">
        <v>189</v>
      </c>
      <c r="C25" s="6">
        <v>45358</v>
      </c>
      <c r="D25" s="8"/>
      <c r="E25" s="8">
        <v>1395</v>
      </c>
      <c r="F25" s="7"/>
      <c r="G25" s="9" t="s">
        <v>29</v>
      </c>
      <c r="H25" s="7"/>
    </row>
    <row r="26" spans="1:8" ht="14.25" customHeight="1">
      <c r="A26" s="21">
        <v>45358</v>
      </c>
      <c r="B26" s="22" t="s">
        <v>180</v>
      </c>
      <c r="C26" s="21">
        <v>45356</v>
      </c>
      <c r="D26" s="23"/>
      <c r="E26" s="23">
        <v>3.53</v>
      </c>
      <c r="F26" s="22"/>
      <c r="G26" s="22" t="s">
        <v>31</v>
      </c>
      <c r="H26" s="22" t="s">
        <v>32</v>
      </c>
    </row>
    <row r="27" spans="1:8" ht="14.25" customHeight="1">
      <c r="A27" s="6">
        <v>45358</v>
      </c>
      <c r="B27" s="7" t="s">
        <v>166</v>
      </c>
      <c r="C27" s="6">
        <v>45364</v>
      </c>
      <c r="D27" s="8"/>
      <c r="E27" s="8">
        <v>125.435</v>
      </c>
      <c r="F27" s="7"/>
      <c r="G27" s="9" t="s">
        <v>9</v>
      </c>
      <c r="H27" s="7"/>
    </row>
    <row r="28" spans="1:8" ht="14.25" customHeight="1">
      <c r="A28" s="13">
        <v>45359</v>
      </c>
      <c r="B28" s="14" t="s">
        <v>190</v>
      </c>
      <c r="C28" s="13">
        <v>45358</v>
      </c>
      <c r="D28" s="15">
        <v>962.52</v>
      </c>
      <c r="E28" s="15"/>
      <c r="F28" s="44" t="s">
        <v>191</v>
      </c>
      <c r="G28" s="58" t="s">
        <v>26</v>
      </c>
      <c r="H28" s="14" t="s">
        <v>192</v>
      </c>
    </row>
    <row r="29" spans="1:8" ht="14.25" customHeight="1">
      <c r="A29" s="6">
        <v>45359</v>
      </c>
      <c r="B29" s="7" t="s">
        <v>166</v>
      </c>
      <c r="C29" s="6">
        <v>45365</v>
      </c>
      <c r="D29" s="8"/>
      <c r="E29" s="8">
        <v>107.90900000000001</v>
      </c>
      <c r="F29" s="7"/>
      <c r="G29" s="9" t="s">
        <v>9</v>
      </c>
      <c r="H29" s="7"/>
    </row>
    <row r="30" spans="1:8" ht="14.25" customHeight="1">
      <c r="A30" s="6">
        <v>45359</v>
      </c>
      <c r="B30" s="7" t="s">
        <v>177</v>
      </c>
      <c r="C30" s="6">
        <v>45362</v>
      </c>
      <c r="D30" s="8"/>
      <c r="E30" s="8">
        <v>1000</v>
      </c>
      <c r="F30" s="7"/>
      <c r="G30" s="9" t="s">
        <v>29</v>
      </c>
      <c r="H30" s="7"/>
    </row>
    <row r="31" spans="1:8" ht="14.25" customHeight="1">
      <c r="A31" s="21">
        <v>45362</v>
      </c>
      <c r="B31" s="22" t="s">
        <v>178</v>
      </c>
      <c r="C31" s="21">
        <v>45359</v>
      </c>
      <c r="D31" s="23">
        <v>0.75</v>
      </c>
      <c r="E31" s="23"/>
      <c r="F31" s="22"/>
      <c r="G31" s="22" t="s">
        <v>31</v>
      </c>
      <c r="H31" s="22" t="s">
        <v>32</v>
      </c>
    </row>
    <row r="32" spans="1:8" ht="14.25" customHeight="1">
      <c r="A32" s="21">
        <v>45362</v>
      </c>
      <c r="B32" s="22" t="s">
        <v>179</v>
      </c>
      <c r="C32" s="21">
        <v>45359</v>
      </c>
      <c r="D32" s="23">
        <v>1.7849999999999999</v>
      </c>
      <c r="E32" s="23"/>
      <c r="F32" s="22"/>
      <c r="G32" s="22" t="s">
        <v>31</v>
      </c>
      <c r="H32" s="22" t="s">
        <v>32</v>
      </c>
    </row>
    <row r="33" spans="1:8" ht="14.25" customHeight="1">
      <c r="A33" s="6">
        <v>45362</v>
      </c>
      <c r="B33" s="7" t="s">
        <v>166</v>
      </c>
      <c r="C33" s="6">
        <v>45367</v>
      </c>
      <c r="D33" s="8"/>
      <c r="E33" s="8">
        <v>26.529</v>
      </c>
      <c r="F33" s="7"/>
      <c r="G33" s="9" t="s">
        <v>9</v>
      </c>
      <c r="H33" s="7"/>
    </row>
    <row r="34" spans="1:8" ht="14.25" customHeight="1">
      <c r="A34" s="6">
        <v>45362</v>
      </c>
      <c r="B34" s="7" t="s">
        <v>193</v>
      </c>
      <c r="C34" s="6">
        <v>45363</v>
      </c>
      <c r="D34" s="8"/>
      <c r="E34" s="8">
        <v>164.43299999999999</v>
      </c>
      <c r="F34" s="7"/>
      <c r="G34" s="9" t="s">
        <v>36</v>
      </c>
      <c r="H34" s="7" t="s">
        <v>37</v>
      </c>
    </row>
    <row r="35" spans="1:8" ht="14.25" customHeight="1">
      <c r="A35" s="6">
        <v>45362</v>
      </c>
      <c r="B35" s="7" t="s">
        <v>188</v>
      </c>
      <c r="C35" s="6">
        <v>45367</v>
      </c>
      <c r="D35" s="8"/>
      <c r="E35" s="8">
        <v>281.77499999999998</v>
      </c>
      <c r="F35" s="7"/>
      <c r="G35" s="9" t="s">
        <v>9</v>
      </c>
      <c r="H35" s="7"/>
    </row>
    <row r="36" spans="1:8" ht="14.25" customHeight="1">
      <c r="A36" s="6">
        <v>45362</v>
      </c>
      <c r="B36" s="7" t="s">
        <v>188</v>
      </c>
      <c r="C36" s="6">
        <v>45368</v>
      </c>
      <c r="D36" s="8"/>
      <c r="E36" s="8">
        <v>300.95999999999998</v>
      </c>
      <c r="F36" s="7"/>
      <c r="G36" s="9" t="s">
        <v>9</v>
      </c>
      <c r="H36" s="7"/>
    </row>
    <row r="37" spans="1:8" ht="14.25" customHeight="1">
      <c r="A37" s="13">
        <v>45363</v>
      </c>
      <c r="B37" s="14" t="s">
        <v>194</v>
      </c>
      <c r="C37" s="13">
        <v>45362</v>
      </c>
      <c r="D37" s="15">
        <v>920</v>
      </c>
      <c r="E37" s="15"/>
      <c r="F37" s="14"/>
      <c r="G37" s="14" t="s">
        <v>15</v>
      </c>
      <c r="H37" s="14" t="s">
        <v>195</v>
      </c>
    </row>
    <row r="38" spans="1:8" ht="14.25" customHeight="1">
      <c r="A38" s="6">
        <v>45363</v>
      </c>
      <c r="B38" s="7" t="s">
        <v>196</v>
      </c>
      <c r="C38" s="6">
        <v>45364</v>
      </c>
      <c r="D38" s="8"/>
      <c r="E38" s="8">
        <v>11465</v>
      </c>
      <c r="F38" s="7"/>
      <c r="G38" s="9" t="s">
        <v>29</v>
      </c>
      <c r="H38" s="7"/>
    </row>
    <row r="39" spans="1:8" ht="14.25" customHeight="1">
      <c r="A39" s="13">
        <v>45364</v>
      </c>
      <c r="B39" s="14" t="s">
        <v>197</v>
      </c>
      <c r="C39" s="13">
        <v>45363</v>
      </c>
      <c r="D39" s="15">
        <v>474.10199999999998</v>
      </c>
      <c r="E39" s="15"/>
      <c r="F39" s="14"/>
      <c r="G39" s="14" t="s">
        <v>15</v>
      </c>
      <c r="H39" s="14" t="s">
        <v>149</v>
      </c>
    </row>
    <row r="40" spans="1:8" ht="14.25" customHeight="1">
      <c r="A40" s="13">
        <v>45364</v>
      </c>
      <c r="B40" s="14" t="s">
        <v>198</v>
      </c>
      <c r="C40" s="13">
        <v>45363</v>
      </c>
      <c r="D40" s="15">
        <v>997.02200000000005</v>
      </c>
      <c r="E40" s="15"/>
      <c r="F40" s="14"/>
      <c r="G40" s="14" t="s">
        <v>15</v>
      </c>
      <c r="H40" s="14" t="s">
        <v>149</v>
      </c>
    </row>
    <row r="41" spans="1:8" ht="14.25" customHeight="1">
      <c r="A41" s="13">
        <v>45366</v>
      </c>
      <c r="B41" s="14" t="s">
        <v>199</v>
      </c>
      <c r="C41" s="13">
        <v>45365</v>
      </c>
      <c r="D41" s="15">
        <v>755.76499999999999</v>
      </c>
      <c r="E41" s="15"/>
      <c r="F41" s="14"/>
      <c r="G41" s="14" t="s">
        <v>15</v>
      </c>
      <c r="H41" s="14" t="s">
        <v>149</v>
      </c>
    </row>
    <row r="42" spans="1:8" ht="14.25" customHeight="1">
      <c r="A42" s="13">
        <v>45366</v>
      </c>
      <c r="B42" s="14" t="s">
        <v>200</v>
      </c>
      <c r="C42" s="13">
        <v>45365</v>
      </c>
      <c r="D42" s="15">
        <v>1020</v>
      </c>
      <c r="E42" s="15"/>
      <c r="F42" s="14"/>
      <c r="G42" s="14" t="s">
        <v>26</v>
      </c>
      <c r="H42" s="14" t="s">
        <v>60</v>
      </c>
    </row>
    <row r="43" spans="1:8" ht="14.25" customHeight="1">
      <c r="A43" s="13">
        <v>45369</v>
      </c>
      <c r="B43" s="14" t="s">
        <v>201</v>
      </c>
      <c r="C43" s="13">
        <v>45366</v>
      </c>
      <c r="D43" s="15">
        <v>227.749</v>
      </c>
      <c r="E43" s="15"/>
      <c r="F43" s="14"/>
      <c r="G43" s="14" t="s">
        <v>15</v>
      </c>
      <c r="H43" s="14" t="s">
        <v>23</v>
      </c>
    </row>
    <row r="44" spans="1:8" ht="14.25" customHeight="1">
      <c r="A44" s="6">
        <v>45369</v>
      </c>
      <c r="B44" s="7" t="s">
        <v>166</v>
      </c>
      <c r="C44" s="6">
        <v>45375</v>
      </c>
      <c r="D44" s="8"/>
      <c r="E44" s="8">
        <v>72.27</v>
      </c>
      <c r="F44" s="7"/>
      <c r="G44" s="9" t="s">
        <v>9</v>
      </c>
      <c r="H44" s="7"/>
    </row>
    <row r="45" spans="1:8" ht="14.25" customHeight="1">
      <c r="A45" s="6">
        <v>45369</v>
      </c>
      <c r="B45" s="7" t="s">
        <v>166</v>
      </c>
      <c r="C45" s="6">
        <v>45374</v>
      </c>
      <c r="D45" s="8"/>
      <c r="E45" s="8">
        <v>148.00700000000001</v>
      </c>
      <c r="F45" s="7"/>
      <c r="G45" s="9" t="s">
        <v>9</v>
      </c>
      <c r="H45" s="7"/>
    </row>
    <row r="46" spans="1:8" ht="14.25" customHeight="1">
      <c r="A46" s="13">
        <v>45370</v>
      </c>
      <c r="B46" s="14" t="s">
        <v>202</v>
      </c>
      <c r="C46" s="13">
        <v>45369</v>
      </c>
      <c r="D46" s="15">
        <v>300</v>
      </c>
      <c r="E46" s="15"/>
      <c r="F46" s="14"/>
      <c r="G46" s="14" t="s">
        <v>15</v>
      </c>
      <c r="H46" s="14" t="s">
        <v>203</v>
      </c>
    </row>
    <row r="47" spans="1:8" ht="14.25" customHeight="1">
      <c r="A47" s="13">
        <v>45370</v>
      </c>
      <c r="B47" s="14" t="s">
        <v>204</v>
      </c>
      <c r="C47" s="13">
        <v>45369</v>
      </c>
      <c r="D47" s="15">
        <v>846.68</v>
      </c>
      <c r="E47" s="15"/>
      <c r="F47" s="14"/>
      <c r="G47" s="14" t="s">
        <v>15</v>
      </c>
      <c r="H47" s="14" t="s">
        <v>140</v>
      </c>
    </row>
    <row r="48" spans="1:8" ht="14.25" customHeight="1">
      <c r="A48" s="10">
        <v>45370</v>
      </c>
      <c r="B48" s="59" t="s">
        <v>205</v>
      </c>
      <c r="C48" s="60">
        <v>45369</v>
      </c>
      <c r="D48" s="48">
        <v>2367.4499999999998</v>
      </c>
      <c r="E48" s="61"/>
      <c r="F48" s="59" t="s">
        <v>206</v>
      </c>
      <c r="G48" s="59" t="s">
        <v>12</v>
      </c>
      <c r="H48" s="57" t="s">
        <v>207</v>
      </c>
    </row>
    <row r="49" spans="1:8" ht="14.25" customHeight="1">
      <c r="A49" s="10">
        <v>45372</v>
      </c>
      <c r="B49" s="11" t="s">
        <v>208</v>
      </c>
      <c r="C49" s="10">
        <v>45370</v>
      </c>
      <c r="D49" s="12">
        <v>799.35500000000002</v>
      </c>
      <c r="E49" s="12"/>
      <c r="F49" s="11"/>
      <c r="G49" s="11" t="s">
        <v>86</v>
      </c>
      <c r="H49" s="11" t="s">
        <v>86</v>
      </c>
    </row>
    <row r="50" spans="1:8" ht="14.25" customHeight="1">
      <c r="A50" s="13">
        <v>45372</v>
      </c>
      <c r="B50" s="14" t="s">
        <v>209</v>
      </c>
      <c r="C50" s="13">
        <v>45370</v>
      </c>
      <c r="D50" s="15">
        <v>5000</v>
      </c>
      <c r="E50" s="15"/>
      <c r="F50" s="14"/>
      <c r="G50" s="14" t="s">
        <v>100</v>
      </c>
      <c r="H50" s="14" t="s">
        <v>210</v>
      </c>
    </row>
    <row r="51" spans="1:8" ht="14.25" customHeight="1">
      <c r="A51" s="6">
        <v>45372</v>
      </c>
      <c r="B51" s="7" t="s">
        <v>166</v>
      </c>
      <c r="C51" s="6">
        <v>45377</v>
      </c>
      <c r="D51" s="8"/>
      <c r="E51" s="8">
        <v>33.165999999999997</v>
      </c>
      <c r="F51" s="7"/>
      <c r="G51" s="9" t="s">
        <v>9</v>
      </c>
      <c r="H51" s="7"/>
    </row>
    <row r="52" spans="1:8" ht="14.25" customHeight="1">
      <c r="A52" s="6">
        <v>45372</v>
      </c>
      <c r="B52" s="7" t="s">
        <v>166</v>
      </c>
      <c r="C52" s="6">
        <v>45378</v>
      </c>
      <c r="D52" s="8"/>
      <c r="E52" s="8">
        <v>116.821</v>
      </c>
      <c r="F52" s="7"/>
      <c r="G52" s="9" t="s">
        <v>9</v>
      </c>
      <c r="H52" s="7"/>
    </row>
    <row r="53" spans="1:8" ht="14.25" customHeight="1">
      <c r="A53" s="21">
        <v>45373</v>
      </c>
      <c r="B53" s="22" t="s">
        <v>179</v>
      </c>
      <c r="C53" s="21">
        <v>45372</v>
      </c>
      <c r="D53" s="23">
        <v>0.38</v>
      </c>
      <c r="E53" s="23"/>
      <c r="F53" s="22"/>
      <c r="G53" s="22" t="s">
        <v>31</v>
      </c>
      <c r="H53" s="22" t="s">
        <v>32</v>
      </c>
    </row>
    <row r="54" spans="1:8" ht="14.25" customHeight="1">
      <c r="A54" s="21">
        <v>45373</v>
      </c>
      <c r="B54" s="22" t="s">
        <v>178</v>
      </c>
      <c r="C54" s="21">
        <v>45372</v>
      </c>
      <c r="D54" s="23">
        <v>0.5</v>
      </c>
      <c r="E54" s="23"/>
      <c r="F54" s="22"/>
      <c r="G54" s="22" t="s">
        <v>31</v>
      </c>
      <c r="H54" s="22" t="s">
        <v>32</v>
      </c>
    </row>
    <row r="55" spans="1:8" ht="14.25" customHeight="1">
      <c r="A55" s="21">
        <v>45373</v>
      </c>
      <c r="B55" s="22" t="s">
        <v>211</v>
      </c>
      <c r="C55" s="21">
        <v>45372</v>
      </c>
      <c r="D55" s="23">
        <v>2</v>
      </c>
      <c r="E55" s="23"/>
      <c r="F55" s="22"/>
      <c r="G55" s="22" t="s">
        <v>31</v>
      </c>
      <c r="H55" s="22" t="s">
        <v>32</v>
      </c>
    </row>
    <row r="56" spans="1:8" ht="14.25" customHeight="1">
      <c r="A56" s="13">
        <v>45373</v>
      </c>
      <c r="B56" s="14" t="s">
        <v>212</v>
      </c>
      <c r="C56" s="13">
        <v>45372</v>
      </c>
      <c r="D56" s="15">
        <v>795</v>
      </c>
      <c r="E56" s="15"/>
      <c r="F56" s="14"/>
      <c r="G56" s="14" t="s">
        <v>15</v>
      </c>
      <c r="H56" s="14" t="s">
        <v>62</v>
      </c>
    </row>
    <row r="57" spans="1:8" ht="14.25" customHeight="1">
      <c r="A57" s="25">
        <v>45373</v>
      </c>
      <c r="B57" s="26" t="s">
        <v>213</v>
      </c>
      <c r="C57" s="25">
        <v>45372</v>
      </c>
      <c r="D57" s="27">
        <v>1653.9760000000001</v>
      </c>
      <c r="E57" s="27"/>
      <c r="F57" s="26"/>
      <c r="G57" s="26" t="s">
        <v>108</v>
      </c>
      <c r="H57" s="26" t="s">
        <v>214</v>
      </c>
    </row>
    <row r="58" spans="1:8" ht="14.25" customHeight="1">
      <c r="A58" s="13">
        <v>45373</v>
      </c>
      <c r="B58" s="14" t="s">
        <v>215</v>
      </c>
      <c r="C58" s="13">
        <v>45372</v>
      </c>
      <c r="D58" s="15">
        <v>1775.5650000000001</v>
      </c>
      <c r="E58" s="15"/>
      <c r="F58" s="14"/>
      <c r="G58" s="14" t="s">
        <v>15</v>
      </c>
      <c r="H58" s="14" t="s">
        <v>149</v>
      </c>
    </row>
    <row r="59" spans="1:8" ht="14.25" customHeight="1">
      <c r="A59" s="6">
        <v>45373</v>
      </c>
      <c r="B59" s="7" t="s">
        <v>166</v>
      </c>
      <c r="C59" s="6">
        <v>45379</v>
      </c>
      <c r="D59" s="8"/>
      <c r="E59" s="8">
        <v>126.718</v>
      </c>
      <c r="F59" s="7"/>
      <c r="G59" s="9" t="s">
        <v>9</v>
      </c>
      <c r="H59" s="7"/>
    </row>
    <row r="60" spans="1:8" ht="14.25" customHeight="1">
      <c r="A60" s="21">
        <v>45376</v>
      </c>
      <c r="B60" s="22" t="s">
        <v>178</v>
      </c>
      <c r="C60" s="21">
        <v>45373</v>
      </c>
      <c r="D60" s="23">
        <v>0.75</v>
      </c>
      <c r="E60" s="23"/>
      <c r="F60" s="22"/>
      <c r="G60" s="22" t="s">
        <v>31</v>
      </c>
      <c r="H60" s="22" t="s">
        <v>32</v>
      </c>
    </row>
    <row r="61" spans="1:8" ht="14.25" customHeight="1">
      <c r="A61" s="21">
        <v>45376</v>
      </c>
      <c r="B61" s="22" t="s">
        <v>179</v>
      </c>
      <c r="C61" s="21">
        <v>45373</v>
      </c>
      <c r="D61" s="23">
        <v>1.7849999999999999</v>
      </c>
      <c r="E61" s="23"/>
      <c r="F61" s="22"/>
      <c r="G61" s="22" t="s">
        <v>31</v>
      </c>
      <c r="H61" s="22" t="s">
        <v>32</v>
      </c>
    </row>
    <row r="62" spans="1:8" ht="14.25" customHeight="1">
      <c r="A62" s="6">
        <v>45376</v>
      </c>
      <c r="B62" s="7" t="s">
        <v>184</v>
      </c>
      <c r="C62" s="6">
        <v>45377</v>
      </c>
      <c r="D62" s="8"/>
      <c r="E62" s="8">
        <v>50.334000000000003</v>
      </c>
      <c r="F62" s="7"/>
      <c r="G62" s="9" t="s">
        <v>36</v>
      </c>
      <c r="H62" s="7" t="s">
        <v>37</v>
      </c>
    </row>
    <row r="63" spans="1:8" ht="14.25" customHeight="1">
      <c r="A63" s="6">
        <v>45376</v>
      </c>
      <c r="B63" s="7" t="s">
        <v>166</v>
      </c>
      <c r="C63" s="6">
        <v>45380</v>
      </c>
      <c r="D63" s="8"/>
      <c r="E63" s="8">
        <v>165.82599999999999</v>
      </c>
      <c r="F63" s="7"/>
      <c r="G63" s="9" t="s">
        <v>9</v>
      </c>
      <c r="H63" s="7"/>
    </row>
    <row r="64" spans="1:8" ht="14.25" customHeight="1">
      <c r="A64" s="6">
        <v>45376</v>
      </c>
      <c r="B64" s="7" t="s">
        <v>166</v>
      </c>
      <c r="C64" s="6">
        <v>45382</v>
      </c>
      <c r="D64" s="8"/>
      <c r="E64" s="8">
        <v>181.864</v>
      </c>
      <c r="F64" s="7"/>
      <c r="G64" s="9" t="s">
        <v>9</v>
      </c>
      <c r="H64" s="7"/>
    </row>
    <row r="65" spans="1:8" ht="14.25" customHeight="1">
      <c r="A65" s="6">
        <v>45376</v>
      </c>
      <c r="B65" s="7" t="s">
        <v>166</v>
      </c>
      <c r="C65" s="6">
        <v>45381</v>
      </c>
      <c r="D65" s="8"/>
      <c r="E65" s="8">
        <v>236.61199999999999</v>
      </c>
      <c r="F65" s="7"/>
      <c r="G65" s="9" t="s">
        <v>9</v>
      </c>
      <c r="H65" s="7"/>
    </row>
    <row r="66" spans="1:8" ht="14.25" customHeight="1">
      <c r="A66" s="6">
        <v>45376</v>
      </c>
      <c r="B66" s="7" t="s">
        <v>216</v>
      </c>
      <c r="C66" s="6">
        <v>45377</v>
      </c>
      <c r="D66" s="8"/>
      <c r="E66" s="8">
        <v>24665</v>
      </c>
      <c r="F66" s="7"/>
      <c r="G66" s="9" t="s">
        <v>29</v>
      </c>
      <c r="H66" s="7"/>
    </row>
    <row r="67" spans="1:8" ht="14.25" customHeight="1">
      <c r="A67" s="21">
        <v>45377</v>
      </c>
      <c r="B67" s="22" t="s">
        <v>217</v>
      </c>
      <c r="C67" s="21"/>
      <c r="D67" s="23">
        <v>0.38</v>
      </c>
      <c r="E67" s="23"/>
      <c r="F67" s="22"/>
      <c r="G67" s="22" t="s">
        <v>31</v>
      </c>
      <c r="H67" s="22" t="s">
        <v>32</v>
      </c>
    </row>
    <row r="68" spans="1:8" ht="14.25" customHeight="1">
      <c r="A68" s="21">
        <v>45377</v>
      </c>
      <c r="B68" s="22" t="s">
        <v>218</v>
      </c>
      <c r="C68" s="21"/>
      <c r="D68" s="23">
        <v>0.5</v>
      </c>
      <c r="E68" s="23"/>
      <c r="F68" s="22"/>
      <c r="G68" s="22" t="s">
        <v>31</v>
      </c>
      <c r="H68" s="22" t="s">
        <v>32</v>
      </c>
    </row>
    <row r="69" spans="1:8" ht="14.25" customHeight="1">
      <c r="A69" s="21">
        <v>45377</v>
      </c>
      <c r="B69" s="22" t="s">
        <v>219</v>
      </c>
      <c r="C69" s="21"/>
      <c r="D69" s="23">
        <v>2</v>
      </c>
      <c r="E69" s="23"/>
      <c r="F69" s="22"/>
      <c r="G69" s="22" t="s">
        <v>31</v>
      </c>
      <c r="H69" s="22" t="s">
        <v>32</v>
      </c>
    </row>
    <row r="70" spans="1:8" ht="14.25" customHeight="1">
      <c r="A70" s="13">
        <v>45377</v>
      </c>
      <c r="B70" s="14" t="s">
        <v>220</v>
      </c>
      <c r="C70" s="13"/>
      <c r="D70" s="15">
        <v>231</v>
      </c>
      <c r="E70" s="15"/>
      <c r="F70" s="14"/>
      <c r="G70" s="14" t="s">
        <v>15</v>
      </c>
      <c r="H70" s="14" t="s">
        <v>221</v>
      </c>
    </row>
    <row r="71" spans="1:8" ht="14.25" customHeight="1">
      <c r="A71" s="10">
        <v>45377</v>
      </c>
      <c r="B71" s="59" t="s">
        <v>222</v>
      </c>
      <c r="C71" s="60">
        <v>45376</v>
      </c>
      <c r="D71" s="48">
        <v>1203.7249999999999</v>
      </c>
      <c r="E71" s="61"/>
      <c r="F71" s="59"/>
      <c r="G71" s="59" t="s">
        <v>12</v>
      </c>
      <c r="H71" s="57" t="s">
        <v>682</v>
      </c>
    </row>
    <row r="72" spans="1:8" ht="14.25" customHeight="1">
      <c r="A72" s="62">
        <v>45377</v>
      </c>
      <c r="B72" s="63" t="s">
        <v>223</v>
      </c>
      <c r="C72" s="62"/>
      <c r="D72" s="64">
        <v>4671.1940000000004</v>
      </c>
      <c r="E72" s="64"/>
      <c r="F72" s="63" t="s">
        <v>224</v>
      </c>
      <c r="G72" s="63" t="s">
        <v>225</v>
      </c>
      <c r="H72" s="65"/>
    </row>
    <row r="73" spans="1:8" ht="14.25" customHeight="1">
      <c r="A73" s="6">
        <v>45377</v>
      </c>
      <c r="B73" s="7" t="s">
        <v>188</v>
      </c>
      <c r="C73" s="6"/>
      <c r="D73" s="8"/>
      <c r="E73" s="8">
        <v>67.322999999999993</v>
      </c>
      <c r="F73" s="7"/>
      <c r="G73" s="9" t="s">
        <v>9</v>
      </c>
      <c r="H73" s="7"/>
    </row>
    <row r="74" spans="1:8" ht="14.25" customHeight="1">
      <c r="A74" s="13">
        <v>45378</v>
      </c>
      <c r="B74" s="14" t="s">
        <v>226</v>
      </c>
      <c r="C74" s="13"/>
      <c r="D74" s="15">
        <v>48000</v>
      </c>
      <c r="E74" s="15"/>
      <c r="F74" s="14"/>
      <c r="G74" s="14" t="s">
        <v>134</v>
      </c>
      <c r="H74" s="14" t="s">
        <v>72</v>
      </c>
    </row>
    <row r="75" spans="1:8" ht="14.25" customHeight="1">
      <c r="A75" s="6">
        <v>45379</v>
      </c>
      <c r="B75" s="7" t="s">
        <v>8</v>
      </c>
      <c r="C75" s="6">
        <v>45385</v>
      </c>
      <c r="D75" s="8"/>
      <c r="E75" s="8">
        <v>12.317</v>
      </c>
      <c r="F75" s="7"/>
      <c r="G75" s="9" t="s">
        <v>9</v>
      </c>
      <c r="H75" s="7"/>
    </row>
    <row r="76" spans="1:8" ht="14.25" customHeight="1">
      <c r="A76" s="6">
        <v>45379</v>
      </c>
      <c r="B76" s="7" t="s">
        <v>8</v>
      </c>
      <c r="C76" s="6">
        <v>45385</v>
      </c>
      <c r="D76" s="8"/>
      <c r="E76" s="8">
        <v>410.851</v>
      </c>
      <c r="F76" s="7"/>
      <c r="G76" s="9" t="s">
        <v>9</v>
      </c>
      <c r="H76" s="7"/>
    </row>
    <row r="77" spans="1:8" ht="14.25" customHeight="1">
      <c r="A77" s="13">
        <v>45379</v>
      </c>
      <c r="B77" s="14" t="s">
        <v>227</v>
      </c>
      <c r="C77" s="13">
        <v>45378</v>
      </c>
      <c r="D77" s="15">
        <v>639.39</v>
      </c>
      <c r="E77" s="15"/>
      <c r="F77" s="14"/>
      <c r="G77" s="14" t="s">
        <v>15</v>
      </c>
      <c r="H77" s="14" t="s">
        <v>89</v>
      </c>
    </row>
    <row r="78" spans="1:8" ht="14.25" customHeight="1">
      <c r="A78" s="66">
        <v>45379</v>
      </c>
      <c r="B78" s="47" t="s">
        <v>228</v>
      </c>
      <c r="C78" s="66">
        <v>45378</v>
      </c>
      <c r="D78" s="48">
        <v>3336.45</v>
      </c>
      <c r="E78" s="48"/>
      <c r="F78" s="47" t="s">
        <v>229</v>
      </c>
      <c r="G78" s="47" t="s">
        <v>12</v>
      </c>
      <c r="H78" s="67" t="s">
        <v>230</v>
      </c>
    </row>
    <row r="79" spans="1:8" ht="14.25" customHeight="1">
      <c r="A79" s="21">
        <v>45380</v>
      </c>
      <c r="B79" s="22" t="s">
        <v>114</v>
      </c>
      <c r="C79" s="21">
        <v>45380</v>
      </c>
      <c r="D79" s="23">
        <v>3.53</v>
      </c>
      <c r="E79" s="23"/>
      <c r="F79" s="22"/>
      <c r="G79" s="22" t="s">
        <v>31</v>
      </c>
      <c r="H79" s="22" t="s">
        <v>32</v>
      </c>
    </row>
    <row r="80" spans="1:8" ht="14.25" customHeight="1">
      <c r="A80" s="21">
        <v>45380</v>
      </c>
      <c r="B80" s="22" t="s">
        <v>231</v>
      </c>
      <c r="C80" s="21">
        <v>45379</v>
      </c>
      <c r="D80" s="23">
        <v>9.52</v>
      </c>
      <c r="E80" s="23"/>
      <c r="F80" s="22"/>
      <c r="G80" s="22" t="s">
        <v>31</v>
      </c>
      <c r="H80" s="22" t="s">
        <v>32</v>
      </c>
    </row>
    <row r="81" spans="1:8" ht="14.25" customHeight="1">
      <c r="A81" s="6">
        <v>45380</v>
      </c>
      <c r="B81" s="7" t="s">
        <v>8</v>
      </c>
      <c r="C81" s="6">
        <v>45386</v>
      </c>
      <c r="D81" s="8"/>
      <c r="E81" s="8">
        <v>194.04</v>
      </c>
      <c r="F81" s="7"/>
      <c r="G81" s="9" t="s">
        <v>9</v>
      </c>
      <c r="H81" s="7"/>
    </row>
    <row r="82" spans="1:8" ht="14.25" customHeight="1">
      <c r="A82" s="6">
        <v>45380</v>
      </c>
      <c r="B82" s="7" t="s">
        <v>69</v>
      </c>
      <c r="C82" s="6">
        <v>45383</v>
      </c>
      <c r="D82" s="8"/>
      <c r="E82" s="8">
        <v>12460</v>
      </c>
      <c r="F82" s="7"/>
      <c r="G82" s="9" t="s">
        <v>29</v>
      </c>
      <c r="H82" s="7"/>
    </row>
    <row r="83" spans="1:8" ht="14.25" customHeight="1">
      <c r="A83" s="68"/>
      <c r="C83" s="69"/>
      <c r="D83" s="69"/>
    </row>
    <row r="84" spans="1:8" ht="14.25" customHeight="1">
      <c r="A84" s="68"/>
      <c r="C84" s="69"/>
      <c r="D84" s="69"/>
    </row>
    <row r="85" spans="1:8" ht="14.25" customHeight="1">
      <c r="A85" s="68"/>
      <c r="C85" s="69"/>
      <c r="D85" s="69"/>
    </row>
    <row r="86" spans="1:8" ht="14.25" customHeight="1">
      <c r="A86" s="68"/>
      <c r="C86" s="69"/>
      <c r="D86" s="69"/>
    </row>
    <row r="87" spans="1:8" ht="14.25" customHeight="1">
      <c r="A87" s="68"/>
      <c r="C87" s="69"/>
      <c r="D87" s="69"/>
    </row>
    <row r="88" spans="1:8" ht="14.25" customHeight="1">
      <c r="A88" s="68"/>
      <c r="C88" s="69"/>
      <c r="D88" s="69"/>
    </row>
    <row r="89" spans="1:8" ht="14.25" customHeight="1">
      <c r="A89" s="68"/>
      <c r="C89" s="69"/>
      <c r="D89" s="69"/>
    </row>
    <row r="90" spans="1:8" ht="14.25" customHeight="1">
      <c r="A90" s="68"/>
      <c r="C90" s="69"/>
      <c r="D90" s="69"/>
    </row>
    <row r="91" spans="1:8" ht="14.25" customHeight="1">
      <c r="A91" s="68"/>
      <c r="C91" s="69"/>
      <c r="D91" s="69"/>
    </row>
    <row r="92" spans="1:8" ht="14.25" customHeight="1">
      <c r="A92" s="68"/>
      <c r="C92" s="69"/>
      <c r="D92" s="69"/>
    </row>
    <row r="93" spans="1:8" ht="14.25" customHeight="1">
      <c r="A93" s="68"/>
      <c r="C93" s="69"/>
      <c r="D93" s="69"/>
    </row>
    <row r="94" spans="1:8" ht="14.25" customHeight="1">
      <c r="A94" s="68"/>
      <c r="C94" s="69"/>
      <c r="D94" s="69"/>
    </row>
    <row r="95" spans="1:8" ht="14.25" customHeight="1">
      <c r="A95" s="68"/>
      <c r="C95" s="69"/>
      <c r="D95" s="69"/>
    </row>
    <row r="96" spans="1:8" ht="14.25" customHeight="1">
      <c r="A96" s="68"/>
      <c r="C96" s="69"/>
      <c r="D96" s="69"/>
    </row>
    <row r="97" spans="1:4" ht="14.25" customHeight="1">
      <c r="A97" s="68"/>
      <c r="C97" s="69"/>
      <c r="D97" s="69"/>
    </row>
    <row r="98" spans="1:4" ht="14.25" customHeight="1">
      <c r="A98" s="68"/>
      <c r="C98" s="69"/>
      <c r="D98" s="69"/>
    </row>
    <row r="99" spans="1:4" ht="14.25" customHeight="1">
      <c r="A99" s="68"/>
      <c r="C99" s="69"/>
      <c r="D99" s="69"/>
    </row>
    <row r="100" spans="1:4" ht="14.25" customHeight="1">
      <c r="A100" s="68"/>
      <c r="C100" s="69"/>
      <c r="D100" s="69"/>
    </row>
    <row r="101" spans="1:4" ht="14.25" customHeight="1">
      <c r="A101" s="68"/>
      <c r="C101" s="69"/>
      <c r="D101" s="69"/>
    </row>
    <row r="102" spans="1:4" ht="14.25" customHeight="1">
      <c r="A102" s="68"/>
      <c r="C102" s="69"/>
      <c r="D102" s="69"/>
    </row>
    <row r="103" spans="1:4" ht="14.25" customHeight="1">
      <c r="A103" s="68"/>
      <c r="C103" s="69"/>
      <c r="D103" s="69"/>
    </row>
    <row r="104" spans="1:4" ht="14.25" customHeight="1">
      <c r="A104" s="68"/>
      <c r="C104" s="69"/>
      <c r="D104" s="69"/>
    </row>
    <row r="105" spans="1:4" ht="14.25" customHeight="1">
      <c r="A105" s="68"/>
      <c r="C105" s="69"/>
      <c r="D105" s="69"/>
    </row>
    <row r="106" spans="1:4" ht="14.25" customHeight="1">
      <c r="A106" s="68"/>
      <c r="C106" s="69"/>
      <c r="D106" s="69"/>
    </row>
    <row r="107" spans="1:4" ht="14.25" customHeight="1">
      <c r="A107" s="68"/>
      <c r="C107" s="69"/>
      <c r="D107" s="69"/>
    </row>
    <row r="108" spans="1:4" ht="14.25" customHeight="1">
      <c r="A108" s="68"/>
      <c r="C108" s="69"/>
      <c r="D108" s="69"/>
    </row>
    <row r="109" spans="1:4" ht="14.25" customHeight="1">
      <c r="A109" s="68"/>
      <c r="C109" s="69"/>
      <c r="D109" s="69"/>
    </row>
    <row r="110" spans="1:4" ht="14.25" customHeight="1">
      <c r="A110" s="68"/>
      <c r="C110" s="69"/>
      <c r="D110" s="69"/>
    </row>
    <row r="111" spans="1:4" ht="14.25" customHeight="1">
      <c r="A111" s="68"/>
      <c r="C111" s="69"/>
      <c r="D111" s="69"/>
    </row>
    <row r="112" spans="1:4" ht="14.25" customHeight="1">
      <c r="A112" s="68"/>
      <c r="C112" s="69"/>
      <c r="D112" s="69"/>
    </row>
    <row r="113" spans="1:4" ht="14.25" customHeight="1">
      <c r="A113" s="68"/>
      <c r="C113" s="69"/>
      <c r="D113" s="69"/>
    </row>
    <row r="114" spans="1:4" ht="14.25" customHeight="1">
      <c r="A114" s="68"/>
      <c r="C114" s="69"/>
      <c r="D114" s="69"/>
    </row>
    <row r="115" spans="1:4" ht="14.25" customHeight="1">
      <c r="A115" s="68"/>
      <c r="C115" s="69"/>
      <c r="D115" s="69"/>
    </row>
    <row r="116" spans="1:4" ht="14.25" customHeight="1">
      <c r="A116" s="68"/>
      <c r="C116" s="69"/>
      <c r="D116" s="69"/>
    </row>
    <row r="117" spans="1:4" ht="14.25" customHeight="1">
      <c r="A117" s="68"/>
      <c r="C117" s="69"/>
      <c r="D117" s="69"/>
    </row>
    <row r="118" spans="1:4" ht="14.25" customHeight="1">
      <c r="A118" s="68"/>
      <c r="C118" s="69"/>
      <c r="D118" s="69"/>
    </row>
    <row r="119" spans="1:4" ht="14.25" customHeight="1">
      <c r="A119" s="68"/>
      <c r="C119" s="69"/>
      <c r="D119" s="69"/>
    </row>
    <row r="120" spans="1:4" ht="14.25" customHeight="1">
      <c r="A120" s="68"/>
      <c r="C120" s="69"/>
      <c r="D120" s="69"/>
    </row>
    <row r="121" spans="1:4" ht="14.25" customHeight="1">
      <c r="A121" s="68"/>
      <c r="C121" s="69"/>
      <c r="D121" s="69"/>
    </row>
    <row r="122" spans="1:4" ht="14.25" customHeight="1">
      <c r="A122" s="68"/>
      <c r="C122" s="69"/>
      <c r="D122" s="69"/>
    </row>
    <row r="123" spans="1:4" ht="14.25" customHeight="1">
      <c r="A123" s="68"/>
      <c r="C123" s="69"/>
      <c r="D123" s="69"/>
    </row>
    <row r="124" spans="1:4" ht="14.25" customHeight="1">
      <c r="A124" s="68"/>
      <c r="C124" s="69"/>
      <c r="D124" s="69"/>
    </row>
    <row r="125" spans="1:4" ht="14.25" customHeight="1">
      <c r="A125" s="68"/>
      <c r="C125" s="69"/>
      <c r="D125" s="69"/>
    </row>
    <row r="126" spans="1:4" ht="14.25" customHeight="1">
      <c r="A126" s="68"/>
      <c r="C126" s="69"/>
      <c r="D126" s="69"/>
    </row>
    <row r="127" spans="1:4" ht="14.25" customHeight="1">
      <c r="A127" s="68"/>
      <c r="C127" s="69"/>
      <c r="D127" s="69"/>
    </row>
    <row r="128" spans="1:4" ht="14.25" customHeight="1">
      <c r="A128" s="68"/>
      <c r="C128" s="69"/>
      <c r="D128" s="69"/>
    </row>
    <row r="129" spans="1:4" ht="14.25" customHeight="1">
      <c r="A129" s="68"/>
      <c r="C129" s="69"/>
      <c r="D129" s="69"/>
    </row>
    <row r="130" spans="1:4" ht="14.25" customHeight="1">
      <c r="A130" s="68"/>
      <c r="C130" s="69"/>
      <c r="D130" s="69"/>
    </row>
    <row r="131" spans="1:4" ht="14.25" customHeight="1">
      <c r="A131" s="68"/>
      <c r="C131" s="69"/>
      <c r="D131" s="69"/>
    </row>
    <row r="132" spans="1:4" ht="14.25" customHeight="1">
      <c r="A132" s="68"/>
      <c r="C132" s="69"/>
      <c r="D132" s="69"/>
    </row>
    <row r="133" spans="1:4" ht="14.25" customHeight="1">
      <c r="A133" s="68"/>
      <c r="C133" s="69"/>
      <c r="D133" s="69"/>
    </row>
    <row r="134" spans="1:4" ht="14.25" customHeight="1">
      <c r="A134" s="68"/>
      <c r="C134" s="69"/>
      <c r="D134" s="69"/>
    </row>
    <row r="135" spans="1:4" ht="14.25" customHeight="1">
      <c r="A135" s="68"/>
      <c r="C135" s="69"/>
      <c r="D135" s="69"/>
    </row>
    <row r="136" spans="1:4" ht="14.25" customHeight="1">
      <c r="A136" s="68"/>
      <c r="C136" s="69"/>
      <c r="D136" s="69"/>
    </row>
    <row r="137" spans="1:4" ht="14.25" customHeight="1">
      <c r="A137" s="68"/>
      <c r="C137" s="69"/>
      <c r="D137" s="69"/>
    </row>
    <row r="138" spans="1:4" ht="14.25" customHeight="1">
      <c r="A138" s="68"/>
      <c r="C138" s="69"/>
      <c r="D138" s="69"/>
    </row>
    <row r="139" spans="1:4" ht="14.25" customHeight="1">
      <c r="A139" s="68"/>
      <c r="C139" s="69"/>
      <c r="D139" s="69"/>
    </row>
    <row r="140" spans="1:4" ht="14.25" customHeight="1">
      <c r="A140" s="68"/>
      <c r="C140" s="69"/>
      <c r="D140" s="69"/>
    </row>
    <row r="141" spans="1:4" ht="14.25" customHeight="1">
      <c r="A141" s="68"/>
      <c r="C141" s="69"/>
      <c r="D141" s="69"/>
    </row>
    <row r="142" spans="1:4" ht="14.25" customHeight="1">
      <c r="A142" s="68"/>
      <c r="C142" s="69"/>
      <c r="D142" s="69"/>
    </row>
    <row r="143" spans="1:4" ht="14.25" customHeight="1">
      <c r="A143" s="68"/>
      <c r="C143" s="69"/>
      <c r="D143" s="69"/>
    </row>
    <row r="144" spans="1:4" ht="14.25" customHeight="1">
      <c r="A144" s="68"/>
      <c r="C144" s="69"/>
      <c r="D144" s="69"/>
    </row>
    <row r="145" spans="1:4" ht="14.25" customHeight="1">
      <c r="A145" s="68"/>
      <c r="C145" s="69"/>
      <c r="D145" s="69"/>
    </row>
    <row r="146" spans="1:4" ht="14.25" customHeight="1">
      <c r="A146" s="68"/>
      <c r="C146" s="69"/>
      <c r="D146" s="69"/>
    </row>
    <row r="147" spans="1:4" ht="14.25" customHeight="1">
      <c r="A147" s="68"/>
      <c r="C147" s="69"/>
      <c r="D147" s="69"/>
    </row>
    <row r="148" spans="1:4" ht="14.25" customHeight="1">
      <c r="A148" s="68"/>
      <c r="C148" s="69"/>
      <c r="D148" s="69"/>
    </row>
    <row r="149" spans="1:4" ht="14.25" customHeight="1">
      <c r="A149" s="68"/>
      <c r="C149" s="69"/>
      <c r="D149" s="69"/>
    </row>
    <row r="150" spans="1:4" ht="14.25" customHeight="1">
      <c r="A150" s="68"/>
      <c r="C150" s="69"/>
      <c r="D150" s="69"/>
    </row>
    <row r="151" spans="1:4" ht="14.25" customHeight="1">
      <c r="A151" s="68"/>
      <c r="C151" s="69"/>
      <c r="D151" s="69"/>
    </row>
    <row r="152" spans="1:4" ht="14.25" customHeight="1">
      <c r="A152" s="68"/>
      <c r="C152" s="69"/>
      <c r="D152" s="69"/>
    </row>
    <row r="153" spans="1:4" ht="14.25" customHeight="1">
      <c r="A153" s="68"/>
      <c r="C153" s="69"/>
      <c r="D153" s="69"/>
    </row>
    <row r="154" spans="1:4" ht="14.25" customHeight="1">
      <c r="A154" s="68"/>
      <c r="C154" s="69"/>
      <c r="D154" s="69"/>
    </row>
    <row r="155" spans="1:4" ht="14.25" customHeight="1">
      <c r="A155" s="68"/>
      <c r="C155" s="69"/>
      <c r="D155" s="69"/>
    </row>
    <row r="156" spans="1:4" ht="14.25" customHeight="1">
      <c r="A156" s="68"/>
      <c r="C156" s="69"/>
      <c r="D156" s="69"/>
    </row>
    <row r="157" spans="1:4" ht="14.25" customHeight="1">
      <c r="A157" s="68"/>
      <c r="C157" s="69"/>
      <c r="D157" s="69"/>
    </row>
    <row r="158" spans="1:4" ht="14.25" customHeight="1">
      <c r="A158" s="68"/>
      <c r="C158" s="69"/>
      <c r="D158" s="69"/>
    </row>
    <row r="159" spans="1:4" ht="14.25" customHeight="1">
      <c r="A159" s="68"/>
      <c r="C159" s="69"/>
      <c r="D159" s="69"/>
    </row>
    <row r="160" spans="1:4" ht="14.25" customHeight="1">
      <c r="A160" s="68"/>
      <c r="C160" s="69"/>
      <c r="D160" s="69"/>
    </row>
    <row r="161" spans="1:4" ht="14.25" customHeight="1">
      <c r="A161" s="68"/>
      <c r="C161" s="69"/>
      <c r="D161" s="69"/>
    </row>
    <row r="162" spans="1:4" ht="14.25" customHeight="1">
      <c r="A162" s="68"/>
      <c r="C162" s="69"/>
      <c r="D162" s="69"/>
    </row>
    <row r="163" spans="1:4" ht="14.25" customHeight="1">
      <c r="A163" s="68"/>
      <c r="C163" s="69"/>
      <c r="D163" s="69"/>
    </row>
    <row r="164" spans="1:4" ht="14.25" customHeight="1">
      <c r="A164" s="68"/>
      <c r="C164" s="69"/>
      <c r="D164" s="69"/>
    </row>
    <row r="165" spans="1:4" ht="14.25" customHeight="1">
      <c r="A165" s="68"/>
      <c r="C165" s="69"/>
      <c r="D165" s="69"/>
    </row>
    <row r="166" spans="1:4" ht="14.25" customHeight="1">
      <c r="A166" s="68"/>
      <c r="C166" s="69"/>
      <c r="D166" s="69"/>
    </row>
    <row r="167" spans="1:4" ht="14.25" customHeight="1">
      <c r="A167" s="68"/>
      <c r="C167" s="69"/>
      <c r="D167" s="69"/>
    </row>
    <row r="168" spans="1:4" ht="14.25" customHeight="1">
      <c r="A168" s="68"/>
      <c r="C168" s="69"/>
      <c r="D168" s="69"/>
    </row>
    <row r="169" spans="1:4" ht="14.25" customHeight="1">
      <c r="A169" s="68"/>
      <c r="C169" s="69"/>
      <c r="D169" s="69"/>
    </row>
    <row r="170" spans="1:4" ht="14.25" customHeight="1">
      <c r="A170" s="68"/>
      <c r="C170" s="69"/>
      <c r="D170" s="69"/>
    </row>
    <row r="171" spans="1:4" ht="14.25" customHeight="1">
      <c r="A171" s="68"/>
      <c r="C171" s="69"/>
      <c r="D171" s="69"/>
    </row>
    <row r="172" spans="1:4" ht="14.25" customHeight="1">
      <c r="A172" s="68"/>
      <c r="C172" s="69"/>
      <c r="D172" s="69"/>
    </row>
    <row r="173" spans="1:4" ht="14.25" customHeight="1">
      <c r="A173" s="68"/>
      <c r="C173" s="69"/>
      <c r="D173" s="69"/>
    </row>
    <row r="174" spans="1:4" ht="14.25" customHeight="1">
      <c r="A174" s="68"/>
      <c r="C174" s="69"/>
      <c r="D174" s="69"/>
    </row>
    <row r="175" spans="1:4" ht="14.25" customHeight="1">
      <c r="A175" s="68"/>
      <c r="C175" s="69"/>
      <c r="D175" s="69"/>
    </row>
    <row r="176" spans="1:4" ht="14.25" customHeight="1">
      <c r="A176" s="68"/>
      <c r="C176" s="69"/>
      <c r="D176" s="69"/>
    </row>
    <row r="177" spans="1:4" ht="14.25" customHeight="1">
      <c r="A177" s="68"/>
      <c r="C177" s="69"/>
      <c r="D177" s="69"/>
    </row>
    <row r="178" spans="1:4" ht="14.25" customHeight="1">
      <c r="A178" s="68"/>
      <c r="C178" s="69"/>
      <c r="D178" s="69"/>
    </row>
    <row r="179" spans="1:4" ht="14.25" customHeight="1">
      <c r="A179" s="68"/>
      <c r="C179" s="69"/>
      <c r="D179" s="69"/>
    </row>
    <row r="180" spans="1:4" ht="14.25" customHeight="1">
      <c r="A180" s="68"/>
      <c r="C180" s="69"/>
      <c r="D180" s="69"/>
    </row>
    <row r="181" spans="1:4" ht="14.25" customHeight="1">
      <c r="A181" s="68"/>
      <c r="C181" s="69"/>
      <c r="D181" s="69"/>
    </row>
    <row r="182" spans="1:4" ht="14.25" customHeight="1">
      <c r="A182" s="68"/>
      <c r="C182" s="69"/>
      <c r="D182" s="69"/>
    </row>
    <row r="183" spans="1:4" ht="14.25" customHeight="1">
      <c r="A183" s="68"/>
      <c r="C183" s="69"/>
      <c r="D183" s="69"/>
    </row>
    <row r="184" spans="1:4" ht="14.25" customHeight="1">
      <c r="A184" s="68"/>
      <c r="C184" s="69"/>
      <c r="D184" s="69"/>
    </row>
    <row r="185" spans="1:4" ht="14.25" customHeight="1">
      <c r="A185" s="68"/>
      <c r="C185" s="69"/>
      <c r="D185" s="69"/>
    </row>
    <row r="186" spans="1:4" ht="14.25" customHeight="1">
      <c r="A186" s="68"/>
      <c r="C186" s="69"/>
      <c r="D186" s="69"/>
    </row>
    <row r="187" spans="1:4" ht="14.25" customHeight="1">
      <c r="A187" s="68"/>
      <c r="C187" s="69"/>
      <c r="D187" s="69"/>
    </row>
    <row r="188" spans="1:4" ht="14.25" customHeight="1">
      <c r="A188" s="68"/>
      <c r="C188" s="69"/>
      <c r="D188" s="69"/>
    </row>
    <row r="189" spans="1:4" ht="14.25" customHeight="1">
      <c r="A189" s="68"/>
      <c r="C189" s="69"/>
      <c r="D189" s="69"/>
    </row>
    <row r="190" spans="1:4" ht="14.25" customHeight="1">
      <c r="A190" s="68"/>
      <c r="C190" s="69"/>
      <c r="D190" s="69"/>
    </row>
    <row r="191" spans="1:4" ht="14.25" customHeight="1">
      <c r="A191" s="68"/>
      <c r="C191" s="69"/>
      <c r="D191" s="69"/>
    </row>
    <row r="192" spans="1:4" ht="14.25" customHeight="1">
      <c r="A192" s="68"/>
      <c r="C192" s="69"/>
      <c r="D192" s="69"/>
    </row>
    <row r="193" spans="1:4" ht="14.25" customHeight="1">
      <c r="A193" s="68"/>
      <c r="C193" s="69"/>
      <c r="D193" s="69"/>
    </row>
    <row r="194" spans="1:4" ht="14.25" customHeight="1">
      <c r="A194" s="68"/>
      <c r="C194" s="69"/>
      <c r="D194" s="69"/>
    </row>
    <row r="195" spans="1:4" ht="14.25" customHeight="1">
      <c r="A195" s="68"/>
      <c r="C195" s="69"/>
      <c r="D195" s="69"/>
    </row>
    <row r="196" spans="1:4" ht="14.25" customHeight="1">
      <c r="A196" s="68"/>
      <c r="C196" s="69"/>
      <c r="D196" s="69"/>
    </row>
    <row r="197" spans="1:4" ht="14.25" customHeight="1">
      <c r="A197" s="68"/>
      <c r="C197" s="69"/>
      <c r="D197" s="69"/>
    </row>
    <row r="198" spans="1:4" ht="14.25" customHeight="1">
      <c r="A198" s="68"/>
      <c r="C198" s="69"/>
      <c r="D198" s="69"/>
    </row>
    <row r="199" spans="1:4" ht="14.25" customHeight="1">
      <c r="A199" s="68"/>
      <c r="C199" s="69"/>
      <c r="D199" s="69"/>
    </row>
    <row r="200" spans="1:4" ht="14.25" customHeight="1">
      <c r="A200" s="68"/>
      <c r="C200" s="69"/>
      <c r="D200" s="69"/>
    </row>
    <row r="201" spans="1:4" ht="14.25" customHeight="1">
      <c r="A201" s="68"/>
      <c r="C201" s="69"/>
      <c r="D201" s="69"/>
    </row>
    <row r="202" spans="1:4" ht="14.25" customHeight="1">
      <c r="A202" s="68"/>
      <c r="C202" s="69"/>
      <c r="D202" s="69"/>
    </row>
    <row r="203" spans="1:4" ht="14.25" customHeight="1">
      <c r="A203" s="68"/>
      <c r="C203" s="69"/>
      <c r="D203" s="69"/>
    </row>
    <row r="204" spans="1:4" ht="14.25" customHeight="1">
      <c r="A204" s="68"/>
      <c r="C204" s="69"/>
      <c r="D204" s="69"/>
    </row>
    <row r="205" spans="1:4" ht="14.25" customHeight="1">
      <c r="A205" s="68"/>
      <c r="C205" s="69"/>
      <c r="D205" s="69"/>
    </row>
    <row r="206" spans="1:4" ht="14.25" customHeight="1">
      <c r="A206" s="68"/>
      <c r="C206" s="69"/>
      <c r="D206" s="69"/>
    </row>
    <row r="207" spans="1:4" ht="14.25" customHeight="1">
      <c r="A207" s="68"/>
      <c r="C207" s="69"/>
      <c r="D207" s="69"/>
    </row>
    <row r="208" spans="1:4" ht="14.25" customHeight="1">
      <c r="A208" s="68"/>
      <c r="C208" s="69"/>
      <c r="D208" s="69"/>
    </row>
    <row r="209" spans="1:4" ht="14.25" customHeight="1">
      <c r="A209" s="68"/>
      <c r="C209" s="69"/>
      <c r="D209" s="69"/>
    </row>
    <row r="210" spans="1:4" ht="14.25" customHeight="1">
      <c r="A210" s="68"/>
      <c r="C210" s="69"/>
      <c r="D210" s="69"/>
    </row>
    <row r="211" spans="1:4" ht="14.25" customHeight="1">
      <c r="A211" s="68"/>
      <c r="C211" s="69"/>
      <c r="D211" s="69"/>
    </row>
    <row r="212" spans="1:4" ht="14.25" customHeight="1">
      <c r="A212" s="68"/>
      <c r="C212" s="69"/>
      <c r="D212" s="69"/>
    </row>
    <row r="213" spans="1:4" ht="14.25" customHeight="1">
      <c r="A213" s="68"/>
      <c r="C213" s="69"/>
      <c r="D213" s="69"/>
    </row>
    <row r="214" spans="1:4" ht="14.25" customHeight="1">
      <c r="A214" s="68"/>
      <c r="C214" s="69"/>
      <c r="D214" s="69"/>
    </row>
    <row r="215" spans="1:4" ht="14.25" customHeight="1">
      <c r="A215" s="68"/>
      <c r="C215" s="69"/>
      <c r="D215" s="69"/>
    </row>
    <row r="216" spans="1:4" ht="14.25" customHeight="1">
      <c r="A216" s="68"/>
      <c r="C216" s="69"/>
      <c r="D216" s="69"/>
    </row>
    <row r="217" spans="1:4" ht="14.25" customHeight="1">
      <c r="A217" s="68"/>
      <c r="C217" s="69"/>
      <c r="D217" s="69"/>
    </row>
    <row r="218" spans="1:4" ht="14.25" customHeight="1">
      <c r="A218" s="68"/>
      <c r="C218" s="69"/>
      <c r="D218" s="69"/>
    </row>
    <row r="219" spans="1:4" ht="14.25" customHeight="1">
      <c r="A219" s="68"/>
      <c r="C219" s="69"/>
      <c r="D219" s="69"/>
    </row>
    <row r="220" spans="1:4" ht="14.25" customHeight="1">
      <c r="A220" s="68"/>
      <c r="C220" s="69"/>
      <c r="D220" s="69"/>
    </row>
    <row r="221" spans="1:4" ht="14.25" customHeight="1">
      <c r="A221" s="68"/>
      <c r="C221" s="69"/>
      <c r="D221" s="69"/>
    </row>
    <row r="222" spans="1:4" ht="14.25" customHeight="1">
      <c r="A222" s="68"/>
      <c r="C222" s="69"/>
      <c r="D222" s="69"/>
    </row>
    <row r="223" spans="1:4" ht="14.25" customHeight="1">
      <c r="A223" s="68"/>
      <c r="C223" s="69"/>
      <c r="D223" s="69"/>
    </row>
    <row r="224" spans="1:4" ht="14.25" customHeight="1">
      <c r="A224" s="68"/>
      <c r="C224" s="69"/>
      <c r="D224" s="69"/>
    </row>
    <row r="225" spans="1:4" ht="14.25" customHeight="1">
      <c r="A225" s="68"/>
      <c r="C225" s="69"/>
      <c r="D225" s="69"/>
    </row>
    <row r="226" spans="1:4" ht="14.25" customHeight="1">
      <c r="A226" s="68"/>
      <c r="C226" s="69"/>
      <c r="D226" s="69"/>
    </row>
    <row r="227" spans="1:4" ht="14.25" customHeight="1">
      <c r="A227" s="68"/>
      <c r="C227" s="69"/>
      <c r="D227" s="69"/>
    </row>
    <row r="228" spans="1:4" ht="14.25" customHeight="1">
      <c r="A228" s="68"/>
      <c r="C228" s="69"/>
      <c r="D228" s="69"/>
    </row>
    <row r="229" spans="1:4" ht="14.25" customHeight="1">
      <c r="A229" s="68"/>
      <c r="C229" s="69"/>
      <c r="D229" s="69"/>
    </row>
    <row r="230" spans="1:4" ht="14.25" customHeight="1">
      <c r="A230" s="68"/>
      <c r="C230" s="69"/>
      <c r="D230" s="69"/>
    </row>
    <row r="231" spans="1:4" ht="14.25" customHeight="1">
      <c r="A231" s="68"/>
      <c r="C231" s="69"/>
      <c r="D231" s="69"/>
    </row>
    <row r="232" spans="1:4" ht="14.25" customHeight="1">
      <c r="A232" s="68"/>
      <c r="C232" s="69"/>
      <c r="D232" s="69"/>
    </row>
    <row r="233" spans="1:4" ht="14.25" customHeight="1">
      <c r="A233" s="68"/>
      <c r="C233" s="69"/>
      <c r="D233" s="69"/>
    </row>
    <row r="234" spans="1:4" ht="14.25" customHeight="1">
      <c r="A234" s="68"/>
      <c r="C234" s="69"/>
      <c r="D234" s="69"/>
    </row>
    <row r="235" spans="1:4" ht="14.25" customHeight="1">
      <c r="A235" s="68"/>
      <c r="C235" s="69"/>
      <c r="D235" s="69"/>
    </row>
    <row r="236" spans="1:4" ht="14.25" customHeight="1">
      <c r="A236" s="68"/>
      <c r="C236" s="69"/>
      <c r="D236" s="69"/>
    </row>
    <row r="237" spans="1:4" ht="14.25" customHeight="1">
      <c r="A237" s="68"/>
      <c r="C237" s="69"/>
      <c r="D237" s="69"/>
    </row>
    <row r="238" spans="1:4" ht="14.25" customHeight="1">
      <c r="A238" s="68"/>
      <c r="C238" s="69"/>
      <c r="D238" s="69"/>
    </row>
    <row r="239" spans="1:4" ht="14.25" customHeight="1">
      <c r="A239" s="68"/>
      <c r="C239" s="69"/>
      <c r="D239" s="69"/>
    </row>
    <row r="240" spans="1:4" ht="14.25" customHeight="1">
      <c r="A240" s="68"/>
      <c r="C240" s="69"/>
      <c r="D240" s="69"/>
    </row>
    <row r="241" spans="1:4" ht="14.25" customHeight="1">
      <c r="A241" s="68"/>
      <c r="C241" s="69"/>
      <c r="D241" s="69"/>
    </row>
    <row r="242" spans="1:4" ht="14.25" customHeight="1">
      <c r="A242" s="68"/>
      <c r="C242" s="69"/>
      <c r="D242" s="69"/>
    </row>
    <row r="243" spans="1:4" ht="14.25" customHeight="1">
      <c r="A243" s="68"/>
      <c r="C243" s="69"/>
      <c r="D243" s="69"/>
    </row>
    <row r="244" spans="1:4" ht="14.25" customHeight="1">
      <c r="A244" s="68"/>
      <c r="C244" s="69"/>
      <c r="D244" s="69"/>
    </row>
    <row r="245" spans="1:4" ht="14.25" customHeight="1">
      <c r="A245" s="68"/>
      <c r="C245" s="69"/>
      <c r="D245" s="69"/>
    </row>
    <row r="246" spans="1:4" ht="14.25" customHeight="1">
      <c r="A246" s="68"/>
      <c r="C246" s="69"/>
      <c r="D246" s="69"/>
    </row>
    <row r="247" spans="1:4" ht="14.25" customHeight="1">
      <c r="A247" s="68"/>
      <c r="C247" s="69"/>
      <c r="D247" s="69"/>
    </row>
    <row r="248" spans="1:4" ht="14.25" customHeight="1">
      <c r="A248" s="68"/>
      <c r="C248" s="69"/>
      <c r="D248" s="69"/>
    </row>
    <row r="249" spans="1:4" ht="14.25" customHeight="1">
      <c r="A249" s="68"/>
      <c r="C249" s="69"/>
      <c r="D249" s="69"/>
    </row>
    <row r="250" spans="1:4" ht="14.25" customHeight="1">
      <c r="A250" s="68"/>
      <c r="C250" s="69"/>
      <c r="D250" s="69"/>
    </row>
    <row r="251" spans="1:4" ht="14.25" customHeight="1">
      <c r="A251" s="68"/>
      <c r="C251" s="69"/>
      <c r="D251" s="69"/>
    </row>
    <row r="252" spans="1:4" ht="14.25" customHeight="1">
      <c r="A252" s="68"/>
      <c r="C252" s="69"/>
      <c r="D252" s="69"/>
    </row>
    <row r="253" spans="1:4" ht="14.25" customHeight="1">
      <c r="A253" s="68"/>
      <c r="C253" s="69"/>
      <c r="D253" s="69"/>
    </row>
    <row r="254" spans="1:4" ht="14.25" customHeight="1">
      <c r="A254" s="68"/>
      <c r="C254" s="69"/>
      <c r="D254" s="69"/>
    </row>
    <row r="255" spans="1:4" ht="14.25" customHeight="1">
      <c r="A255" s="68"/>
      <c r="C255" s="69"/>
      <c r="D255" s="69"/>
    </row>
    <row r="256" spans="1:4" ht="14.25" customHeight="1">
      <c r="A256" s="68"/>
      <c r="C256" s="69"/>
      <c r="D256" s="69"/>
    </row>
    <row r="257" spans="1:4" ht="14.25" customHeight="1">
      <c r="A257" s="68"/>
      <c r="C257" s="69"/>
      <c r="D257" s="69"/>
    </row>
    <row r="258" spans="1:4" ht="14.25" customHeight="1">
      <c r="A258" s="68"/>
      <c r="C258" s="69"/>
      <c r="D258" s="69"/>
    </row>
    <row r="259" spans="1:4" ht="14.25" customHeight="1">
      <c r="A259" s="68"/>
      <c r="C259" s="69"/>
      <c r="D259" s="69"/>
    </row>
    <row r="260" spans="1:4" ht="14.25" customHeight="1">
      <c r="A260" s="68"/>
      <c r="C260" s="69"/>
      <c r="D260" s="69"/>
    </row>
    <row r="261" spans="1:4" ht="14.25" customHeight="1">
      <c r="A261" s="68"/>
      <c r="C261" s="69"/>
      <c r="D261" s="69"/>
    </row>
    <row r="262" spans="1:4" ht="14.25" customHeight="1">
      <c r="A262" s="68"/>
      <c r="C262" s="69"/>
      <c r="D262" s="69"/>
    </row>
    <row r="263" spans="1:4" ht="14.25" customHeight="1">
      <c r="A263" s="68"/>
      <c r="C263" s="69"/>
      <c r="D263" s="69"/>
    </row>
    <row r="264" spans="1:4" ht="14.25" customHeight="1">
      <c r="A264" s="68"/>
      <c r="C264" s="69"/>
      <c r="D264" s="69"/>
    </row>
    <row r="265" spans="1:4" ht="14.25" customHeight="1">
      <c r="A265" s="68"/>
      <c r="C265" s="69"/>
      <c r="D265" s="69"/>
    </row>
    <row r="266" spans="1:4" ht="14.25" customHeight="1">
      <c r="A266" s="68"/>
      <c r="C266" s="69"/>
      <c r="D266" s="69"/>
    </row>
    <row r="267" spans="1:4" ht="14.25" customHeight="1">
      <c r="A267" s="68"/>
      <c r="C267" s="69"/>
      <c r="D267" s="69"/>
    </row>
    <row r="268" spans="1:4" ht="14.25" customHeight="1">
      <c r="A268" s="68"/>
      <c r="C268" s="69"/>
      <c r="D268" s="69"/>
    </row>
    <row r="269" spans="1:4" ht="14.25" customHeight="1">
      <c r="A269" s="68"/>
      <c r="C269" s="69"/>
      <c r="D269" s="69"/>
    </row>
    <row r="270" spans="1:4" ht="14.25" customHeight="1">
      <c r="A270" s="68"/>
      <c r="C270" s="69"/>
      <c r="D270" s="69"/>
    </row>
    <row r="271" spans="1:4" ht="14.25" customHeight="1">
      <c r="A271" s="68"/>
      <c r="C271" s="69"/>
      <c r="D271" s="69"/>
    </row>
    <row r="272" spans="1:4" ht="14.25" customHeight="1">
      <c r="A272" s="68"/>
      <c r="C272" s="69"/>
      <c r="D272" s="69"/>
    </row>
    <row r="273" spans="1:4" ht="14.25" customHeight="1">
      <c r="A273" s="68"/>
      <c r="C273" s="69"/>
      <c r="D273" s="69"/>
    </row>
    <row r="274" spans="1:4" ht="14.25" customHeight="1">
      <c r="A274" s="68"/>
      <c r="C274" s="69"/>
      <c r="D274" s="69"/>
    </row>
    <row r="275" spans="1:4" ht="14.25" customHeight="1">
      <c r="A275" s="68"/>
      <c r="C275" s="69"/>
      <c r="D275" s="69"/>
    </row>
    <row r="276" spans="1:4" ht="14.25" customHeight="1">
      <c r="A276" s="68"/>
      <c r="C276" s="69"/>
      <c r="D276" s="69"/>
    </row>
    <row r="277" spans="1:4" ht="14.25" customHeight="1">
      <c r="A277" s="68"/>
      <c r="C277" s="69"/>
      <c r="D277" s="69"/>
    </row>
    <row r="278" spans="1:4" ht="14.25" customHeight="1">
      <c r="A278" s="68"/>
      <c r="C278" s="69"/>
      <c r="D278" s="69"/>
    </row>
    <row r="279" spans="1:4" ht="14.25" customHeight="1">
      <c r="A279" s="68"/>
      <c r="C279" s="69"/>
      <c r="D279" s="69"/>
    </row>
    <row r="280" spans="1:4" ht="14.25" customHeight="1">
      <c r="A280" s="68"/>
      <c r="C280" s="69"/>
      <c r="D280" s="69"/>
    </row>
    <row r="281" spans="1:4" ht="14.25" customHeight="1">
      <c r="A281" s="68"/>
      <c r="C281" s="69"/>
      <c r="D281" s="69"/>
    </row>
    <row r="282" spans="1:4" ht="14.25" customHeight="1">
      <c r="A282" s="68"/>
      <c r="C282" s="69"/>
      <c r="D282" s="69"/>
    </row>
    <row r="283" spans="1:4" ht="14.25" customHeight="1">
      <c r="A283" s="68"/>
      <c r="C283" s="69"/>
      <c r="D283" s="69"/>
    </row>
    <row r="284" spans="1:4" ht="14.25" customHeight="1">
      <c r="A284" s="68"/>
      <c r="C284" s="69"/>
      <c r="D284" s="69"/>
    </row>
    <row r="285" spans="1:4" ht="14.25" customHeight="1">
      <c r="A285" s="68"/>
      <c r="C285" s="69"/>
      <c r="D285" s="69"/>
    </row>
    <row r="286" spans="1:4" ht="14.25" customHeight="1">
      <c r="A286" s="68"/>
      <c r="C286" s="69"/>
      <c r="D286" s="69"/>
    </row>
    <row r="287" spans="1:4" ht="14.25" customHeight="1">
      <c r="A287" s="68"/>
      <c r="C287" s="69"/>
      <c r="D287" s="69"/>
    </row>
    <row r="288" spans="1:4" ht="14.25" customHeight="1">
      <c r="A288" s="68"/>
      <c r="C288" s="69"/>
      <c r="D288" s="69"/>
    </row>
    <row r="289" spans="1:4" ht="14.25" customHeight="1">
      <c r="A289" s="68"/>
      <c r="C289" s="69"/>
      <c r="D289" s="69"/>
    </row>
    <row r="290" spans="1:4" ht="14.25" customHeight="1">
      <c r="A290" s="68"/>
      <c r="C290" s="69"/>
      <c r="D290" s="69"/>
    </row>
    <row r="291" spans="1:4" ht="14.25" customHeight="1">
      <c r="A291" s="68"/>
      <c r="C291" s="69"/>
      <c r="D291" s="69"/>
    </row>
    <row r="292" spans="1:4" ht="14.25" customHeight="1">
      <c r="A292" s="68"/>
      <c r="C292" s="69"/>
      <c r="D292" s="69"/>
    </row>
    <row r="293" spans="1:4" ht="14.25" customHeight="1">
      <c r="A293" s="68"/>
      <c r="C293" s="69"/>
      <c r="D293" s="69"/>
    </row>
    <row r="294" spans="1:4" ht="14.25" customHeight="1">
      <c r="A294" s="68"/>
      <c r="C294" s="69"/>
      <c r="D294" s="69"/>
    </row>
    <row r="295" spans="1:4" ht="14.25" customHeight="1">
      <c r="A295" s="68"/>
      <c r="C295" s="69"/>
      <c r="D295" s="69"/>
    </row>
    <row r="296" spans="1:4" ht="14.25" customHeight="1">
      <c r="A296" s="68"/>
      <c r="C296" s="69"/>
      <c r="D296" s="69"/>
    </row>
    <row r="297" spans="1:4" ht="14.25" customHeight="1">
      <c r="A297" s="68"/>
      <c r="C297" s="69"/>
      <c r="D297" s="69"/>
    </row>
    <row r="298" spans="1:4" ht="14.25" customHeight="1">
      <c r="A298" s="68"/>
      <c r="C298" s="69"/>
      <c r="D298" s="69"/>
    </row>
    <row r="299" spans="1:4" ht="14.25" customHeight="1">
      <c r="A299" s="68"/>
      <c r="C299" s="69"/>
      <c r="D299" s="69"/>
    </row>
    <row r="300" spans="1:4" ht="14.25" customHeight="1">
      <c r="A300" s="68"/>
      <c r="C300" s="69"/>
      <c r="D300" s="69"/>
    </row>
    <row r="301" spans="1:4" ht="14.25" customHeight="1">
      <c r="A301" s="68"/>
      <c r="C301" s="69"/>
      <c r="D301" s="69"/>
    </row>
    <row r="302" spans="1:4" ht="14.25" customHeight="1">
      <c r="A302" s="68"/>
      <c r="C302" s="69"/>
      <c r="D302" s="69"/>
    </row>
    <row r="303" spans="1:4" ht="14.25" customHeight="1">
      <c r="A303" s="68"/>
      <c r="C303" s="69"/>
      <c r="D303" s="69"/>
    </row>
    <row r="304" spans="1:4" ht="14.25" customHeight="1">
      <c r="A304" s="68"/>
      <c r="C304" s="69"/>
      <c r="D304" s="69"/>
    </row>
    <row r="305" spans="1:4" ht="14.25" customHeight="1">
      <c r="A305" s="68"/>
      <c r="C305" s="69"/>
      <c r="D305" s="69"/>
    </row>
    <row r="306" spans="1:4" ht="14.25" customHeight="1">
      <c r="A306" s="68"/>
      <c r="C306" s="69"/>
      <c r="D306" s="69"/>
    </row>
    <row r="307" spans="1:4" ht="14.25" customHeight="1">
      <c r="A307" s="68"/>
      <c r="C307" s="69"/>
      <c r="D307" s="69"/>
    </row>
    <row r="308" spans="1:4" ht="14.25" customHeight="1">
      <c r="A308" s="68"/>
      <c r="C308" s="69"/>
      <c r="D308" s="69"/>
    </row>
    <row r="309" spans="1:4" ht="14.25" customHeight="1">
      <c r="A309" s="68"/>
      <c r="C309" s="69"/>
      <c r="D309" s="69"/>
    </row>
    <row r="310" spans="1:4" ht="14.25" customHeight="1">
      <c r="A310" s="68"/>
      <c r="C310" s="69"/>
      <c r="D310" s="69"/>
    </row>
    <row r="311" spans="1:4" ht="14.25" customHeight="1">
      <c r="A311" s="68"/>
      <c r="C311" s="69"/>
      <c r="D311" s="69"/>
    </row>
    <row r="312" spans="1:4" ht="14.25" customHeight="1">
      <c r="A312" s="68"/>
      <c r="C312" s="69"/>
      <c r="D312" s="69"/>
    </row>
    <row r="313" spans="1:4" ht="14.25" customHeight="1">
      <c r="A313" s="68"/>
      <c r="C313" s="69"/>
      <c r="D313" s="69"/>
    </row>
    <row r="314" spans="1:4" ht="14.25" customHeight="1">
      <c r="A314" s="68"/>
      <c r="C314" s="69"/>
      <c r="D314" s="69"/>
    </row>
    <row r="315" spans="1:4" ht="14.25" customHeight="1">
      <c r="A315" s="68"/>
      <c r="C315" s="69"/>
      <c r="D315" s="69"/>
    </row>
    <row r="316" spans="1:4" ht="14.25" customHeight="1">
      <c r="A316" s="68"/>
      <c r="C316" s="69"/>
      <c r="D316" s="69"/>
    </row>
    <row r="317" spans="1:4" ht="14.25" customHeight="1">
      <c r="A317" s="68"/>
      <c r="C317" s="69"/>
      <c r="D317" s="69"/>
    </row>
    <row r="318" spans="1:4" ht="14.25" customHeight="1">
      <c r="A318" s="68"/>
      <c r="C318" s="69"/>
      <c r="D318" s="69"/>
    </row>
    <row r="319" spans="1:4" ht="14.25" customHeight="1">
      <c r="A319" s="68"/>
      <c r="C319" s="69"/>
      <c r="D319" s="69"/>
    </row>
    <row r="320" spans="1:4" ht="14.25" customHeight="1">
      <c r="A320" s="68"/>
      <c r="C320" s="69"/>
      <c r="D320" s="69"/>
    </row>
    <row r="321" spans="1:4" ht="14.25" customHeight="1">
      <c r="A321" s="68"/>
      <c r="C321" s="69"/>
      <c r="D321" s="69"/>
    </row>
    <row r="322" spans="1:4" ht="14.25" customHeight="1">
      <c r="A322" s="68"/>
      <c r="C322" s="69"/>
      <c r="D322" s="69"/>
    </row>
    <row r="323" spans="1:4" ht="14.25" customHeight="1">
      <c r="A323" s="68"/>
      <c r="C323" s="69"/>
      <c r="D323" s="69"/>
    </row>
    <row r="324" spans="1:4" ht="14.25" customHeight="1">
      <c r="A324" s="68"/>
      <c r="C324" s="69"/>
      <c r="D324" s="69"/>
    </row>
    <row r="325" spans="1:4" ht="14.25" customHeight="1">
      <c r="A325" s="68"/>
      <c r="C325" s="69"/>
      <c r="D325" s="69"/>
    </row>
    <row r="326" spans="1:4" ht="14.25" customHeight="1">
      <c r="A326" s="68"/>
      <c r="C326" s="69"/>
      <c r="D326" s="69"/>
    </row>
    <row r="327" spans="1:4" ht="14.25" customHeight="1">
      <c r="A327" s="68"/>
      <c r="C327" s="69"/>
      <c r="D327" s="69"/>
    </row>
    <row r="328" spans="1:4" ht="14.25" customHeight="1">
      <c r="A328" s="68"/>
      <c r="C328" s="69"/>
      <c r="D328" s="69"/>
    </row>
    <row r="329" spans="1:4" ht="14.25" customHeight="1">
      <c r="A329" s="68"/>
      <c r="C329" s="69"/>
      <c r="D329" s="69"/>
    </row>
    <row r="330" spans="1:4" ht="14.25" customHeight="1">
      <c r="A330" s="68"/>
      <c r="C330" s="69"/>
      <c r="D330" s="69"/>
    </row>
    <row r="331" spans="1:4" ht="14.25" customHeight="1">
      <c r="A331" s="68"/>
      <c r="C331" s="69"/>
      <c r="D331" s="69"/>
    </row>
    <row r="332" spans="1:4" ht="14.25" customHeight="1">
      <c r="A332" s="68"/>
      <c r="C332" s="69"/>
      <c r="D332" s="69"/>
    </row>
    <row r="333" spans="1:4" ht="14.25" customHeight="1">
      <c r="A333" s="68"/>
      <c r="C333" s="69"/>
      <c r="D333" s="69"/>
    </row>
    <row r="334" spans="1:4" ht="14.25" customHeight="1">
      <c r="A334" s="68"/>
      <c r="C334" s="69"/>
      <c r="D334" s="69"/>
    </row>
    <row r="335" spans="1:4" ht="14.25" customHeight="1">
      <c r="A335" s="68"/>
      <c r="C335" s="69"/>
      <c r="D335" s="69"/>
    </row>
    <row r="336" spans="1:4" ht="14.25" customHeight="1">
      <c r="A336" s="68"/>
      <c r="C336" s="69"/>
      <c r="D336" s="69"/>
    </row>
    <row r="337" spans="1:4" ht="14.25" customHeight="1">
      <c r="A337" s="68"/>
      <c r="C337" s="69"/>
      <c r="D337" s="69"/>
    </row>
    <row r="338" spans="1:4" ht="14.25" customHeight="1">
      <c r="A338" s="68"/>
      <c r="C338" s="69"/>
      <c r="D338" s="69"/>
    </row>
    <row r="339" spans="1:4" ht="14.25" customHeight="1">
      <c r="A339" s="68"/>
      <c r="C339" s="69"/>
      <c r="D339" s="69"/>
    </row>
    <row r="340" spans="1:4" ht="14.25" customHeight="1">
      <c r="A340" s="68"/>
      <c r="C340" s="69"/>
      <c r="D340" s="69"/>
    </row>
    <row r="341" spans="1:4" ht="14.25" customHeight="1">
      <c r="A341" s="68"/>
      <c r="C341" s="69"/>
      <c r="D341" s="69"/>
    </row>
    <row r="342" spans="1:4" ht="14.25" customHeight="1">
      <c r="A342" s="68"/>
      <c r="C342" s="69"/>
      <c r="D342" s="69"/>
    </row>
    <row r="343" spans="1:4" ht="14.25" customHeight="1">
      <c r="A343" s="68"/>
      <c r="C343" s="69"/>
      <c r="D343" s="69"/>
    </row>
    <row r="344" spans="1:4" ht="14.25" customHeight="1">
      <c r="A344" s="68"/>
      <c r="C344" s="69"/>
      <c r="D344" s="69"/>
    </row>
    <row r="345" spans="1:4" ht="14.25" customHeight="1">
      <c r="A345" s="68"/>
      <c r="C345" s="69"/>
      <c r="D345" s="69"/>
    </row>
    <row r="346" spans="1:4" ht="14.25" customHeight="1">
      <c r="A346" s="68"/>
      <c r="C346" s="69"/>
      <c r="D346" s="69"/>
    </row>
    <row r="347" spans="1:4" ht="14.25" customHeight="1">
      <c r="A347" s="68"/>
      <c r="C347" s="69"/>
      <c r="D347" s="69"/>
    </row>
    <row r="348" spans="1:4" ht="14.25" customHeight="1">
      <c r="A348" s="68"/>
      <c r="C348" s="69"/>
      <c r="D348" s="69"/>
    </row>
    <row r="349" spans="1:4" ht="14.25" customHeight="1">
      <c r="A349" s="68"/>
      <c r="C349" s="69"/>
      <c r="D349" s="69"/>
    </row>
    <row r="350" spans="1:4" ht="14.25" customHeight="1">
      <c r="A350" s="68"/>
      <c r="C350" s="69"/>
      <c r="D350" s="69"/>
    </row>
    <row r="351" spans="1:4" ht="14.25" customHeight="1">
      <c r="A351" s="68"/>
      <c r="C351" s="69"/>
      <c r="D351" s="69"/>
    </row>
    <row r="352" spans="1:4" ht="14.25" customHeight="1">
      <c r="A352" s="68"/>
      <c r="C352" s="69"/>
      <c r="D352" s="69"/>
    </row>
    <row r="353" spans="1:4" ht="14.25" customHeight="1">
      <c r="A353" s="68"/>
      <c r="C353" s="69"/>
      <c r="D353" s="69"/>
    </row>
    <row r="354" spans="1:4" ht="14.25" customHeight="1">
      <c r="A354" s="68"/>
      <c r="C354" s="69"/>
      <c r="D354" s="69"/>
    </row>
    <row r="355" spans="1:4" ht="14.25" customHeight="1">
      <c r="A355" s="68"/>
      <c r="C355" s="69"/>
      <c r="D355" s="69"/>
    </row>
    <row r="356" spans="1:4" ht="14.25" customHeight="1">
      <c r="A356" s="68"/>
      <c r="C356" s="69"/>
      <c r="D356" s="69"/>
    </row>
    <row r="357" spans="1:4" ht="14.25" customHeight="1">
      <c r="A357" s="68"/>
      <c r="C357" s="69"/>
      <c r="D357" s="69"/>
    </row>
    <row r="358" spans="1:4" ht="14.25" customHeight="1">
      <c r="A358" s="68"/>
      <c r="C358" s="69"/>
      <c r="D358" s="69"/>
    </row>
    <row r="359" spans="1:4" ht="14.25" customHeight="1">
      <c r="A359" s="68"/>
      <c r="C359" s="69"/>
      <c r="D359" s="69"/>
    </row>
    <row r="360" spans="1:4" ht="14.25" customHeight="1">
      <c r="A360" s="68"/>
      <c r="C360" s="69"/>
      <c r="D360" s="69"/>
    </row>
    <row r="361" spans="1:4" ht="14.25" customHeight="1">
      <c r="A361" s="68"/>
      <c r="C361" s="69"/>
      <c r="D361" s="69"/>
    </row>
    <row r="362" spans="1:4" ht="14.25" customHeight="1">
      <c r="A362" s="68"/>
      <c r="C362" s="69"/>
      <c r="D362" s="69"/>
    </row>
    <row r="363" spans="1:4" ht="14.25" customHeight="1">
      <c r="A363" s="68"/>
      <c r="C363" s="69"/>
      <c r="D363" s="69"/>
    </row>
    <row r="364" spans="1:4" ht="14.25" customHeight="1">
      <c r="A364" s="68"/>
      <c r="C364" s="69"/>
      <c r="D364" s="69"/>
    </row>
    <row r="365" spans="1:4" ht="14.25" customHeight="1">
      <c r="A365" s="68"/>
      <c r="C365" s="69"/>
      <c r="D365" s="69"/>
    </row>
    <row r="366" spans="1:4" ht="14.25" customHeight="1">
      <c r="A366" s="68"/>
      <c r="C366" s="69"/>
      <c r="D366" s="69"/>
    </row>
    <row r="367" spans="1:4" ht="14.25" customHeight="1">
      <c r="A367" s="68"/>
      <c r="C367" s="69"/>
      <c r="D367" s="69"/>
    </row>
    <row r="368" spans="1:4" ht="14.25" customHeight="1">
      <c r="A368" s="68"/>
      <c r="C368" s="69"/>
      <c r="D368" s="69"/>
    </row>
    <row r="369" spans="1:4" ht="14.25" customHeight="1">
      <c r="A369" s="68"/>
      <c r="C369" s="69"/>
      <c r="D369" s="69"/>
    </row>
    <row r="370" spans="1:4" ht="14.25" customHeight="1">
      <c r="A370" s="68"/>
      <c r="C370" s="69"/>
      <c r="D370" s="69"/>
    </row>
    <row r="371" spans="1:4" ht="14.25" customHeight="1">
      <c r="A371" s="68"/>
      <c r="C371" s="69"/>
      <c r="D371" s="69"/>
    </row>
    <row r="372" spans="1:4" ht="14.25" customHeight="1">
      <c r="A372" s="68"/>
      <c r="C372" s="69"/>
      <c r="D372" s="69"/>
    </row>
    <row r="373" spans="1:4" ht="14.25" customHeight="1">
      <c r="A373" s="68"/>
      <c r="C373" s="69"/>
      <c r="D373" s="69"/>
    </row>
    <row r="374" spans="1:4" ht="14.25" customHeight="1">
      <c r="A374" s="68"/>
      <c r="C374" s="69"/>
      <c r="D374" s="69"/>
    </row>
    <row r="375" spans="1:4" ht="14.25" customHeight="1">
      <c r="A375" s="68"/>
      <c r="C375" s="69"/>
      <c r="D375" s="69"/>
    </row>
    <row r="376" spans="1:4" ht="14.25" customHeight="1">
      <c r="A376" s="68"/>
      <c r="C376" s="69"/>
      <c r="D376" s="69"/>
    </row>
    <row r="377" spans="1:4" ht="14.25" customHeight="1">
      <c r="A377" s="68"/>
      <c r="C377" s="69"/>
      <c r="D377" s="69"/>
    </row>
    <row r="378" spans="1:4" ht="14.25" customHeight="1">
      <c r="A378" s="68"/>
      <c r="C378" s="69"/>
      <c r="D378" s="69"/>
    </row>
    <row r="379" spans="1:4" ht="14.25" customHeight="1">
      <c r="A379" s="68"/>
      <c r="C379" s="69"/>
      <c r="D379" s="69"/>
    </row>
    <row r="380" spans="1:4" ht="14.25" customHeight="1">
      <c r="A380" s="68"/>
      <c r="C380" s="69"/>
      <c r="D380" s="69"/>
    </row>
    <row r="381" spans="1:4" ht="14.25" customHeight="1">
      <c r="A381" s="68"/>
      <c r="C381" s="69"/>
      <c r="D381" s="69"/>
    </row>
    <row r="382" spans="1:4" ht="14.25" customHeight="1">
      <c r="A382" s="68"/>
      <c r="C382" s="69"/>
      <c r="D382" s="69"/>
    </row>
    <row r="383" spans="1:4" ht="14.25" customHeight="1">
      <c r="A383" s="68"/>
      <c r="C383" s="69"/>
      <c r="D383" s="69"/>
    </row>
    <row r="384" spans="1:4" ht="14.25" customHeight="1">
      <c r="A384" s="68"/>
      <c r="C384" s="69"/>
      <c r="D384" s="69"/>
    </row>
    <row r="385" spans="1:4" ht="14.25" customHeight="1">
      <c r="A385" s="68"/>
      <c r="C385" s="69"/>
      <c r="D385" s="69"/>
    </row>
    <row r="386" spans="1:4" ht="14.25" customHeight="1">
      <c r="A386" s="68"/>
      <c r="C386" s="69"/>
      <c r="D386" s="69"/>
    </row>
    <row r="387" spans="1:4" ht="14.25" customHeight="1">
      <c r="A387" s="68"/>
      <c r="C387" s="69"/>
      <c r="D387" s="69"/>
    </row>
    <row r="388" spans="1:4" ht="14.25" customHeight="1">
      <c r="A388" s="68"/>
      <c r="C388" s="69"/>
      <c r="D388" s="69"/>
    </row>
    <row r="389" spans="1:4" ht="14.25" customHeight="1">
      <c r="A389" s="68"/>
      <c r="C389" s="69"/>
      <c r="D389" s="69"/>
    </row>
    <row r="390" spans="1:4" ht="14.25" customHeight="1">
      <c r="A390" s="68"/>
      <c r="C390" s="69"/>
      <c r="D390" s="69"/>
    </row>
    <row r="391" spans="1:4" ht="14.25" customHeight="1">
      <c r="A391" s="68"/>
      <c r="C391" s="69"/>
      <c r="D391" s="69"/>
    </row>
    <row r="392" spans="1:4" ht="14.25" customHeight="1">
      <c r="A392" s="68"/>
      <c r="C392" s="69"/>
      <c r="D392" s="69"/>
    </row>
    <row r="393" spans="1:4" ht="14.25" customHeight="1">
      <c r="A393" s="68"/>
      <c r="C393" s="69"/>
      <c r="D393" s="69"/>
    </row>
    <row r="394" spans="1:4" ht="14.25" customHeight="1">
      <c r="A394" s="68"/>
      <c r="C394" s="69"/>
      <c r="D394" s="69"/>
    </row>
    <row r="395" spans="1:4" ht="14.25" customHeight="1">
      <c r="A395" s="68"/>
      <c r="C395" s="69"/>
      <c r="D395" s="69"/>
    </row>
    <row r="396" spans="1:4" ht="14.25" customHeight="1">
      <c r="A396" s="68"/>
      <c r="C396" s="69"/>
      <c r="D396" s="69"/>
    </row>
    <row r="397" spans="1:4" ht="14.25" customHeight="1">
      <c r="A397" s="68"/>
      <c r="C397" s="69"/>
      <c r="D397" s="69"/>
    </row>
    <row r="398" spans="1:4" ht="14.25" customHeight="1">
      <c r="A398" s="68"/>
      <c r="C398" s="69"/>
      <c r="D398" s="69"/>
    </row>
    <row r="399" spans="1:4" ht="14.25" customHeight="1">
      <c r="A399" s="68"/>
      <c r="C399" s="69"/>
      <c r="D399" s="69"/>
    </row>
    <row r="400" spans="1:4" ht="14.25" customHeight="1">
      <c r="A400" s="68"/>
      <c r="C400" s="69"/>
      <c r="D400" s="69"/>
    </row>
    <row r="401" spans="1:4" ht="14.25" customHeight="1">
      <c r="A401" s="68"/>
      <c r="C401" s="69"/>
      <c r="D401" s="69"/>
    </row>
    <row r="402" spans="1:4" ht="14.25" customHeight="1">
      <c r="A402" s="68"/>
      <c r="C402" s="69"/>
      <c r="D402" s="69"/>
    </row>
    <row r="403" spans="1:4" ht="14.25" customHeight="1">
      <c r="A403" s="68"/>
      <c r="C403" s="69"/>
      <c r="D403" s="69"/>
    </row>
    <row r="404" spans="1:4" ht="14.25" customHeight="1">
      <c r="A404" s="68"/>
      <c r="C404" s="69"/>
      <c r="D404" s="69"/>
    </row>
    <row r="405" spans="1:4" ht="14.25" customHeight="1">
      <c r="A405" s="68"/>
      <c r="C405" s="69"/>
      <c r="D405" s="69"/>
    </row>
    <row r="406" spans="1:4" ht="14.25" customHeight="1">
      <c r="A406" s="68"/>
      <c r="C406" s="69"/>
      <c r="D406" s="69"/>
    </row>
    <row r="407" spans="1:4" ht="14.25" customHeight="1">
      <c r="A407" s="68"/>
      <c r="C407" s="69"/>
      <c r="D407" s="69"/>
    </row>
    <row r="408" spans="1:4" ht="14.25" customHeight="1">
      <c r="A408" s="68"/>
      <c r="C408" s="69"/>
      <c r="D408" s="69"/>
    </row>
    <row r="409" spans="1:4" ht="14.25" customHeight="1">
      <c r="A409" s="68"/>
      <c r="C409" s="69"/>
      <c r="D409" s="69"/>
    </row>
    <row r="410" spans="1:4" ht="14.25" customHeight="1">
      <c r="A410" s="68"/>
      <c r="C410" s="69"/>
      <c r="D410" s="69"/>
    </row>
    <row r="411" spans="1:4" ht="14.25" customHeight="1">
      <c r="A411" s="68"/>
      <c r="C411" s="69"/>
      <c r="D411" s="69"/>
    </row>
    <row r="412" spans="1:4" ht="14.25" customHeight="1">
      <c r="A412" s="68"/>
      <c r="C412" s="69"/>
      <c r="D412" s="69"/>
    </row>
    <row r="413" spans="1:4" ht="14.25" customHeight="1">
      <c r="A413" s="68"/>
      <c r="C413" s="69"/>
      <c r="D413" s="69"/>
    </row>
    <row r="414" spans="1:4" ht="14.25" customHeight="1">
      <c r="A414" s="68"/>
      <c r="C414" s="69"/>
      <c r="D414" s="69"/>
    </row>
    <row r="415" spans="1:4" ht="14.25" customHeight="1">
      <c r="A415" s="68"/>
      <c r="C415" s="69"/>
      <c r="D415" s="69"/>
    </row>
    <row r="416" spans="1:4" ht="14.25" customHeight="1">
      <c r="A416" s="68"/>
      <c r="C416" s="69"/>
      <c r="D416" s="69"/>
    </row>
    <row r="417" spans="1:4" ht="14.25" customHeight="1">
      <c r="A417" s="68"/>
      <c r="C417" s="69"/>
      <c r="D417" s="69"/>
    </row>
    <row r="418" spans="1:4" ht="14.25" customHeight="1">
      <c r="A418" s="68"/>
      <c r="C418" s="69"/>
      <c r="D418" s="69"/>
    </row>
    <row r="419" spans="1:4" ht="14.25" customHeight="1">
      <c r="A419" s="68"/>
      <c r="C419" s="69"/>
      <c r="D419" s="69"/>
    </row>
    <row r="420" spans="1:4" ht="14.25" customHeight="1">
      <c r="A420" s="68"/>
      <c r="C420" s="69"/>
      <c r="D420" s="69"/>
    </row>
    <row r="421" spans="1:4" ht="14.25" customHeight="1">
      <c r="A421" s="68"/>
      <c r="C421" s="69"/>
      <c r="D421" s="69"/>
    </row>
    <row r="422" spans="1:4" ht="14.25" customHeight="1">
      <c r="A422" s="68"/>
      <c r="C422" s="69"/>
      <c r="D422" s="69"/>
    </row>
    <row r="423" spans="1:4" ht="14.25" customHeight="1">
      <c r="A423" s="68"/>
      <c r="C423" s="69"/>
      <c r="D423" s="69"/>
    </row>
    <row r="424" spans="1:4" ht="14.25" customHeight="1">
      <c r="A424" s="68"/>
      <c r="C424" s="69"/>
      <c r="D424" s="69"/>
    </row>
    <row r="425" spans="1:4" ht="14.25" customHeight="1">
      <c r="A425" s="68"/>
      <c r="C425" s="69"/>
      <c r="D425" s="69"/>
    </row>
    <row r="426" spans="1:4" ht="14.25" customHeight="1">
      <c r="A426" s="68"/>
      <c r="C426" s="69"/>
      <c r="D426" s="69"/>
    </row>
    <row r="427" spans="1:4" ht="14.25" customHeight="1">
      <c r="A427" s="68"/>
      <c r="C427" s="69"/>
      <c r="D427" s="69"/>
    </row>
    <row r="428" spans="1:4" ht="14.25" customHeight="1">
      <c r="A428" s="68"/>
      <c r="C428" s="69"/>
      <c r="D428" s="69"/>
    </row>
    <row r="429" spans="1:4" ht="14.25" customHeight="1">
      <c r="A429" s="68"/>
      <c r="C429" s="69"/>
      <c r="D429" s="69"/>
    </row>
    <row r="430" spans="1:4" ht="14.25" customHeight="1">
      <c r="A430" s="68"/>
      <c r="C430" s="69"/>
      <c r="D430" s="69"/>
    </row>
    <row r="431" spans="1:4" ht="14.25" customHeight="1">
      <c r="A431" s="68"/>
      <c r="C431" s="69"/>
      <c r="D431" s="69"/>
    </row>
    <row r="432" spans="1:4" ht="14.25" customHeight="1">
      <c r="A432" s="68"/>
      <c r="C432" s="69"/>
      <c r="D432" s="69"/>
    </row>
    <row r="433" spans="1:4" ht="14.25" customHeight="1">
      <c r="A433" s="68"/>
      <c r="C433" s="69"/>
      <c r="D433" s="69"/>
    </row>
    <row r="434" spans="1:4" ht="14.25" customHeight="1">
      <c r="A434" s="68"/>
      <c r="C434" s="69"/>
      <c r="D434" s="69"/>
    </row>
    <row r="435" spans="1:4" ht="14.25" customHeight="1">
      <c r="A435" s="68"/>
      <c r="C435" s="69"/>
      <c r="D435" s="69"/>
    </row>
    <row r="436" spans="1:4" ht="14.25" customHeight="1">
      <c r="A436" s="68"/>
      <c r="C436" s="69"/>
      <c r="D436" s="69"/>
    </row>
    <row r="437" spans="1:4" ht="14.25" customHeight="1">
      <c r="A437" s="68"/>
      <c r="C437" s="69"/>
      <c r="D437" s="69"/>
    </row>
    <row r="438" spans="1:4" ht="14.25" customHeight="1">
      <c r="A438" s="68"/>
      <c r="C438" s="69"/>
      <c r="D438" s="69"/>
    </row>
    <row r="439" spans="1:4" ht="14.25" customHeight="1">
      <c r="A439" s="68"/>
      <c r="C439" s="69"/>
      <c r="D439" s="69"/>
    </row>
    <row r="440" spans="1:4" ht="14.25" customHeight="1">
      <c r="A440" s="68"/>
      <c r="C440" s="69"/>
      <c r="D440" s="69"/>
    </row>
    <row r="441" spans="1:4" ht="14.25" customHeight="1">
      <c r="A441" s="68"/>
      <c r="C441" s="69"/>
      <c r="D441" s="69"/>
    </row>
    <row r="442" spans="1:4" ht="14.25" customHeight="1">
      <c r="A442" s="68"/>
      <c r="C442" s="69"/>
      <c r="D442" s="69"/>
    </row>
    <row r="443" spans="1:4" ht="14.25" customHeight="1">
      <c r="A443" s="68"/>
      <c r="C443" s="69"/>
      <c r="D443" s="69"/>
    </row>
    <row r="444" spans="1:4" ht="14.25" customHeight="1">
      <c r="A444" s="68"/>
      <c r="C444" s="69"/>
      <c r="D444" s="69"/>
    </row>
    <row r="445" spans="1:4" ht="14.25" customHeight="1">
      <c r="A445" s="68"/>
      <c r="C445" s="69"/>
      <c r="D445" s="69"/>
    </row>
    <row r="446" spans="1:4" ht="14.25" customHeight="1">
      <c r="A446" s="68"/>
      <c r="C446" s="69"/>
      <c r="D446" s="69"/>
    </row>
    <row r="447" spans="1:4" ht="14.25" customHeight="1">
      <c r="A447" s="68"/>
      <c r="C447" s="69"/>
      <c r="D447" s="69"/>
    </row>
    <row r="448" spans="1:4" ht="14.25" customHeight="1">
      <c r="A448" s="68"/>
      <c r="C448" s="69"/>
      <c r="D448" s="69"/>
    </row>
    <row r="449" spans="1:4" ht="14.25" customHeight="1">
      <c r="A449" s="68"/>
      <c r="C449" s="69"/>
      <c r="D449" s="69"/>
    </row>
    <row r="450" spans="1:4" ht="14.25" customHeight="1">
      <c r="A450" s="68"/>
      <c r="C450" s="69"/>
      <c r="D450" s="69"/>
    </row>
    <row r="451" spans="1:4" ht="14.25" customHeight="1">
      <c r="A451" s="68"/>
      <c r="C451" s="69"/>
      <c r="D451" s="69"/>
    </row>
    <row r="452" spans="1:4" ht="14.25" customHeight="1">
      <c r="A452" s="68"/>
      <c r="C452" s="69"/>
      <c r="D452" s="69"/>
    </row>
    <row r="453" spans="1:4" ht="14.25" customHeight="1">
      <c r="A453" s="68"/>
      <c r="C453" s="69"/>
      <c r="D453" s="69"/>
    </row>
    <row r="454" spans="1:4" ht="14.25" customHeight="1">
      <c r="A454" s="68"/>
      <c r="C454" s="69"/>
      <c r="D454" s="69"/>
    </row>
    <row r="455" spans="1:4" ht="14.25" customHeight="1">
      <c r="A455" s="68"/>
      <c r="C455" s="69"/>
      <c r="D455" s="69"/>
    </row>
    <row r="456" spans="1:4" ht="14.25" customHeight="1">
      <c r="A456" s="68"/>
      <c r="C456" s="69"/>
      <c r="D456" s="69"/>
    </row>
    <row r="457" spans="1:4" ht="14.25" customHeight="1">
      <c r="A457" s="68"/>
      <c r="C457" s="69"/>
      <c r="D457" s="69"/>
    </row>
    <row r="458" spans="1:4" ht="14.25" customHeight="1">
      <c r="A458" s="68"/>
      <c r="C458" s="69"/>
      <c r="D458" s="69"/>
    </row>
    <row r="459" spans="1:4" ht="14.25" customHeight="1">
      <c r="A459" s="68"/>
      <c r="C459" s="69"/>
      <c r="D459" s="69"/>
    </row>
    <row r="460" spans="1:4" ht="14.25" customHeight="1">
      <c r="A460" s="68"/>
      <c r="C460" s="69"/>
      <c r="D460" s="69"/>
    </row>
    <row r="461" spans="1:4" ht="14.25" customHeight="1">
      <c r="A461" s="68"/>
      <c r="C461" s="69"/>
      <c r="D461" s="69"/>
    </row>
    <row r="462" spans="1:4" ht="14.25" customHeight="1">
      <c r="A462" s="68"/>
      <c r="C462" s="69"/>
      <c r="D462" s="69"/>
    </row>
    <row r="463" spans="1:4" ht="14.25" customHeight="1">
      <c r="A463" s="68"/>
      <c r="C463" s="69"/>
      <c r="D463" s="69"/>
    </row>
    <row r="464" spans="1:4" ht="14.25" customHeight="1">
      <c r="A464" s="68"/>
      <c r="C464" s="69"/>
      <c r="D464" s="69"/>
    </row>
    <row r="465" spans="1:4" ht="14.25" customHeight="1">
      <c r="A465" s="68"/>
      <c r="C465" s="69"/>
      <c r="D465" s="69"/>
    </row>
    <row r="466" spans="1:4" ht="14.25" customHeight="1">
      <c r="A466" s="68"/>
      <c r="C466" s="69"/>
      <c r="D466" s="69"/>
    </row>
    <row r="467" spans="1:4" ht="14.25" customHeight="1">
      <c r="A467" s="68"/>
      <c r="C467" s="69"/>
      <c r="D467" s="69"/>
    </row>
    <row r="468" spans="1:4" ht="14.25" customHeight="1">
      <c r="A468" s="68"/>
      <c r="C468" s="69"/>
      <c r="D468" s="69"/>
    </row>
    <row r="469" spans="1:4" ht="14.25" customHeight="1">
      <c r="A469" s="68"/>
      <c r="C469" s="69"/>
      <c r="D469" s="69"/>
    </row>
    <row r="470" spans="1:4" ht="14.25" customHeight="1">
      <c r="A470" s="68"/>
      <c r="C470" s="69"/>
      <c r="D470" s="69"/>
    </row>
    <row r="471" spans="1:4" ht="14.25" customHeight="1">
      <c r="A471" s="68"/>
      <c r="C471" s="69"/>
      <c r="D471" s="69"/>
    </row>
    <row r="472" spans="1:4" ht="14.25" customHeight="1">
      <c r="A472" s="68"/>
      <c r="C472" s="69"/>
      <c r="D472" s="69"/>
    </row>
    <row r="473" spans="1:4" ht="14.25" customHeight="1">
      <c r="A473" s="68"/>
      <c r="C473" s="69"/>
      <c r="D473" s="69"/>
    </row>
    <row r="474" spans="1:4" ht="14.25" customHeight="1">
      <c r="A474" s="68"/>
      <c r="C474" s="69"/>
      <c r="D474" s="69"/>
    </row>
    <row r="475" spans="1:4" ht="14.25" customHeight="1">
      <c r="A475" s="68"/>
      <c r="C475" s="69"/>
      <c r="D475" s="69"/>
    </row>
    <row r="476" spans="1:4" ht="14.25" customHeight="1">
      <c r="A476" s="68"/>
      <c r="C476" s="69"/>
      <c r="D476" s="69"/>
    </row>
    <row r="477" spans="1:4" ht="14.25" customHeight="1">
      <c r="A477" s="68"/>
      <c r="C477" s="69"/>
      <c r="D477" s="69"/>
    </row>
    <row r="478" spans="1:4" ht="14.25" customHeight="1">
      <c r="A478" s="68"/>
      <c r="C478" s="69"/>
      <c r="D478" s="69"/>
    </row>
    <row r="479" spans="1:4" ht="14.25" customHeight="1">
      <c r="A479" s="68"/>
      <c r="C479" s="69"/>
      <c r="D479" s="69"/>
    </row>
    <row r="480" spans="1:4" ht="14.25" customHeight="1">
      <c r="A480" s="68"/>
      <c r="C480" s="69"/>
      <c r="D480" s="69"/>
    </row>
    <row r="481" spans="1:4" ht="14.25" customHeight="1">
      <c r="A481" s="68"/>
      <c r="C481" s="69"/>
      <c r="D481" s="69"/>
    </row>
    <row r="482" spans="1:4" ht="14.25" customHeight="1">
      <c r="A482" s="68"/>
      <c r="C482" s="69"/>
      <c r="D482" s="69"/>
    </row>
    <row r="483" spans="1:4" ht="14.25" customHeight="1">
      <c r="A483" s="68"/>
      <c r="C483" s="69"/>
      <c r="D483" s="69"/>
    </row>
    <row r="484" spans="1:4" ht="14.25" customHeight="1">
      <c r="A484" s="68"/>
      <c r="C484" s="69"/>
      <c r="D484" s="69"/>
    </row>
    <row r="485" spans="1:4" ht="14.25" customHeight="1">
      <c r="A485" s="68"/>
      <c r="C485" s="69"/>
      <c r="D485" s="69"/>
    </row>
    <row r="486" spans="1:4" ht="14.25" customHeight="1">
      <c r="A486" s="68"/>
      <c r="C486" s="69"/>
      <c r="D486" s="69"/>
    </row>
    <row r="487" spans="1:4" ht="14.25" customHeight="1">
      <c r="A487" s="68"/>
      <c r="C487" s="69"/>
      <c r="D487" s="69"/>
    </row>
    <row r="488" spans="1:4" ht="14.25" customHeight="1">
      <c r="A488" s="68"/>
      <c r="C488" s="69"/>
      <c r="D488" s="69"/>
    </row>
    <row r="489" spans="1:4" ht="14.25" customHeight="1">
      <c r="A489" s="68"/>
      <c r="C489" s="69"/>
      <c r="D489" s="69"/>
    </row>
    <row r="490" spans="1:4" ht="14.25" customHeight="1">
      <c r="A490" s="68"/>
      <c r="C490" s="69"/>
      <c r="D490" s="69"/>
    </row>
    <row r="491" spans="1:4" ht="14.25" customHeight="1">
      <c r="A491" s="68"/>
      <c r="C491" s="69"/>
      <c r="D491" s="69"/>
    </row>
    <row r="492" spans="1:4" ht="14.25" customHeight="1">
      <c r="A492" s="68"/>
      <c r="C492" s="69"/>
      <c r="D492" s="69"/>
    </row>
    <row r="493" spans="1:4" ht="14.25" customHeight="1">
      <c r="A493" s="68"/>
      <c r="C493" s="69"/>
      <c r="D493" s="69"/>
    </row>
    <row r="494" spans="1:4" ht="14.25" customHeight="1">
      <c r="A494" s="68"/>
      <c r="C494" s="69"/>
      <c r="D494" s="69"/>
    </row>
    <row r="495" spans="1:4" ht="14.25" customHeight="1">
      <c r="A495" s="68"/>
      <c r="C495" s="69"/>
      <c r="D495" s="69"/>
    </row>
    <row r="496" spans="1:4" ht="14.25" customHeight="1">
      <c r="A496" s="68"/>
      <c r="C496" s="69"/>
      <c r="D496" s="69"/>
    </row>
    <row r="497" spans="1:4" ht="14.25" customHeight="1">
      <c r="A497" s="68"/>
      <c r="C497" s="69"/>
      <c r="D497" s="69"/>
    </row>
    <row r="498" spans="1:4" ht="14.25" customHeight="1">
      <c r="A498" s="68"/>
      <c r="C498" s="69"/>
      <c r="D498" s="69"/>
    </row>
    <row r="499" spans="1:4" ht="14.25" customHeight="1">
      <c r="A499" s="68"/>
      <c r="C499" s="69"/>
      <c r="D499" s="69"/>
    </row>
    <row r="500" spans="1:4" ht="14.25" customHeight="1">
      <c r="A500" s="68"/>
      <c r="C500" s="69"/>
      <c r="D500" s="69"/>
    </row>
    <row r="501" spans="1:4" ht="14.25" customHeight="1">
      <c r="A501" s="68"/>
      <c r="C501" s="69"/>
      <c r="D501" s="69"/>
    </row>
    <row r="502" spans="1:4" ht="14.25" customHeight="1">
      <c r="A502" s="68"/>
      <c r="C502" s="69"/>
      <c r="D502" s="69"/>
    </row>
    <row r="503" spans="1:4" ht="14.25" customHeight="1">
      <c r="A503" s="68"/>
      <c r="C503" s="69"/>
      <c r="D503" s="69"/>
    </row>
    <row r="504" spans="1:4" ht="14.25" customHeight="1">
      <c r="A504" s="68"/>
      <c r="C504" s="69"/>
      <c r="D504" s="69"/>
    </row>
    <row r="505" spans="1:4" ht="14.25" customHeight="1">
      <c r="A505" s="68"/>
      <c r="C505" s="69"/>
      <c r="D505" s="69"/>
    </row>
    <row r="506" spans="1:4" ht="14.25" customHeight="1">
      <c r="A506" s="68"/>
      <c r="C506" s="69"/>
      <c r="D506" s="69"/>
    </row>
    <row r="507" spans="1:4" ht="14.25" customHeight="1">
      <c r="A507" s="68"/>
      <c r="C507" s="69"/>
      <c r="D507" s="69"/>
    </row>
    <row r="508" spans="1:4" ht="14.25" customHeight="1">
      <c r="A508" s="68"/>
      <c r="C508" s="69"/>
      <c r="D508" s="69"/>
    </row>
    <row r="509" spans="1:4" ht="14.25" customHeight="1">
      <c r="A509" s="68"/>
      <c r="C509" s="69"/>
      <c r="D509" s="69"/>
    </row>
    <row r="510" spans="1:4" ht="14.25" customHeight="1">
      <c r="A510" s="68"/>
      <c r="C510" s="69"/>
      <c r="D510" s="69"/>
    </row>
    <row r="511" spans="1:4" ht="14.25" customHeight="1">
      <c r="A511" s="68"/>
      <c r="C511" s="69"/>
      <c r="D511" s="69"/>
    </row>
    <row r="512" spans="1:4" ht="14.25" customHeight="1">
      <c r="A512" s="68"/>
      <c r="C512" s="69"/>
      <c r="D512" s="69"/>
    </row>
    <row r="513" spans="1:4" ht="14.25" customHeight="1">
      <c r="A513" s="68"/>
      <c r="C513" s="69"/>
      <c r="D513" s="69"/>
    </row>
    <row r="514" spans="1:4" ht="14.25" customHeight="1">
      <c r="A514" s="68"/>
      <c r="C514" s="69"/>
      <c r="D514" s="69"/>
    </row>
    <row r="515" spans="1:4" ht="14.25" customHeight="1">
      <c r="A515" s="68"/>
      <c r="C515" s="69"/>
      <c r="D515" s="69"/>
    </row>
    <row r="516" spans="1:4" ht="14.25" customHeight="1">
      <c r="A516" s="68"/>
      <c r="C516" s="69"/>
      <c r="D516" s="69"/>
    </row>
    <row r="517" spans="1:4" ht="14.25" customHeight="1">
      <c r="A517" s="68"/>
      <c r="C517" s="69"/>
      <c r="D517" s="69"/>
    </row>
    <row r="518" spans="1:4" ht="14.25" customHeight="1">
      <c r="A518" s="68"/>
      <c r="C518" s="69"/>
      <c r="D518" s="69"/>
    </row>
    <row r="519" spans="1:4" ht="14.25" customHeight="1">
      <c r="A519" s="68"/>
      <c r="C519" s="69"/>
      <c r="D519" s="69"/>
    </row>
    <row r="520" spans="1:4" ht="14.25" customHeight="1">
      <c r="A520" s="68"/>
      <c r="C520" s="69"/>
      <c r="D520" s="69"/>
    </row>
    <row r="521" spans="1:4" ht="14.25" customHeight="1">
      <c r="A521" s="68"/>
      <c r="C521" s="69"/>
      <c r="D521" s="69"/>
    </row>
    <row r="522" spans="1:4" ht="14.25" customHeight="1">
      <c r="A522" s="68"/>
      <c r="C522" s="69"/>
      <c r="D522" s="69"/>
    </row>
    <row r="523" spans="1:4" ht="14.25" customHeight="1">
      <c r="A523" s="68"/>
      <c r="C523" s="69"/>
      <c r="D523" s="69"/>
    </row>
    <row r="524" spans="1:4" ht="14.25" customHeight="1">
      <c r="A524" s="68"/>
      <c r="C524" s="69"/>
      <c r="D524" s="69"/>
    </row>
    <row r="525" spans="1:4" ht="14.25" customHeight="1">
      <c r="A525" s="68"/>
      <c r="C525" s="69"/>
      <c r="D525" s="69"/>
    </row>
    <row r="526" spans="1:4" ht="14.25" customHeight="1">
      <c r="A526" s="68"/>
      <c r="C526" s="69"/>
      <c r="D526" s="69"/>
    </row>
    <row r="527" spans="1:4" ht="14.25" customHeight="1">
      <c r="A527" s="68"/>
      <c r="C527" s="69"/>
      <c r="D527" s="69"/>
    </row>
    <row r="528" spans="1:4" ht="14.25" customHeight="1">
      <c r="A528" s="68"/>
      <c r="C528" s="69"/>
      <c r="D528" s="69"/>
    </row>
    <row r="529" spans="1:4" ht="14.25" customHeight="1">
      <c r="A529" s="68"/>
      <c r="C529" s="69"/>
      <c r="D529" s="69"/>
    </row>
    <row r="530" spans="1:4" ht="14.25" customHeight="1">
      <c r="A530" s="68"/>
      <c r="C530" s="69"/>
      <c r="D530" s="69"/>
    </row>
    <row r="531" spans="1:4" ht="14.25" customHeight="1">
      <c r="A531" s="68"/>
      <c r="C531" s="69"/>
      <c r="D531" s="69"/>
    </row>
    <row r="532" spans="1:4" ht="14.25" customHeight="1">
      <c r="A532" s="68"/>
      <c r="C532" s="69"/>
      <c r="D532" s="69"/>
    </row>
    <row r="533" spans="1:4" ht="14.25" customHeight="1">
      <c r="A533" s="68"/>
      <c r="C533" s="69"/>
      <c r="D533" s="69"/>
    </row>
    <row r="534" spans="1:4" ht="14.25" customHeight="1">
      <c r="A534" s="68"/>
      <c r="C534" s="69"/>
      <c r="D534" s="69"/>
    </row>
    <row r="535" spans="1:4" ht="14.25" customHeight="1">
      <c r="A535" s="68"/>
      <c r="C535" s="69"/>
      <c r="D535" s="69"/>
    </row>
    <row r="536" spans="1:4" ht="14.25" customHeight="1">
      <c r="A536" s="68"/>
      <c r="C536" s="69"/>
      <c r="D536" s="69"/>
    </row>
    <row r="537" spans="1:4" ht="14.25" customHeight="1">
      <c r="A537" s="68"/>
      <c r="C537" s="69"/>
      <c r="D537" s="69"/>
    </row>
    <row r="538" spans="1:4" ht="14.25" customHeight="1">
      <c r="A538" s="68"/>
      <c r="C538" s="69"/>
      <c r="D538" s="69"/>
    </row>
    <row r="539" spans="1:4" ht="14.25" customHeight="1">
      <c r="A539" s="68"/>
      <c r="C539" s="69"/>
      <c r="D539" s="69"/>
    </row>
    <row r="540" spans="1:4" ht="14.25" customHeight="1">
      <c r="A540" s="68"/>
      <c r="C540" s="69"/>
      <c r="D540" s="69"/>
    </row>
    <row r="541" spans="1:4" ht="14.25" customHeight="1">
      <c r="A541" s="68"/>
      <c r="C541" s="69"/>
      <c r="D541" s="69"/>
    </row>
    <row r="542" spans="1:4" ht="14.25" customHeight="1">
      <c r="A542" s="68"/>
      <c r="C542" s="69"/>
      <c r="D542" s="69"/>
    </row>
    <row r="543" spans="1:4" ht="14.25" customHeight="1">
      <c r="A543" s="68"/>
      <c r="C543" s="69"/>
      <c r="D543" s="69"/>
    </row>
    <row r="544" spans="1:4" ht="14.25" customHeight="1">
      <c r="A544" s="68"/>
      <c r="C544" s="69"/>
      <c r="D544" s="69"/>
    </row>
    <row r="545" spans="1:4" ht="14.25" customHeight="1">
      <c r="A545" s="68"/>
      <c r="C545" s="69"/>
      <c r="D545" s="69"/>
    </row>
    <row r="546" spans="1:4" ht="14.25" customHeight="1">
      <c r="A546" s="68"/>
      <c r="C546" s="69"/>
      <c r="D546" s="69"/>
    </row>
    <row r="547" spans="1:4" ht="14.25" customHeight="1">
      <c r="A547" s="68"/>
      <c r="C547" s="69"/>
      <c r="D547" s="69"/>
    </row>
    <row r="548" spans="1:4" ht="14.25" customHeight="1">
      <c r="A548" s="68"/>
      <c r="C548" s="69"/>
      <c r="D548" s="69"/>
    </row>
    <row r="549" spans="1:4" ht="14.25" customHeight="1">
      <c r="A549" s="68"/>
      <c r="C549" s="69"/>
      <c r="D549" s="69"/>
    </row>
    <row r="550" spans="1:4" ht="14.25" customHeight="1">
      <c r="A550" s="68"/>
      <c r="C550" s="69"/>
      <c r="D550" s="69"/>
    </row>
    <row r="551" spans="1:4" ht="14.25" customHeight="1">
      <c r="A551" s="68"/>
      <c r="C551" s="69"/>
      <c r="D551" s="69"/>
    </row>
    <row r="552" spans="1:4" ht="14.25" customHeight="1">
      <c r="A552" s="68"/>
      <c r="C552" s="69"/>
      <c r="D552" s="69"/>
    </row>
    <row r="553" spans="1:4" ht="14.25" customHeight="1">
      <c r="A553" s="68"/>
      <c r="C553" s="69"/>
      <c r="D553" s="69"/>
    </row>
    <row r="554" spans="1:4" ht="14.25" customHeight="1">
      <c r="A554" s="68"/>
      <c r="C554" s="69"/>
      <c r="D554" s="69"/>
    </row>
    <row r="555" spans="1:4" ht="14.25" customHeight="1">
      <c r="A555" s="68"/>
      <c r="C555" s="69"/>
      <c r="D555" s="69"/>
    </row>
    <row r="556" spans="1:4" ht="14.25" customHeight="1">
      <c r="A556" s="68"/>
      <c r="C556" s="69"/>
      <c r="D556" s="69"/>
    </row>
    <row r="557" spans="1:4" ht="14.25" customHeight="1">
      <c r="A557" s="68"/>
      <c r="C557" s="69"/>
      <c r="D557" s="69"/>
    </row>
    <row r="558" spans="1:4" ht="14.25" customHeight="1">
      <c r="A558" s="68"/>
      <c r="C558" s="69"/>
      <c r="D558" s="69"/>
    </row>
    <row r="559" spans="1:4" ht="14.25" customHeight="1">
      <c r="A559" s="68"/>
      <c r="C559" s="69"/>
      <c r="D559" s="69"/>
    </row>
    <row r="560" spans="1:4" ht="14.25" customHeight="1">
      <c r="A560" s="68"/>
      <c r="C560" s="69"/>
      <c r="D560" s="69"/>
    </row>
    <row r="561" spans="1:4" ht="14.25" customHeight="1">
      <c r="A561" s="68"/>
      <c r="C561" s="69"/>
      <c r="D561" s="69"/>
    </row>
    <row r="562" spans="1:4" ht="14.25" customHeight="1">
      <c r="A562" s="68"/>
      <c r="C562" s="69"/>
      <c r="D562" s="69"/>
    </row>
    <row r="563" spans="1:4" ht="14.25" customHeight="1">
      <c r="A563" s="68"/>
      <c r="C563" s="69"/>
      <c r="D563" s="69"/>
    </row>
    <row r="564" spans="1:4" ht="14.25" customHeight="1">
      <c r="A564" s="68"/>
      <c r="C564" s="69"/>
      <c r="D564" s="69"/>
    </row>
    <row r="565" spans="1:4" ht="14.25" customHeight="1">
      <c r="A565" s="68"/>
      <c r="C565" s="69"/>
      <c r="D565" s="69"/>
    </row>
    <row r="566" spans="1:4" ht="14.25" customHeight="1">
      <c r="A566" s="68"/>
      <c r="C566" s="69"/>
      <c r="D566" s="69"/>
    </row>
    <row r="567" spans="1:4" ht="14.25" customHeight="1">
      <c r="A567" s="68"/>
      <c r="C567" s="69"/>
      <c r="D567" s="69"/>
    </row>
    <row r="568" spans="1:4" ht="14.25" customHeight="1">
      <c r="A568" s="68"/>
      <c r="C568" s="69"/>
      <c r="D568" s="69"/>
    </row>
    <row r="569" spans="1:4" ht="14.25" customHeight="1">
      <c r="A569" s="68"/>
      <c r="C569" s="69"/>
      <c r="D569" s="69"/>
    </row>
    <row r="570" spans="1:4" ht="14.25" customHeight="1">
      <c r="A570" s="68"/>
      <c r="C570" s="69"/>
      <c r="D570" s="69"/>
    </row>
    <row r="571" spans="1:4" ht="14.25" customHeight="1">
      <c r="A571" s="68"/>
      <c r="C571" s="69"/>
      <c r="D571" s="69"/>
    </row>
    <row r="572" spans="1:4" ht="14.25" customHeight="1">
      <c r="A572" s="68"/>
      <c r="C572" s="69"/>
      <c r="D572" s="69"/>
    </row>
    <row r="573" spans="1:4" ht="14.25" customHeight="1">
      <c r="A573" s="68"/>
      <c r="C573" s="69"/>
      <c r="D573" s="69"/>
    </row>
    <row r="574" spans="1:4" ht="14.25" customHeight="1">
      <c r="A574" s="68"/>
      <c r="C574" s="69"/>
      <c r="D574" s="69"/>
    </row>
    <row r="575" spans="1:4" ht="14.25" customHeight="1">
      <c r="A575" s="68"/>
      <c r="C575" s="69"/>
      <c r="D575" s="69"/>
    </row>
    <row r="576" spans="1:4" ht="14.25" customHeight="1">
      <c r="A576" s="68"/>
      <c r="C576" s="69"/>
      <c r="D576" s="69"/>
    </row>
    <row r="577" spans="1:4" ht="14.25" customHeight="1">
      <c r="A577" s="68"/>
      <c r="C577" s="69"/>
      <c r="D577" s="69"/>
    </row>
    <row r="578" spans="1:4" ht="14.25" customHeight="1">
      <c r="A578" s="68"/>
      <c r="C578" s="69"/>
      <c r="D578" s="69"/>
    </row>
    <row r="579" spans="1:4" ht="14.25" customHeight="1">
      <c r="A579" s="68"/>
      <c r="C579" s="69"/>
      <c r="D579" s="69"/>
    </row>
    <row r="580" spans="1:4" ht="14.25" customHeight="1">
      <c r="A580" s="68"/>
      <c r="C580" s="69"/>
      <c r="D580" s="69"/>
    </row>
    <row r="581" spans="1:4" ht="14.25" customHeight="1">
      <c r="A581" s="68"/>
      <c r="C581" s="69"/>
      <c r="D581" s="69"/>
    </row>
    <row r="582" spans="1:4" ht="14.25" customHeight="1">
      <c r="A582" s="68"/>
      <c r="C582" s="69"/>
      <c r="D582" s="69"/>
    </row>
    <row r="583" spans="1:4" ht="14.25" customHeight="1">
      <c r="A583" s="68"/>
      <c r="C583" s="69"/>
      <c r="D583" s="69"/>
    </row>
    <row r="584" spans="1:4" ht="14.25" customHeight="1">
      <c r="A584" s="68"/>
      <c r="C584" s="69"/>
      <c r="D584" s="69"/>
    </row>
    <row r="585" spans="1:4" ht="14.25" customHeight="1">
      <c r="A585" s="68"/>
      <c r="C585" s="69"/>
      <c r="D585" s="69"/>
    </row>
    <row r="586" spans="1:4" ht="14.25" customHeight="1">
      <c r="A586" s="68"/>
      <c r="C586" s="69"/>
      <c r="D586" s="69"/>
    </row>
    <row r="587" spans="1:4" ht="14.25" customHeight="1">
      <c r="A587" s="68"/>
      <c r="C587" s="69"/>
      <c r="D587" s="69"/>
    </row>
    <row r="588" spans="1:4" ht="14.25" customHeight="1">
      <c r="A588" s="68"/>
      <c r="C588" s="69"/>
      <c r="D588" s="69"/>
    </row>
    <row r="589" spans="1:4" ht="14.25" customHeight="1">
      <c r="A589" s="68"/>
      <c r="C589" s="69"/>
      <c r="D589" s="69"/>
    </row>
    <row r="590" spans="1:4" ht="14.25" customHeight="1">
      <c r="A590" s="68"/>
      <c r="C590" s="69"/>
      <c r="D590" s="69"/>
    </row>
    <row r="591" spans="1:4" ht="14.25" customHeight="1">
      <c r="A591" s="68"/>
      <c r="C591" s="69"/>
      <c r="D591" s="69"/>
    </row>
    <row r="592" spans="1:4" ht="14.25" customHeight="1">
      <c r="A592" s="68"/>
      <c r="C592" s="69"/>
      <c r="D592" s="69"/>
    </row>
    <row r="593" spans="1:4" ht="14.25" customHeight="1">
      <c r="A593" s="68"/>
      <c r="C593" s="69"/>
      <c r="D593" s="69"/>
    </row>
    <row r="594" spans="1:4" ht="14.25" customHeight="1">
      <c r="A594" s="68"/>
      <c r="C594" s="69"/>
      <c r="D594" s="69"/>
    </row>
    <row r="595" spans="1:4" ht="14.25" customHeight="1">
      <c r="A595" s="68"/>
      <c r="C595" s="69"/>
      <c r="D595" s="69"/>
    </row>
    <row r="596" spans="1:4" ht="14.25" customHeight="1">
      <c r="A596" s="68"/>
      <c r="C596" s="69"/>
      <c r="D596" s="69"/>
    </row>
    <row r="597" spans="1:4" ht="14.25" customHeight="1">
      <c r="A597" s="68"/>
      <c r="C597" s="69"/>
      <c r="D597" s="69"/>
    </row>
    <row r="598" spans="1:4" ht="14.25" customHeight="1">
      <c r="A598" s="68"/>
      <c r="C598" s="69"/>
      <c r="D598" s="69"/>
    </row>
    <row r="599" spans="1:4" ht="14.25" customHeight="1">
      <c r="A599" s="68"/>
      <c r="C599" s="69"/>
      <c r="D599" s="69"/>
    </row>
    <row r="600" spans="1:4" ht="14.25" customHeight="1">
      <c r="A600" s="68"/>
      <c r="C600" s="69"/>
      <c r="D600" s="69"/>
    </row>
    <row r="601" spans="1:4" ht="14.25" customHeight="1">
      <c r="A601" s="68"/>
      <c r="C601" s="69"/>
      <c r="D601" s="69"/>
    </row>
    <row r="602" spans="1:4" ht="14.25" customHeight="1">
      <c r="A602" s="68"/>
      <c r="C602" s="69"/>
      <c r="D602" s="69"/>
    </row>
    <row r="603" spans="1:4" ht="14.25" customHeight="1">
      <c r="A603" s="68"/>
      <c r="C603" s="69"/>
      <c r="D603" s="69"/>
    </row>
    <row r="604" spans="1:4" ht="14.25" customHeight="1">
      <c r="A604" s="68"/>
      <c r="C604" s="69"/>
      <c r="D604" s="69"/>
    </row>
    <row r="605" spans="1:4" ht="14.25" customHeight="1">
      <c r="A605" s="68"/>
      <c r="C605" s="69"/>
      <c r="D605" s="69"/>
    </row>
    <row r="606" spans="1:4" ht="14.25" customHeight="1">
      <c r="A606" s="68"/>
      <c r="C606" s="69"/>
      <c r="D606" s="69"/>
    </row>
    <row r="607" spans="1:4" ht="14.25" customHeight="1">
      <c r="A607" s="68"/>
      <c r="C607" s="69"/>
      <c r="D607" s="69"/>
    </row>
    <row r="608" spans="1:4" ht="14.25" customHeight="1">
      <c r="A608" s="68"/>
      <c r="C608" s="69"/>
      <c r="D608" s="69"/>
    </row>
    <row r="609" spans="1:4" ht="14.25" customHeight="1">
      <c r="A609" s="68"/>
      <c r="C609" s="69"/>
      <c r="D609" s="69"/>
    </row>
    <row r="610" spans="1:4" ht="14.25" customHeight="1">
      <c r="A610" s="68"/>
      <c r="C610" s="69"/>
      <c r="D610" s="69"/>
    </row>
    <row r="611" spans="1:4" ht="14.25" customHeight="1">
      <c r="A611" s="68"/>
      <c r="C611" s="69"/>
      <c r="D611" s="69"/>
    </row>
    <row r="612" spans="1:4" ht="14.25" customHeight="1">
      <c r="A612" s="68"/>
      <c r="C612" s="69"/>
      <c r="D612" s="69"/>
    </row>
    <row r="613" spans="1:4" ht="14.25" customHeight="1">
      <c r="A613" s="68"/>
      <c r="C613" s="69"/>
      <c r="D613" s="69"/>
    </row>
    <row r="614" spans="1:4" ht="14.25" customHeight="1">
      <c r="A614" s="68"/>
      <c r="C614" s="69"/>
      <c r="D614" s="69"/>
    </row>
    <row r="615" spans="1:4" ht="14.25" customHeight="1">
      <c r="A615" s="68"/>
      <c r="C615" s="69"/>
      <c r="D615" s="69"/>
    </row>
    <row r="616" spans="1:4" ht="14.25" customHeight="1">
      <c r="A616" s="68"/>
      <c r="C616" s="69"/>
      <c r="D616" s="69"/>
    </row>
    <row r="617" spans="1:4" ht="14.25" customHeight="1">
      <c r="A617" s="68"/>
      <c r="C617" s="69"/>
      <c r="D617" s="69"/>
    </row>
    <row r="618" spans="1:4" ht="14.25" customHeight="1">
      <c r="A618" s="68"/>
      <c r="C618" s="69"/>
      <c r="D618" s="69"/>
    </row>
    <row r="619" spans="1:4" ht="14.25" customHeight="1">
      <c r="A619" s="68"/>
      <c r="C619" s="69"/>
      <c r="D619" s="69"/>
    </row>
    <row r="620" spans="1:4" ht="14.25" customHeight="1">
      <c r="A620" s="68"/>
      <c r="C620" s="69"/>
      <c r="D620" s="69"/>
    </row>
    <row r="621" spans="1:4" ht="14.25" customHeight="1">
      <c r="A621" s="68"/>
      <c r="C621" s="69"/>
      <c r="D621" s="69"/>
    </row>
    <row r="622" spans="1:4" ht="14.25" customHeight="1">
      <c r="A622" s="68"/>
      <c r="C622" s="69"/>
      <c r="D622" s="69"/>
    </row>
    <row r="623" spans="1:4" ht="14.25" customHeight="1">
      <c r="A623" s="68"/>
      <c r="C623" s="69"/>
      <c r="D623" s="69"/>
    </row>
    <row r="624" spans="1:4" ht="14.25" customHeight="1">
      <c r="A624" s="68"/>
      <c r="C624" s="69"/>
      <c r="D624" s="69"/>
    </row>
    <row r="625" spans="1:4" ht="14.25" customHeight="1">
      <c r="A625" s="68"/>
      <c r="C625" s="69"/>
      <c r="D625" s="69"/>
    </row>
    <row r="626" spans="1:4" ht="14.25" customHeight="1">
      <c r="A626" s="68"/>
      <c r="C626" s="69"/>
      <c r="D626" s="69"/>
    </row>
    <row r="627" spans="1:4" ht="14.25" customHeight="1">
      <c r="A627" s="68"/>
      <c r="C627" s="69"/>
      <c r="D627" s="69"/>
    </row>
    <row r="628" spans="1:4" ht="14.25" customHeight="1">
      <c r="A628" s="68"/>
      <c r="C628" s="69"/>
      <c r="D628" s="69"/>
    </row>
    <row r="629" spans="1:4" ht="14.25" customHeight="1">
      <c r="A629" s="68"/>
      <c r="C629" s="69"/>
      <c r="D629" s="69"/>
    </row>
    <row r="630" spans="1:4" ht="14.25" customHeight="1">
      <c r="A630" s="68"/>
      <c r="C630" s="69"/>
      <c r="D630" s="69"/>
    </row>
    <row r="631" spans="1:4" ht="14.25" customHeight="1">
      <c r="A631" s="68"/>
      <c r="C631" s="69"/>
      <c r="D631" s="69"/>
    </row>
    <row r="632" spans="1:4" ht="14.25" customHeight="1">
      <c r="A632" s="68"/>
      <c r="C632" s="69"/>
      <c r="D632" s="69"/>
    </row>
    <row r="633" spans="1:4" ht="14.25" customHeight="1">
      <c r="A633" s="68"/>
      <c r="C633" s="69"/>
      <c r="D633" s="69"/>
    </row>
    <row r="634" spans="1:4" ht="14.25" customHeight="1">
      <c r="A634" s="68"/>
      <c r="C634" s="69"/>
      <c r="D634" s="69"/>
    </row>
    <row r="635" spans="1:4" ht="14.25" customHeight="1">
      <c r="A635" s="68"/>
      <c r="C635" s="69"/>
      <c r="D635" s="69"/>
    </row>
    <row r="636" spans="1:4" ht="14.25" customHeight="1">
      <c r="A636" s="68"/>
      <c r="C636" s="69"/>
      <c r="D636" s="69"/>
    </row>
    <row r="637" spans="1:4" ht="14.25" customHeight="1">
      <c r="A637" s="68"/>
      <c r="C637" s="69"/>
      <c r="D637" s="69"/>
    </row>
    <row r="638" spans="1:4" ht="14.25" customHeight="1">
      <c r="A638" s="68"/>
      <c r="C638" s="69"/>
      <c r="D638" s="69"/>
    </row>
    <row r="639" spans="1:4" ht="14.25" customHeight="1">
      <c r="A639" s="68"/>
      <c r="C639" s="69"/>
      <c r="D639" s="69"/>
    </row>
    <row r="640" spans="1:4" ht="14.25" customHeight="1">
      <c r="A640" s="68"/>
      <c r="C640" s="69"/>
      <c r="D640" s="69"/>
    </row>
    <row r="641" spans="1:4" ht="14.25" customHeight="1">
      <c r="A641" s="68"/>
      <c r="C641" s="69"/>
      <c r="D641" s="69"/>
    </row>
    <row r="642" spans="1:4" ht="14.25" customHeight="1">
      <c r="A642" s="68"/>
      <c r="C642" s="69"/>
      <c r="D642" s="69"/>
    </row>
    <row r="643" spans="1:4" ht="14.25" customHeight="1">
      <c r="A643" s="68"/>
      <c r="C643" s="69"/>
      <c r="D643" s="69"/>
    </row>
    <row r="644" spans="1:4" ht="14.25" customHeight="1">
      <c r="A644" s="68"/>
      <c r="C644" s="69"/>
      <c r="D644" s="69"/>
    </row>
    <row r="645" spans="1:4" ht="14.25" customHeight="1">
      <c r="A645" s="68"/>
      <c r="C645" s="69"/>
      <c r="D645" s="69"/>
    </row>
    <row r="646" spans="1:4" ht="14.25" customHeight="1">
      <c r="A646" s="68"/>
      <c r="C646" s="69"/>
      <c r="D646" s="69"/>
    </row>
    <row r="647" spans="1:4" ht="14.25" customHeight="1">
      <c r="A647" s="68"/>
      <c r="C647" s="69"/>
      <c r="D647" s="69"/>
    </row>
    <row r="648" spans="1:4" ht="14.25" customHeight="1">
      <c r="A648" s="68"/>
      <c r="C648" s="69"/>
      <c r="D648" s="69"/>
    </row>
    <row r="649" spans="1:4" ht="14.25" customHeight="1">
      <c r="A649" s="68"/>
      <c r="C649" s="69"/>
      <c r="D649" s="69"/>
    </row>
    <row r="650" spans="1:4" ht="14.25" customHeight="1">
      <c r="A650" s="68"/>
      <c r="C650" s="69"/>
      <c r="D650" s="69"/>
    </row>
    <row r="651" spans="1:4" ht="14.25" customHeight="1">
      <c r="A651" s="68"/>
      <c r="C651" s="69"/>
      <c r="D651" s="69"/>
    </row>
    <row r="652" spans="1:4" ht="14.25" customHeight="1">
      <c r="A652" s="68"/>
      <c r="C652" s="69"/>
      <c r="D652" s="69"/>
    </row>
    <row r="653" spans="1:4" ht="14.25" customHeight="1">
      <c r="A653" s="68"/>
      <c r="C653" s="69"/>
      <c r="D653" s="69"/>
    </row>
    <row r="654" spans="1:4" ht="14.25" customHeight="1">
      <c r="A654" s="68"/>
      <c r="C654" s="69"/>
      <c r="D654" s="69"/>
    </row>
    <row r="655" spans="1:4" ht="14.25" customHeight="1">
      <c r="A655" s="68"/>
      <c r="C655" s="69"/>
      <c r="D655" s="69"/>
    </row>
    <row r="656" spans="1:4" ht="14.25" customHeight="1">
      <c r="A656" s="68"/>
      <c r="C656" s="69"/>
      <c r="D656" s="69"/>
    </row>
    <row r="657" spans="1:4" ht="14.25" customHeight="1">
      <c r="A657" s="68"/>
      <c r="C657" s="69"/>
      <c r="D657" s="69"/>
    </row>
    <row r="658" spans="1:4" ht="14.25" customHeight="1">
      <c r="A658" s="68"/>
      <c r="C658" s="69"/>
      <c r="D658" s="69"/>
    </row>
    <row r="659" spans="1:4" ht="14.25" customHeight="1">
      <c r="A659" s="68"/>
      <c r="C659" s="69"/>
      <c r="D659" s="69"/>
    </row>
    <row r="660" spans="1:4" ht="14.25" customHeight="1">
      <c r="A660" s="68"/>
      <c r="C660" s="69"/>
      <c r="D660" s="69"/>
    </row>
    <row r="661" spans="1:4" ht="14.25" customHeight="1">
      <c r="A661" s="68"/>
      <c r="C661" s="69"/>
      <c r="D661" s="69"/>
    </row>
    <row r="662" spans="1:4" ht="14.25" customHeight="1">
      <c r="A662" s="68"/>
      <c r="C662" s="69"/>
      <c r="D662" s="69"/>
    </row>
    <row r="663" spans="1:4" ht="14.25" customHeight="1">
      <c r="A663" s="68"/>
      <c r="C663" s="69"/>
      <c r="D663" s="69"/>
    </row>
    <row r="664" spans="1:4" ht="14.25" customHeight="1">
      <c r="A664" s="68"/>
      <c r="C664" s="69"/>
      <c r="D664" s="69"/>
    </row>
    <row r="665" spans="1:4" ht="14.25" customHeight="1">
      <c r="A665" s="68"/>
      <c r="C665" s="69"/>
      <c r="D665" s="69"/>
    </row>
    <row r="666" spans="1:4" ht="14.25" customHeight="1">
      <c r="A666" s="68"/>
      <c r="C666" s="69"/>
      <c r="D666" s="69"/>
    </row>
    <row r="667" spans="1:4" ht="14.25" customHeight="1">
      <c r="A667" s="68"/>
      <c r="C667" s="69"/>
      <c r="D667" s="69"/>
    </row>
    <row r="668" spans="1:4" ht="14.25" customHeight="1">
      <c r="A668" s="68"/>
      <c r="C668" s="69"/>
      <c r="D668" s="69"/>
    </row>
    <row r="669" spans="1:4" ht="14.25" customHeight="1">
      <c r="A669" s="68"/>
      <c r="C669" s="69"/>
      <c r="D669" s="69"/>
    </row>
    <row r="670" spans="1:4" ht="14.25" customHeight="1">
      <c r="A670" s="68"/>
      <c r="C670" s="69"/>
      <c r="D670" s="69"/>
    </row>
    <row r="671" spans="1:4" ht="14.25" customHeight="1">
      <c r="A671" s="68"/>
      <c r="C671" s="69"/>
      <c r="D671" s="69"/>
    </row>
    <row r="672" spans="1:4" ht="14.25" customHeight="1">
      <c r="A672" s="68"/>
      <c r="C672" s="69"/>
      <c r="D672" s="69"/>
    </row>
    <row r="673" spans="1:4" ht="14.25" customHeight="1">
      <c r="A673" s="68"/>
      <c r="C673" s="69"/>
      <c r="D673" s="69"/>
    </row>
    <row r="674" spans="1:4" ht="14.25" customHeight="1">
      <c r="A674" s="68"/>
      <c r="C674" s="69"/>
      <c r="D674" s="69"/>
    </row>
    <row r="675" spans="1:4" ht="14.25" customHeight="1">
      <c r="A675" s="68"/>
      <c r="C675" s="69"/>
      <c r="D675" s="69"/>
    </row>
    <row r="676" spans="1:4" ht="14.25" customHeight="1">
      <c r="A676" s="68"/>
      <c r="C676" s="69"/>
      <c r="D676" s="69"/>
    </row>
    <row r="677" spans="1:4" ht="14.25" customHeight="1">
      <c r="A677" s="68"/>
      <c r="C677" s="69"/>
      <c r="D677" s="69"/>
    </row>
    <row r="678" spans="1:4" ht="14.25" customHeight="1">
      <c r="A678" s="68"/>
      <c r="C678" s="69"/>
      <c r="D678" s="69"/>
    </row>
    <row r="679" spans="1:4" ht="14.25" customHeight="1">
      <c r="A679" s="68"/>
      <c r="C679" s="69"/>
      <c r="D679" s="69"/>
    </row>
    <row r="680" spans="1:4" ht="14.25" customHeight="1">
      <c r="A680" s="68"/>
      <c r="C680" s="69"/>
      <c r="D680" s="69"/>
    </row>
    <row r="681" spans="1:4" ht="14.25" customHeight="1">
      <c r="A681" s="68"/>
      <c r="C681" s="69"/>
      <c r="D681" s="69"/>
    </row>
    <row r="682" spans="1:4" ht="14.25" customHeight="1">
      <c r="A682" s="68"/>
      <c r="C682" s="69"/>
      <c r="D682" s="69"/>
    </row>
    <row r="683" spans="1:4" ht="14.25" customHeight="1">
      <c r="A683" s="68"/>
      <c r="C683" s="69"/>
      <c r="D683" s="69"/>
    </row>
    <row r="684" spans="1:4" ht="14.25" customHeight="1">
      <c r="A684" s="68"/>
      <c r="C684" s="69"/>
      <c r="D684" s="69"/>
    </row>
    <row r="685" spans="1:4" ht="14.25" customHeight="1">
      <c r="A685" s="68"/>
      <c r="C685" s="69"/>
      <c r="D685" s="69"/>
    </row>
    <row r="686" spans="1:4" ht="14.25" customHeight="1">
      <c r="A686" s="68"/>
      <c r="C686" s="69"/>
      <c r="D686" s="69"/>
    </row>
    <row r="687" spans="1:4" ht="14.25" customHeight="1">
      <c r="A687" s="68"/>
      <c r="C687" s="69"/>
      <c r="D687" s="69"/>
    </row>
    <row r="688" spans="1:4" ht="14.25" customHeight="1">
      <c r="A688" s="68"/>
      <c r="C688" s="69"/>
      <c r="D688" s="69"/>
    </row>
    <row r="689" spans="1:4" ht="14.25" customHeight="1">
      <c r="A689" s="68"/>
      <c r="C689" s="69"/>
      <c r="D689" s="69"/>
    </row>
    <row r="690" spans="1:4" ht="14.25" customHeight="1">
      <c r="A690" s="68"/>
      <c r="C690" s="69"/>
      <c r="D690" s="69"/>
    </row>
    <row r="691" spans="1:4" ht="14.25" customHeight="1">
      <c r="A691" s="68"/>
      <c r="C691" s="69"/>
      <c r="D691" s="69"/>
    </row>
    <row r="692" spans="1:4" ht="14.25" customHeight="1">
      <c r="A692" s="68"/>
      <c r="C692" s="69"/>
      <c r="D692" s="69"/>
    </row>
    <row r="693" spans="1:4" ht="14.25" customHeight="1">
      <c r="A693" s="68"/>
      <c r="C693" s="69"/>
      <c r="D693" s="69"/>
    </row>
    <row r="694" spans="1:4" ht="14.25" customHeight="1">
      <c r="A694" s="68"/>
      <c r="C694" s="69"/>
      <c r="D694" s="69"/>
    </row>
    <row r="695" spans="1:4" ht="14.25" customHeight="1">
      <c r="A695" s="68"/>
      <c r="C695" s="69"/>
      <c r="D695" s="69"/>
    </row>
    <row r="696" spans="1:4" ht="14.25" customHeight="1">
      <c r="A696" s="68"/>
      <c r="C696" s="69"/>
      <c r="D696" s="69"/>
    </row>
    <row r="697" spans="1:4" ht="14.25" customHeight="1">
      <c r="A697" s="68"/>
      <c r="C697" s="69"/>
      <c r="D697" s="69"/>
    </row>
    <row r="698" spans="1:4" ht="14.25" customHeight="1">
      <c r="A698" s="68"/>
      <c r="C698" s="69"/>
      <c r="D698" s="69"/>
    </row>
    <row r="699" spans="1:4" ht="14.25" customHeight="1">
      <c r="A699" s="68"/>
      <c r="C699" s="69"/>
      <c r="D699" s="69"/>
    </row>
    <row r="700" spans="1:4" ht="14.25" customHeight="1">
      <c r="A700" s="68"/>
      <c r="C700" s="69"/>
      <c r="D700" s="69"/>
    </row>
    <row r="701" spans="1:4" ht="14.25" customHeight="1">
      <c r="A701" s="68"/>
      <c r="C701" s="69"/>
      <c r="D701" s="69"/>
    </row>
    <row r="702" spans="1:4" ht="14.25" customHeight="1">
      <c r="A702" s="68"/>
      <c r="C702" s="69"/>
      <c r="D702" s="69"/>
    </row>
    <row r="703" spans="1:4" ht="14.25" customHeight="1">
      <c r="A703" s="68"/>
      <c r="C703" s="69"/>
      <c r="D703" s="69"/>
    </row>
    <row r="704" spans="1:4" ht="14.25" customHeight="1">
      <c r="A704" s="68"/>
      <c r="C704" s="69"/>
      <c r="D704" s="69"/>
    </row>
    <row r="705" spans="1:4" ht="14.25" customHeight="1">
      <c r="A705" s="68"/>
      <c r="C705" s="69"/>
      <c r="D705" s="69"/>
    </row>
    <row r="706" spans="1:4" ht="14.25" customHeight="1">
      <c r="A706" s="68"/>
      <c r="C706" s="69"/>
      <c r="D706" s="69"/>
    </row>
    <row r="707" spans="1:4" ht="14.25" customHeight="1">
      <c r="A707" s="68"/>
      <c r="C707" s="69"/>
      <c r="D707" s="69"/>
    </row>
    <row r="708" spans="1:4" ht="14.25" customHeight="1">
      <c r="A708" s="68"/>
      <c r="C708" s="69"/>
      <c r="D708" s="69"/>
    </row>
    <row r="709" spans="1:4" ht="14.25" customHeight="1">
      <c r="A709" s="68"/>
      <c r="C709" s="69"/>
      <c r="D709" s="69"/>
    </row>
    <row r="710" spans="1:4" ht="14.25" customHeight="1">
      <c r="A710" s="68"/>
      <c r="C710" s="69"/>
      <c r="D710" s="69"/>
    </row>
    <row r="711" spans="1:4" ht="14.25" customHeight="1">
      <c r="A711" s="68"/>
      <c r="C711" s="69"/>
      <c r="D711" s="69"/>
    </row>
    <row r="712" spans="1:4" ht="14.25" customHeight="1">
      <c r="A712" s="68"/>
      <c r="C712" s="69"/>
      <c r="D712" s="69"/>
    </row>
    <row r="713" spans="1:4" ht="14.25" customHeight="1">
      <c r="A713" s="68"/>
      <c r="C713" s="69"/>
      <c r="D713" s="69"/>
    </row>
    <row r="714" spans="1:4" ht="14.25" customHeight="1">
      <c r="A714" s="68"/>
      <c r="C714" s="69"/>
      <c r="D714" s="69"/>
    </row>
    <row r="715" spans="1:4" ht="14.25" customHeight="1">
      <c r="A715" s="68"/>
      <c r="C715" s="69"/>
      <c r="D715" s="69"/>
    </row>
    <row r="716" spans="1:4" ht="14.25" customHeight="1">
      <c r="A716" s="68"/>
      <c r="C716" s="69"/>
      <c r="D716" s="69"/>
    </row>
    <row r="717" spans="1:4" ht="14.25" customHeight="1">
      <c r="A717" s="68"/>
      <c r="C717" s="69"/>
      <c r="D717" s="69"/>
    </row>
    <row r="718" spans="1:4" ht="14.25" customHeight="1">
      <c r="A718" s="68"/>
      <c r="C718" s="69"/>
      <c r="D718" s="69"/>
    </row>
    <row r="719" spans="1:4" ht="14.25" customHeight="1">
      <c r="A719" s="68"/>
      <c r="C719" s="69"/>
      <c r="D719" s="69"/>
    </row>
    <row r="720" spans="1:4" ht="14.25" customHeight="1">
      <c r="A720" s="68"/>
      <c r="C720" s="69"/>
      <c r="D720" s="69"/>
    </row>
    <row r="721" spans="1:4" ht="14.25" customHeight="1">
      <c r="A721" s="68"/>
      <c r="C721" s="69"/>
      <c r="D721" s="69"/>
    </row>
    <row r="722" spans="1:4" ht="14.25" customHeight="1">
      <c r="A722" s="68"/>
      <c r="C722" s="69"/>
      <c r="D722" s="69"/>
    </row>
    <row r="723" spans="1:4" ht="14.25" customHeight="1">
      <c r="A723" s="68"/>
      <c r="C723" s="69"/>
      <c r="D723" s="69"/>
    </row>
    <row r="724" spans="1:4" ht="14.25" customHeight="1">
      <c r="A724" s="68"/>
      <c r="C724" s="69"/>
      <c r="D724" s="69"/>
    </row>
    <row r="725" spans="1:4" ht="14.25" customHeight="1">
      <c r="A725" s="68"/>
      <c r="C725" s="69"/>
      <c r="D725" s="69"/>
    </row>
    <row r="726" spans="1:4" ht="14.25" customHeight="1">
      <c r="A726" s="68"/>
      <c r="C726" s="69"/>
      <c r="D726" s="69"/>
    </row>
    <row r="727" spans="1:4" ht="14.25" customHeight="1">
      <c r="A727" s="68"/>
      <c r="C727" s="69"/>
      <c r="D727" s="69"/>
    </row>
    <row r="728" spans="1:4" ht="14.25" customHeight="1">
      <c r="A728" s="68"/>
      <c r="C728" s="69"/>
      <c r="D728" s="69"/>
    </row>
    <row r="729" spans="1:4" ht="14.25" customHeight="1">
      <c r="A729" s="68"/>
      <c r="C729" s="69"/>
      <c r="D729" s="69"/>
    </row>
    <row r="730" spans="1:4" ht="14.25" customHeight="1">
      <c r="A730" s="68"/>
      <c r="C730" s="69"/>
      <c r="D730" s="69"/>
    </row>
    <row r="731" spans="1:4" ht="14.25" customHeight="1">
      <c r="A731" s="68"/>
      <c r="C731" s="69"/>
      <c r="D731" s="69"/>
    </row>
    <row r="732" spans="1:4" ht="14.25" customHeight="1">
      <c r="A732" s="68"/>
      <c r="C732" s="69"/>
      <c r="D732" s="69"/>
    </row>
    <row r="733" spans="1:4" ht="14.25" customHeight="1">
      <c r="A733" s="68"/>
      <c r="C733" s="69"/>
      <c r="D733" s="69"/>
    </row>
    <row r="734" spans="1:4" ht="14.25" customHeight="1">
      <c r="A734" s="68"/>
      <c r="C734" s="69"/>
      <c r="D734" s="69"/>
    </row>
    <row r="735" spans="1:4" ht="14.25" customHeight="1">
      <c r="A735" s="68"/>
      <c r="C735" s="69"/>
      <c r="D735" s="69"/>
    </row>
    <row r="736" spans="1:4" ht="14.25" customHeight="1">
      <c r="A736" s="68"/>
      <c r="C736" s="69"/>
      <c r="D736" s="69"/>
    </row>
    <row r="737" spans="1:4" ht="14.25" customHeight="1">
      <c r="A737" s="68"/>
      <c r="C737" s="69"/>
      <c r="D737" s="69"/>
    </row>
    <row r="738" spans="1:4" ht="14.25" customHeight="1">
      <c r="A738" s="68"/>
      <c r="C738" s="69"/>
      <c r="D738" s="69"/>
    </row>
    <row r="739" spans="1:4" ht="14.25" customHeight="1">
      <c r="A739" s="68"/>
      <c r="C739" s="69"/>
      <c r="D739" s="69"/>
    </row>
    <row r="740" spans="1:4" ht="14.25" customHeight="1">
      <c r="A740" s="68"/>
      <c r="C740" s="69"/>
      <c r="D740" s="69"/>
    </row>
    <row r="741" spans="1:4" ht="14.25" customHeight="1">
      <c r="A741" s="68"/>
      <c r="C741" s="69"/>
      <c r="D741" s="69"/>
    </row>
    <row r="742" spans="1:4" ht="14.25" customHeight="1">
      <c r="A742" s="68"/>
      <c r="C742" s="69"/>
      <c r="D742" s="69"/>
    </row>
    <row r="743" spans="1:4" ht="14.25" customHeight="1">
      <c r="A743" s="68"/>
      <c r="C743" s="69"/>
      <c r="D743" s="69"/>
    </row>
    <row r="744" spans="1:4" ht="14.25" customHeight="1">
      <c r="A744" s="68"/>
      <c r="C744" s="69"/>
      <c r="D744" s="69"/>
    </row>
    <row r="745" spans="1:4" ht="14.25" customHeight="1">
      <c r="A745" s="68"/>
      <c r="C745" s="69"/>
      <c r="D745" s="69"/>
    </row>
    <row r="746" spans="1:4" ht="14.25" customHeight="1">
      <c r="A746" s="68"/>
      <c r="C746" s="69"/>
      <c r="D746" s="69"/>
    </row>
    <row r="747" spans="1:4" ht="14.25" customHeight="1">
      <c r="A747" s="68"/>
      <c r="C747" s="69"/>
      <c r="D747" s="69"/>
    </row>
    <row r="748" spans="1:4" ht="14.25" customHeight="1">
      <c r="A748" s="68"/>
      <c r="C748" s="69"/>
      <c r="D748" s="69"/>
    </row>
    <row r="749" spans="1:4" ht="14.25" customHeight="1">
      <c r="A749" s="68"/>
      <c r="C749" s="69"/>
      <c r="D749" s="69"/>
    </row>
    <row r="750" spans="1:4" ht="14.25" customHeight="1">
      <c r="A750" s="68"/>
      <c r="C750" s="69"/>
      <c r="D750" s="69"/>
    </row>
    <row r="751" spans="1:4" ht="14.25" customHeight="1">
      <c r="A751" s="68"/>
      <c r="C751" s="69"/>
      <c r="D751" s="69"/>
    </row>
    <row r="752" spans="1:4" ht="14.25" customHeight="1">
      <c r="A752" s="68"/>
      <c r="C752" s="69"/>
      <c r="D752" s="69"/>
    </row>
    <row r="753" spans="1:4" ht="14.25" customHeight="1">
      <c r="A753" s="68"/>
      <c r="C753" s="69"/>
      <c r="D753" s="69"/>
    </row>
    <row r="754" spans="1:4" ht="14.25" customHeight="1">
      <c r="A754" s="68"/>
      <c r="C754" s="69"/>
      <c r="D754" s="69"/>
    </row>
    <row r="755" spans="1:4" ht="14.25" customHeight="1">
      <c r="A755" s="68"/>
      <c r="C755" s="69"/>
      <c r="D755" s="69"/>
    </row>
    <row r="756" spans="1:4" ht="14.25" customHeight="1">
      <c r="A756" s="68"/>
      <c r="C756" s="69"/>
      <c r="D756" s="69"/>
    </row>
    <row r="757" spans="1:4" ht="14.25" customHeight="1">
      <c r="A757" s="68"/>
      <c r="C757" s="69"/>
      <c r="D757" s="69"/>
    </row>
    <row r="758" spans="1:4" ht="14.25" customHeight="1">
      <c r="A758" s="68"/>
      <c r="C758" s="69"/>
      <c r="D758" s="69"/>
    </row>
    <row r="759" spans="1:4" ht="14.25" customHeight="1">
      <c r="A759" s="68"/>
      <c r="C759" s="69"/>
      <c r="D759" s="69"/>
    </row>
    <row r="760" spans="1:4" ht="14.25" customHeight="1">
      <c r="A760" s="68"/>
      <c r="C760" s="69"/>
      <c r="D760" s="69"/>
    </row>
    <row r="761" spans="1:4" ht="14.25" customHeight="1">
      <c r="A761" s="68"/>
      <c r="C761" s="69"/>
      <c r="D761" s="69"/>
    </row>
    <row r="762" spans="1:4" ht="14.25" customHeight="1">
      <c r="A762" s="68"/>
      <c r="C762" s="69"/>
      <c r="D762" s="69"/>
    </row>
    <row r="763" spans="1:4" ht="14.25" customHeight="1">
      <c r="A763" s="68"/>
      <c r="C763" s="69"/>
      <c r="D763" s="69"/>
    </row>
    <row r="764" spans="1:4" ht="14.25" customHeight="1">
      <c r="A764" s="68"/>
      <c r="C764" s="69"/>
      <c r="D764" s="69"/>
    </row>
    <row r="765" spans="1:4" ht="14.25" customHeight="1">
      <c r="A765" s="68"/>
      <c r="C765" s="69"/>
      <c r="D765" s="69"/>
    </row>
    <row r="766" spans="1:4" ht="14.25" customHeight="1">
      <c r="A766" s="68"/>
      <c r="C766" s="69"/>
      <c r="D766" s="69"/>
    </row>
    <row r="767" spans="1:4" ht="14.25" customHeight="1">
      <c r="A767" s="68"/>
      <c r="C767" s="69"/>
      <c r="D767" s="69"/>
    </row>
    <row r="768" spans="1:4" ht="14.25" customHeight="1">
      <c r="A768" s="68"/>
      <c r="C768" s="69"/>
      <c r="D768" s="69"/>
    </row>
    <row r="769" spans="1:4" ht="14.25" customHeight="1">
      <c r="A769" s="68"/>
      <c r="C769" s="69"/>
      <c r="D769" s="69"/>
    </row>
    <row r="770" spans="1:4" ht="14.25" customHeight="1">
      <c r="A770" s="68"/>
      <c r="C770" s="69"/>
      <c r="D770" s="69"/>
    </row>
    <row r="771" spans="1:4" ht="14.25" customHeight="1">
      <c r="A771" s="68"/>
      <c r="C771" s="69"/>
      <c r="D771" s="69"/>
    </row>
    <row r="772" spans="1:4" ht="14.25" customHeight="1">
      <c r="A772" s="68"/>
      <c r="C772" s="69"/>
      <c r="D772" s="69"/>
    </row>
    <row r="773" spans="1:4" ht="14.25" customHeight="1">
      <c r="A773" s="68"/>
      <c r="C773" s="69"/>
      <c r="D773" s="69"/>
    </row>
    <row r="774" spans="1:4" ht="14.25" customHeight="1">
      <c r="A774" s="68"/>
      <c r="C774" s="69"/>
      <c r="D774" s="69"/>
    </row>
    <row r="775" spans="1:4" ht="14.25" customHeight="1">
      <c r="A775" s="68"/>
      <c r="C775" s="69"/>
      <c r="D775" s="69"/>
    </row>
    <row r="776" spans="1:4" ht="14.25" customHeight="1">
      <c r="A776" s="68"/>
      <c r="C776" s="69"/>
      <c r="D776" s="69"/>
    </row>
    <row r="777" spans="1:4" ht="14.25" customHeight="1">
      <c r="A777" s="68"/>
      <c r="C777" s="69"/>
      <c r="D777" s="69"/>
    </row>
    <row r="778" spans="1:4" ht="14.25" customHeight="1">
      <c r="A778" s="68"/>
      <c r="C778" s="69"/>
      <c r="D778" s="69"/>
    </row>
    <row r="779" spans="1:4" ht="14.25" customHeight="1">
      <c r="A779" s="68"/>
      <c r="C779" s="69"/>
      <c r="D779" s="69"/>
    </row>
    <row r="780" spans="1:4" ht="14.25" customHeight="1">
      <c r="A780" s="68"/>
      <c r="C780" s="69"/>
      <c r="D780" s="69"/>
    </row>
    <row r="781" spans="1:4" ht="14.25" customHeight="1">
      <c r="A781" s="68"/>
      <c r="C781" s="69"/>
      <c r="D781" s="69"/>
    </row>
    <row r="782" spans="1:4" ht="14.25" customHeight="1">
      <c r="A782" s="68"/>
      <c r="C782" s="69"/>
      <c r="D782" s="69"/>
    </row>
    <row r="783" spans="1:4" ht="14.25" customHeight="1">
      <c r="A783" s="68"/>
      <c r="C783" s="69"/>
      <c r="D783" s="69"/>
    </row>
    <row r="784" spans="1:4" ht="14.25" customHeight="1">
      <c r="A784" s="68"/>
      <c r="C784" s="69"/>
      <c r="D784" s="69"/>
    </row>
    <row r="785" spans="1:4" ht="14.25" customHeight="1">
      <c r="A785" s="68"/>
      <c r="C785" s="69"/>
      <c r="D785" s="69"/>
    </row>
    <row r="786" spans="1:4" ht="14.25" customHeight="1">
      <c r="A786" s="68"/>
      <c r="C786" s="69"/>
      <c r="D786" s="69"/>
    </row>
    <row r="787" spans="1:4" ht="14.25" customHeight="1">
      <c r="A787" s="68"/>
      <c r="C787" s="69"/>
      <c r="D787" s="69"/>
    </row>
    <row r="788" spans="1:4" ht="14.25" customHeight="1">
      <c r="A788" s="68"/>
      <c r="C788" s="69"/>
      <c r="D788" s="69"/>
    </row>
    <row r="789" spans="1:4" ht="14.25" customHeight="1">
      <c r="A789" s="68"/>
      <c r="C789" s="69"/>
      <c r="D789" s="69"/>
    </row>
    <row r="790" spans="1:4" ht="14.25" customHeight="1">
      <c r="A790" s="68"/>
      <c r="C790" s="69"/>
      <c r="D790" s="69"/>
    </row>
    <row r="791" spans="1:4" ht="14.25" customHeight="1">
      <c r="A791" s="68"/>
      <c r="C791" s="69"/>
      <c r="D791" s="69"/>
    </row>
    <row r="792" spans="1:4" ht="14.25" customHeight="1">
      <c r="A792" s="68"/>
      <c r="C792" s="69"/>
      <c r="D792" s="69"/>
    </row>
    <row r="793" spans="1:4" ht="14.25" customHeight="1">
      <c r="A793" s="68"/>
      <c r="C793" s="69"/>
      <c r="D793" s="69"/>
    </row>
    <row r="794" spans="1:4" ht="14.25" customHeight="1">
      <c r="A794" s="68"/>
      <c r="C794" s="69"/>
      <c r="D794" s="69"/>
    </row>
    <row r="795" spans="1:4" ht="14.25" customHeight="1">
      <c r="A795" s="68"/>
      <c r="C795" s="69"/>
      <c r="D795" s="69"/>
    </row>
    <row r="796" spans="1:4" ht="14.25" customHeight="1">
      <c r="A796" s="68"/>
      <c r="C796" s="69"/>
      <c r="D796" s="69"/>
    </row>
    <row r="797" spans="1:4" ht="14.25" customHeight="1">
      <c r="A797" s="68"/>
      <c r="C797" s="69"/>
      <c r="D797" s="69"/>
    </row>
    <row r="798" spans="1:4" ht="14.25" customHeight="1">
      <c r="A798" s="68"/>
      <c r="C798" s="69"/>
      <c r="D798" s="69"/>
    </row>
    <row r="799" spans="1:4" ht="14.25" customHeight="1">
      <c r="A799" s="68"/>
      <c r="C799" s="69"/>
      <c r="D799" s="69"/>
    </row>
    <row r="800" spans="1:4" ht="14.25" customHeight="1">
      <c r="A800" s="68"/>
      <c r="C800" s="69"/>
      <c r="D800" s="69"/>
    </row>
    <row r="801" spans="1:4" ht="14.25" customHeight="1">
      <c r="A801" s="68"/>
      <c r="C801" s="69"/>
      <c r="D801" s="69"/>
    </row>
    <row r="802" spans="1:4" ht="14.25" customHeight="1">
      <c r="A802" s="68"/>
      <c r="C802" s="69"/>
      <c r="D802" s="69"/>
    </row>
    <row r="803" spans="1:4" ht="14.25" customHeight="1">
      <c r="A803" s="68"/>
      <c r="C803" s="69"/>
      <c r="D803" s="69"/>
    </row>
    <row r="804" spans="1:4" ht="14.25" customHeight="1">
      <c r="A804" s="68"/>
      <c r="C804" s="69"/>
      <c r="D804" s="69"/>
    </row>
    <row r="805" spans="1:4" ht="14.25" customHeight="1">
      <c r="A805" s="68"/>
      <c r="C805" s="69"/>
      <c r="D805" s="69"/>
    </row>
    <row r="806" spans="1:4" ht="14.25" customHeight="1">
      <c r="A806" s="68"/>
      <c r="C806" s="69"/>
      <c r="D806" s="69"/>
    </row>
    <row r="807" spans="1:4" ht="14.25" customHeight="1">
      <c r="A807" s="68"/>
      <c r="C807" s="69"/>
      <c r="D807" s="69"/>
    </row>
    <row r="808" spans="1:4" ht="14.25" customHeight="1">
      <c r="A808" s="68"/>
      <c r="C808" s="69"/>
      <c r="D808" s="69"/>
    </row>
    <row r="809" spans="1:4" ht="14.25" customHeight="1">
      <c r="A809" s="68"/>
      <c r="C809" s="69"/>
      <c r="D809" s="69"/>
    </row>
    <row r="810" spans="1:4" ht="14.25" customHeight="1">
      <c r="A810" s="68"/>
      <c r="C810" s="69"/>
      <c r="D810" s="69"/>
    </row>
    <row r="811" spans="1:4" ht="14.25" customHeight="1">
      <c r="A811" s="68"/>
      <c r="C811" s="69"/>
      <c r="D811" s="69"/>
    </row>
    <row r="812" spans="1:4" ht="14.25" customHeight="1">
      <c r="A812" s="68"/>
      <c r="C812" s="69"/>
      <c r="D812" s="69"/>
    </row>
    <row r="813" spans="1:4" ht="14.25" customHeight="1">
      <c r="A813" s="68"/>
      <c r="C813" s="69"/>
      <c r="D813" s="69"/>
    </row>
    <row r="814" spans="1:4" ht="14.25" customHeight="1">
      <c r="A814" s="68"/>
      <c r="C814" s="69"/>
      <c r="D814" s="69"/>
    </row>
    <row r="815" spans="1:4" ht="14.25" customHeight="1">
      <c r="A815" s="68"/>
      <c r="C815" s="69"/>
      <c r="D815" s="69"/>
    </row>
    <row r="816" spans="1:4" ht="14.25" customHeight="1">
      <c r="A816" s="68"/>
      <c r="C816" s="69"/>
      <c r="D816" s="69"/>
    </row>
    <row r="817" spans="1:4" ht="14.25" customHeight="1">
      <c r="A817" s="68"/>
      <c r="C817" s="69"/>
      <c r="D817" s="69"/>
    </row>
    <row r="818" spans="1:4" ht="14.25" customHeight="1">
      <c r="A818" s="68"/>
      <c r="C818" s="69"/>
      <c r="D818" s="69"/>
    </row>
    <row r="819" spans="1:4" ht="14.25" customHeight="1">
      <c r="A819" s="68"/>
      <c r="C819" s="69"/>
      <c r="D819" s="69"/>
    </row>
    <row r="820" spans="1:4" ht="14.25" customHeight="1">
      <c r="A820" s="68"/>
      <c r="C820" s="69"/>
      <c r="D820" s="69"/>
    </row>
    <row r="821" spans="1:4" ht="14.25" customHeight="1">
      <c r="A821" s="68"/>
      <c r="C821" s="69"/>
      <c r="D821" s="69"/>
    </row>
    <row r="822" spans="1:4" ht="14.25" customHeight="1">
      <c r="A822" s="68"/>
      <c r="C822" s="69"/>
      <c r="D822" s="69"/>
    </row>
    <row r="823" spans="1:4" ht="14.25" customHeight="1">
      <c r="A823" s="68"/>
      <c r="C823" s="69"/>
      <c r="D823" s="69"/>
    </row>
    <row r="824" spans="1:4" ht="14.25" customHeight="1">
      <c r="A824" s="68"/>
      <c r="C824" s="69"/>
      <c r="D824" s="69"/>
    </row>
    <row r="825" spans="1:4" ht="14.25" customHeight="1">
      <c r="A825" s="68"/>
      <c r="C825" s="69"/>
      <c r="D825" s="69"/>
    </row>
    <row r="826" spans="1:4" ht="14.25" customHeight="1">
      <c r="A826" s="68"/>
      <c r="C826" s="69"/>
      <c r="D826" s="69"/>
    </row>
    <row r="827" spans="1:4" ht="14.25" customHeight="1">
      <c r="A827" s="68"/>
      <c r="C827" s="69"/>
      <c r="D827" s="69"/>
    </row>
    <row r="828" spans="1:4" ht="14.25" customHeight="1">
      <c r="A828" s="68"/>
      <c r="C828" s="69"/>
      <c r="D828" s="69"/>
    </row>
    <row r="829" spans="1:4" ht="14.25" customHeight="1">
      <c r="A829" s="68"/>
      <c r="C829" s="69"/>
      <c r="D829" s="69"/>
    </row>
    <row r="830" spans="1:4" ht="14.25" customHeight="1">
      <c r="A830" s="68"/>
      <c r="C830" s="69"/>
      <c r="D830" s="69"/>
    </row>
    <row r="831" spans="1:4" ht="14.25" customHeight="1">
      <c r="A831" s="68"/>
      <c r="C831" s="69"/>
      <c r="D831" s="69"/>
    </row>
    <row r="832" spans="1:4" ht="14.25" customHeight="1">
      <c r="A832" s="68"/>
      <c r="C832" s="69"/>
      <c r="D832" s="69"/>
    </row>
    <row r="833" spans="1:4" ht="14.25" customHeight="1">
      <c r="A833" s="68"/>
      <c r="C833" s="69"/>
      <c r="D833" s="69"/>
    </row>
    <row r="834" spans="1:4" ht="14.25" customHeight="1">
      <c r="A834" s="68"/>
      <c r="C834" s="69"/>
      <c r="D834" s="69"/>
    </row>
    <row r="835" spans="1:4" ht="14.25" customHeight="1">
      <c r="A835" s="68"/>
      <c r="C835" s="69"/>
      <c r="D835" s="69"/>
    </row>
    <row r="836" spans="1:4" ht="14.25" customHeight="1">
      <c r="A836" s="68"/>
      <c r="C836" s="69"/>
      <c r="D836" s="69"/>
    </row>
    <row r="837" spans="1:4" ht="14.25" customHeight="1">
      <c r="A837" s="68"/>
      <c r="C837" s="69"/>
      <c r="D837" s="69"/>
    </row>
    <row r="838" spans="1:4" ht="14.25" customHeight="1">
      <c r="A838" s="68"/>
      <c r="C838" s="69"/>
      <c r="D838" s="69"/>
    </row>
    <row r="839" spans="1:4" ht="14.25" customHeight="1">
      <c r="A839" s="68"/>
      <c r="C839" s="69"/>
      <c r="D839" s="69"/>
    </row>
    <row r="840" spans="1:4" ht="14.25" customHeight="1">
      <c r="A840" s="68"/>
      <c r="C840" s="69"/>
      <c r="D840" s="69"/>
    </row>
    <row r="841" spans="1:4" ht="14.25" customHeight="1">
      <c r="A841" s="68"/>
      <c r="C841" s="69"/>
      <c r="D841" s="69"/>
    </row>
    <row r="842" spans="1:4" ht="14.25" customHeight="1">
      <c r="A842" s="68"/>
      <c r="C842" s="69"/>
      <c r="D842" s="69"/>
    </row>
    <row r="843" spans="1:4" ht="14.25" customHeight="1">
      <c r="A843" s="68"/>
      <c r="C843" s="69"/>
      <c r="D843" s="69"/>
    </row>
    <row r="844" spans="1:4" ht="14.25" customHeight="1">
      <c r="A844" s="68"/>
      <c r="C844" s="69"/>
      <c r="D844" s="69"/>
    </row>
    <row r="845" spans="1:4" ht="14.25" customHeight="1">
      <c r="A845" s="68"/>
      <c r="C845" s="69"/>
      <c r="D845" s="69"/>
    </row>
    <row r="846" spans="1:4" ht="14.25" customHeight="1">
      <c r="A846" s="68"/>
      <c r="C846" s="69"/>
      <c r="D846" s="69"/>
    </row>
    <row r="847" spans="1:4" ht="14.25" customHeight="1">
      <c r="A847" s="68"/>
      <c r="C847" s="69"/>
      <c r="D847" s="69"/>
    </row>
    <row r="848" spans="1:4" ht="14.25" customHeight="1">
      <c r="A848" s="68"/>
      <c r="C848" s="69"/>
      <c r="D848" s="69"/>
    </row>
    <row r="849" spans="1:4" ht="14.25" customHeight="1">
      <c r="A849" s="68"/>
      <c r="C849" s="69"/>
      <c r="D849" s="69"/>
    </row>
    <row r="850" spans="1:4" ht="14.25" customHeight="1">
      <c r="A850" s="68"/>
      <c r="C850" s="69"/>
      <c r="D850" s="69"/>
    </row>
    <row r="851" spans="1:4" ht="14.25" customHeight="1">
      <c r="A851" s="68"/>
      <c r="C851" s="69"/>
      <c r="D851" s="69"/>
    </row>
    <row r="852" spans="1:4" ht="14.25" customHeight="1">
      <c r="A852" s="68"/>
      <c r="C852" s="69"/>
      <c r="D852" s="69"/>
    </row>
    <row r="853" spans="1:4" ht="14.25" customHeight="1">
      <c r="A853" s="68"/>
      <c r="C853" s="69"/>
      <c r="D853" s="69"/>
    </row>
    <row r="854" spans="1:4" ht="14.25" customHeight="1">
      <c r="A854" s="68"/>
      <c r="C854" s="69"/>
      <c r="D854" s="69"/>
    </row>
    <row r="855" spans="1:4" ht="14.25" customHeight="1">
      <c r="A855" s="68"/>
      <c r="C855" s="69"/>
      <c r="D855" s="69"/>
    </row>
    <row r="856" spans="1:4" ht="14.25" customHeight="1">
      <c r="A856" s="68"/>
      <c r="C856" s="69"/>
      <c r="D856" s="69"/>
    </row>
    <row r="857" spans="1:4" ht="14.25" customHeight="1">
      <c r="A857" s="68"/>
      <c r="C857" s="69"/>
      <c r="D857" s="69"/>
    </row>
    <row r="858" spans="1:4" ht="14.25" customHeight="1">
      <c r="A858" s="68"/>
      <c r="C858" s="69"/>
      <c r="D858" s="69"/>
    </row>
    <row r="859" spans="1:4" ht="14.25" customHeight="1">
      <c r="A859" s="68"/>
      <c r="C859" s="69"/>
      <c r="D859" s="69"/>
    </row>
    <row r="860" spans="1:4" ht="14.25" customHeight="1">
      <c r="A860" s="68"/>
      <c r="C860" s="69"/>
      <c r="D860" s="69"/>
    </row>
    <row r="861" spans="1:4" ht="14.25" customHeight="1">
      <c r="A861" s="68"/>
      <c r="C861" s="69"/>
      <c r="D861" s="69"/>
    </row>
    <row r="862" spans="1:4" ht="14.25" customHeight="1">
      <c r="A862" s="68"/>
      <c r="C862" s="69"/>
      <c r="D862" s="69"/>
    </row>
    <row r="863" spans="1:4" ht="14.25" customHeight="1">
      <c r="A863" s="68"/>
      <c r="C863" s="69"/>
      <c r="D863" s="69"/>
    </row>
    <row r="864" spans="1:4" ht="14.25" customHeight="1">
      <c r="A864" s="68"/>
      <c r="C864" s="69"/>
      <c r="D864" s="69"/>
    </row>
    <row r="865" spans="1:4" ht="14.25" customHeight="1">
      <c r="A865" s="68"/>
      <c r="C865" s="69"/>
      <c r="D865" s="69"/>
    </row>
    <row r="866" spans="1:4" ht="14.25" customHeight="1">
      <c r="A866" s="68"/>
      <c r="C866" s="69"/>
      <c r="D866" s="69"/>
    </row>
    <row r="867" spans="1:4" ht="14.25" customHeight="1">
      <c r="A867" s="68"/>
      <c r="C867" s="69"/>
      <c r="D867" s="69"/>
    </row>
    <row r="868" spans="1:4" ht="14.25" customHeight="1">
      <c r="A868" s="68"/>
      <c r="C868" s="69"/>
      <c r="D868" s="69"/>
    </row>
    <row r="869" spans="1:4" ht="14.25" customHeight="1">
      <c r="A869" s="68"/>
      <c r="C869" s="69"/>
      <c r="D869" s="69"/>
    </row>
    <row r="870" spans="1:4" ht="14.25" customHeight="1">
      <c r="A870" s="68"/>
      <c r="C870" s="69"/>
      <c r="D870" s="69"/>
    </row>
    <row r="871" spans="1:4" ht="14.25" customHeight="1">
      <c r="A871" s="68"/>
      <c r="C871" s="69"/>
      <c r="D871" s="69"/>
    </row>
    <row r="872" spans="1:4" ht="14.25" customHeight="1">
      <c r="A872" s="68"/>
      <c r="C872" s="69"/>
      <c r="D872" s="69"/>
    </row>
    <row r="873" spans="1:4" ht="14.25" customHeight="1">
      <c r="A873" s="68"/>
      <c r="C873" s="69"/>
      <c r="D873" s="69"/>
    </row>
    <row r="874" spans="1:4" ht="14.25" customHeight="1">
      <c r="A874" s="68"/>
      <c r="C874" s="69"/>
      <c r="D874" s="69"/>
    </row>
    <row r="875" spans="1:4" ht="14.25" customHeight="1">
      <c r="A875" s="68"/>
      <c r="C875" s="69"/>
      <c r="D875" s="69"/>
    </row>
    <row r="876" spans="1:4" ht="14.25" customHeight="1">
      <c r="A876" s="68"/>
      <c r="C876" s="69"/>
      <c r="D876" s="69"/>
    </row>
    <row r="877" spans="1:4" ht="14.25" customHeight="1">
      <c r="A877" s="68"/>
      <c r="C877" s="69"/>
      <c r="D877" s="69"/>
    </row>
    <row r="878" spans="1:4" ht="14.25" customHeight="1">
      <c r="A878" s="68"/>
      <c r="C878" s="69"/>
      <c r="D878" s="69"/>
    </row>
    <row r="879" spans="1:4" ht="14.25" customHeight="1">
      <c r="A879" s="68"/>
      <c r="C879" s="69"/>
      <c r="D879" s="69"/>
    </row>
    <row r="880" spans="1:4" ht="14.25" customHeight="1">
      <c r="A880" s="68"/>
      <c r="C880" s="69"/>
      <c r="D880" s="69"/>
    </row>
    <row r="881" spans="1:4" ht="14.25" customHeight="1">
      <c r="A881" s="68"/>
      <c r="C881" s="69"/>
      <c r="D881" s="69"/>
    </row>
    <row r="882" spans="1:4" ht="14.25" customHeight="1">
      <c r="A882" s="68"/>
      <c r="C882" s="69"/>
      <c r="D882" s="69"/>
    </row>
    <row r="883" spans="1:4" ht="14.25" customHeight="1">
      <c r="A883" s="68"/>
      <c r="C883" s="69"/>
      <c r="D883" s="69"/>
    </row>
    <row r="884" spans="1:4" ht="14.25" customHeight="1">
      <c r="A884" s="68"/>
      <c r="C884" s="69"/>
      <c r="D884" s="69"/>
    </row>
    <row r="885" spans="1:4" ht="14.25" customHeight="1">
      <c r="A885" s="68"/>
      <c r="C885" s="69"/>
      <c r="D885" s="69"/>
    </row>
    <row r="886" spans="1:4" ht="14.25" customHeight="1">
      <c r="A886" s="68"/>
      <c r="C886" s="69"/>
      <c r="D886" s="69"/>
    </row>
    <row r="887" spans="1:4" ht="14.25" customHeight="1">
      <c r="A887" s="68"/>
      <c r="C887" s="69"/>
      <c r="D887" s="69"/>
    </row>
    <row r="888" spans="1:4" ht="14.25" customHeight="1">
      <c r="A888" s="68"/>
      <c r="C888" s="69"/>
      <c r="D888" s="69"/>
    </row>
    <row r="889" spans="1:4" ht="14.25" customHeight="1">
      <c r="A889" s="68"/>
      <c r="C889" s="69"/>
      <c r="D889" s="69"/>
    </row>
    <row r="890" spans="1:4" ht="14.25" customHeight="1">
      <c r="A890" s="68"/>
      <c r="C890" s="69"/>
      <c r="D890" s="69"/>
    </row>
    <row r="891" spans="1:4" ht="14.25" customHeight="1">
      <c r="A891" s="68"/>
      <c r="C891" s="69"/>
      <c r="D891" s="69"/>
    </row>
    <row r="892" spans="1:4" ht="14.25" customHeight="1">
      <c r="A892" s="68"/>
      <c r="C892" s="69"/>
      <c r="D892" s="69"/>
    </row>
    <row r="893" spans="1:4" ht="14.25" customHeight="1">
      <c r="A893" s="68"/>
      <c r="C893" s="69"/>
      <c r="D893" s="69"/>
    </row>
    <row r="894" spans="1:4" ht="14.25" customHeight="1">
      <c r="A894" s="68"/>
      <c r="C894" s="69"/>
      <c r="D894" s="69"/>
    </row>
    <row r="895" spans="1:4" ht="14.25" customHeight="1">
      <c r="A895" s="68"/>
      <c r="C895" s="69"/>
      <c r="D895" s="69"/>
    </row>
    <row r="896" spans="1:4" ht="14.25" customHeight="1">
      <c r="A896" s="68"/>
      <c r="C896" s="69"/>
      <c r="D896" s="69"/>
    </row>
    <row r="897" spans="1:4" ht="14.25" customHeight="1">
      <c r="A897" s="68"/>
      <c r="C897" s="69"/>
      <c r="D897" s="69"/>
    </row>
    <row r="898" spans="1:4" ht="14.25" customHeight="1">
      <c r="A898" s="68"/>
      <c r="C898" s="69"/>
      <c r="D898" s="69"/>
    </row>
    <row r="899" spans="1:4" ht="14.25" customHeight="1">
      <c r="A899" s="68"/>
      <c r="C899" s="69"/>
      <c r="D899" s="69"/>
    </row>
    <row r="900" spans="1:4" ht="14.25" customHeight="1">
      <c r="A900" s="68"/>
      <c r="C900" s="69"/>
      <c r="D900" s="69"/>
    </row>
    <row r="901" spans="1:4" ht="14.25" customHeight="1">
      <c r="A901" s="68"/>
      <c r="C901" s="69"/>
      <c r="D901" s="69"/>
    </row>
    <row r="902" spans="1:4" ht="14.25" customHeight="1">
      <c r="A902" s="68"/>
      <c r="C902" s="69"/>
      <c r="D902" s="69"/>
    </row>
    <row r="903" spans="1:4" ht="14.25" customHeight="1">
      <c r="A903" s="68"/>
      <c r="C903" s="69"/>
      <c r="D903" s="69"/>
    </row>
    <row r="904" spans="1:4" ht="14.25" customHeight="1">
      <c r="A904" s="68"/>
      <c r="C904" s="69"/>
      <c r="D904" s="69"/>
    </row>
    <row r="905" spans="1:4" ht="14.25" customHeight="1">
      <c r="A905" s="68"/>
      <c r="C905" s="69"/>
      <c r="D905" s="69"/>
    </row>
    <row r="906" spans="1:4" ht="14.25" customHeight="1">
      <c r="A906" s="68"/>
      <c r="C906" s="69"/>
      <c r="D906" s="69"/>
    </row>
    <row r="907" spans="1:4" ht="14.25" customHeight="1">
      <c r="A907" s="68"/>
      <c r="C907" s="69"/>
      <c r="D907" s="69"/>
    </row>
    <row r="908" spans="1:4" ht="14.25" customHeight="1">
      <c r="A908" s="68"/>
      <c r="C908" s="69"/>
      <c r="D908" s="69"/>
    </row>
    <row r="909" spans="1:4" ht="14.25" customHeight="1">
      <c r="A909" s="68"/>
      <c r="C909" s="69"/>
      <c r="D909" s="69"/>
    </row>
    <row r="910" spans="1:4" ht="14.25" customHeight="1">
      <c r="A910" s="68"/>
      <c r="C910" s="69"/>
      <c r="D910" s="69"/>
    </row>
    <row r="911" spans="1:4" ht="14.25" customHeight="1">
      <c r="A911" s="68"/>
      <c r="C911" s="69"/>
      <c r="D911" s="69"/>
    </row>
    <row r="912" spans="1:4" ht="14.25" customHeight="1">
      <c r="A912" s="68"/>
      <c r="C912" s="69"/>
      <c r="D912" s="69"/>
    </row>
    <row r="913" spans="1:4" ht="14.25" customHeight="1">
      <c r="A913" s="68"/>
      <c r="C913" s="69"/>
      <c r="D913" s="69"/>
    </row>
    <row r="914" spans="1:4" ht="14.25" customHeight="1">
      <c r="A914" s="68"/>
      <c r="C914" s="69"/>
      <c r="D914" s="69"/>
    </row>
    <row r="915" spans="1:4" ht="14.25" customHeight="1">
      <c r="A915" s="68"/>
      <c r="C915" s="69"/>
      <c r="D915" s="69"/>
    </row>
    <row r="916" spans="1:4" ht="14.25" customHeight="1">
      <c r="A916" s="68"/>
      <c r="C916" s="69"/>
      <c r="D916" s="69"/>
    </row>
    <row r="917" spans="1:4" ht="14.25" customHeight="1">
      <c r="A917" s="68"/>
      <c r="C917" s="69"/>
      <c r="D917" s="69"/>
    </row>
    <row r="918" spans="1:4" ht="14.25" customHeight="1">
      <c r="A918" s="68"/>
      <c r="C918" s="69"/>
      <c r="D918" s="69"/>
    </row>
    <row r="919" spans="1:4" ht="14.25" customHeight="1">
      <c r="A919" s="68"/>
      <c r="C919" s="69"/>
      <c r="D919" s="69"/>
    </row>
    <row r="920" spans="1:4" ht="14.25" customHeight="1">
      <c r="A920" s="68"/>
      <c r="C920" s="69"/>
      <c r="D920" s="69"/>
    </row>
    <row r="921" spans="1:4" ht="14.25" customHeight="1">
      <c r="A921" s="68"/>
      <c r="C921" s="69"/>
      <c r="D921" s="69"/>
    </row>
    <row r="922" spans="1:4" ht="14.25" customHeight="1">
      <c r="A922" s="68"/>
      <c r="C922" s="69"/>
      <c r="D922" s="69"/>
    </row>
    <row r="923" spans="1:4" ht="14.25" customHeight="1">
      <c r="A923" s="68"/>
      <c r="C923" s="69"/>
      <c r="D923" s="69"/>
    </row>
    <row r="924" spans="1:4" ht="14.25" customHeight="1">
      <c r="A924" s="68"/>
      <c r="C924" s="69"/>
      <c r="D924" s="69"/>
    </row>
    <row r="925" spans="1:4" ht="14.25" customHeight="1">
      <c r="A925" s="68"/>
      <c r="C925" s="69"/>
      <c r="D925" s="69"/>
    </row>
    <row r="926" spans="1:4" ht="14.25" customHeight="1">
      <c r="A926" s="68"/>
      <c r="C926" s="69"/>
      <c r="D926" s="69"/>
    </row>
    <row r="927" spans="1:4" ht="14.25" customHeight="1">
      <c r="A927" s="68"/>
      <c r="C927" s="69"/>
      <c r="D927" s="69"/>
    </row>
    <row r="928" spans="1:4" ht="14.25" customHeight="1">
      <c r="A928" s="68"/>
      <c r="C928" s="69"/>
      <c r="D928" s="69"/>
    </row>
    <row r="929" spans="1:4" ht="14.25" customHeight="1">
      <c r="A929" s="68"/>
      <c r="C929" s="69"/>
      <c r="D929" s="69"/>
    </row>
    <row r="930" spans="1:4" ht="14.25" customHeight="1">
      <c r="A930" s="68"/>
      <c r="C930" s="69"/>
      <c r="D930" s="69"/>
    </row>
    <row r="931" spans="1:4" ht="14.25" customHeight="1">
      <c r="A931" s="68"/>
      <c r="C931" s="69"/>
      <c r="D931" s="69"/>
    </row>
    <row r="932" spans="1:4" ht="14.25" customHeight="1">
      <c r="A932" s="68"/>
      <c r="C932" s="69"/>
      <c r="D932" s="69"/>
    </row>
    <row r="933" spans="1:4" ht="14.25" customHeight="1">
      <c r="A933" s="68"/>
      <c r="C933" s="69"/>
      <c r="D933" s="69"/>
    </row>
    <row r="934" spans="1:4" ht="14.25" customHeight="1">
      <c r="A934" s="68"/>
      <c r="C934" s="69"/>
      <c r="D934" s="69"/>
    </row>
    <row r="935" spans="1:4" ht="14.25" customHeight="1">
      <c r="A935" s="68"/>
      <c r="C935" s="69"/>
      <c r="D935" s="69"/>
    </row>
    <row r="936" spans="1:4" ht="14.25" customHeight="1">
      <c r="A936" s="68"/>
      <c r="C936" s="69"/>
      <c r="D936" s="69"/>
    </row>
    <row r="937" spans="1:4" ht="14.25" customHeight="1">
      <c r="A937" s="68"/>
      <c r="C937" s="69"/>
      <c r="D937" s="69"/>
    </row>
    <row r="938" spans="1:4" ht="14.25" customHeight="1">
      <c r="A938" s="68"/>
      <c r="C938" s="69"/>
      <c r="D938" s="69"/>
    </row>
    <row r="939" spans="1:4" ht="14.25" customHeight="1">
      <c r="A939" s="68"/>
      <c r="C939" s="69"/>
      <c r="D939" s="69"/>
    </row>
    <row r="940" spans="1:4" ht="14.25" customHeight="1">
      <c r="A940" s="68"/>
      <c r="C940" s="69"/>
      <c r="D940" s="69"/>
    </row>
    <row r="941" spans="1:4" ht="14.25" customHeight="1">
      <c r="A941" s="68"/>
      <c r="C941" s="69"/>
      <c r="D941" s="69"/>
    </row>
    <row r="942" spans="1:4" ht="14.25" customHeight="1">
      <c r="A942" s="68"/>
      <c r="C942" s="69"/>
      <c r="D942" s="69"/>
    </row>
    <row r="943" spans="1:4" ht="14.25" customHeight="1">
      <c r="A943" s="68"/>
      <c r="C943" s="69"/>
      <c r="D943" s="69"/>
    </row>
    <row r="944" spans="1:4" ht="14.25" customHeight="1">
      <c r="A944" s="68"/>
      <c r="C944" s="69"/>
      <c r="D944" s="69"/>
    </row>
    <row r="945" spans="1:4" ht="14.25" customHeight="1">
      <c r="A945" s="68"/>
      <c r="C945" s="69"/>
      <c r="D945" s="69"/>
    </row>
    <row r="946" spans="1:4" ht="14.25" customHeight="1">
      <c r="A946" s="68"/>
      <c r="C946" s="69"/>
      <c r="D946" s="69"/>
    </row>
    <row r="947" spans="1:4" ht="14.25" customHeight="1">
      <c r="A947" s="68"/>
      <c r="C947" s="69"/>
      <c r="D947" s="69"/>
    </row>
    <row r="948" spans="1:4" ht="14.25" customHeight="1">
      <c r="A948" s="68"/>
      <c r="C948" s="69"/>
      <c r="D948" s="69"/>
    </row>
    <row r="949" spans="1:4" ht="14.25" customHeight="1">
      <c r="A949" s="68"/>
      <c r="C949" s="69"/>
      <c r="D949" s="69"/>
    </row>
    <row r="950" spans="1:4" ht="14.25" customHeight="1">
      <c r="A950" s="68"/>
      <c r="C950" s="69"/>
      <c r="D950" s="69"/>
    </row>
    <row r="951" spans="1:4" ht="14.25" customHeight="1">
      <c r="A951" s="68"/>
      <c r="C951" s="69"/>
      <c r="D951" s="69"/>
    </row>
    <row r="952" spans="1:4" ht="14.25" customHeight="1">
      <c r="A952" s="68"/>
      <c r="C952" s="69"/>
      <c r="D952" s="69"/>
    </row>
    <row r="953" spans="1:4" ht="14.25" customHeight="1">
      <c r="A953" s="68"/>
      <c r="C953" s="69"/>
      <c r="D953" s="69"/>
    </row>
    <row r="954" spans="1:4" ht="14.25" customHeight="1">
      <c r="A954" s="68"/>
      <c r="C954" s="69"/>
      <c r="D954" s="69"/>
    </row>
    <row r="955" spans="1:4" ht="14.25" customHeight="1">
      <c r="A955" s="68"/>
      <c r="C955" s="69"/>
      <c r="D955" s="69"/>
    </row>
    <row r="956" spans="1:4" ht="14.25" customHeight="1">
      <c r="A956" s="68"/>
      <c r="C956" s="69"/>
      <c r="D956" s="69"/>
    </row>
    <row r="957" spans="1:4" ht="14.25" customHeight="1">
      <c r="A957" s="68"/>
      <c r="C957" s="69"/>
      <c r="D957" s="69"/>
    </row>
    <row r="958" spans="1:4" ht="14.25" customHeight="1">
      <c r="A958" s="68"/>
      <c r="C958" s="69"/>
      <c r="D958" s="69"/>
    </row>
    <row r="959" spans="1:4" ht="14.25" customHeight="1">
      <c r="A959" s="68"/>
      <c r="C959" s="69"/>
      <c r="D959" s="69"/>
    </row>
    <row r="960" spans="1:4" ht="14.25" customHeight="1">
      <c r="A960" s="68"/>
      <c r="C960" s="69"/>
      <c r="D960" s="69"/>
    </row>
    <row r="961" spans="1:4" ht="14.25" customHeight="1">
      <c r="A961" s="68"/>
      <c r="C961" s="69"/>
      <c r="D961" s="69"/>
    </row>
    <row r="962" spans="1:4" ht="14.25" customHeight="1">
      <c r="A962" s="68"/>
      <c r="C962" s="69"/>
      <c r="D962" s="69"/>
    </row>
    <row r="963" spans="1:4" ht="14.25" customHeight="1">
      <c r="A963" s="68"/>
      <c r="C963" s="69"/>
      <c r="D963" s="69"/>
    </row>
    <row r="964" spans="1:4" ht="14.25" customHeight="1">
      <c r="A964" s="68"/>
      <c r="C964" s="69"/>
      <c r="D964" s="69"/>
    </row>
    <row r="965" spans="1:4" ht="14.25" customHeight="1">
      <c r="A965" s="68"/>
      <c r="C965" s="69"/>
      <c r="D965" s="69"/>
    </row>
    <row r="966" spans="1:4" ht="14.25" customHeight="1">
      <c r="A966" s="68"/>
      <c r="C966" s="69"/>
      <c r="D966" s="69"/>
    </row>
    <row r="967" spans="1:4" ht="14.25" customHeight="1">
      <c r="A967" s="68"/>
      <c r="C967" s="69"/>
      <c r="D967" s="69"/>
    </row>
    <row r="968" spans="1:4" ht="14.25" customHeight="1">
      <c r="A968" s="68"/>
      <c r="C968" s="69"/>
      <c r="D968" s="69"/>
    </row>
    <row r="969" spans="1:4" ht="14.25" customHeight="1">
      <c r="A969" s="68"/>
      <c r="C969" s="69"/>
      <c r="D969" s="69"/>
    </row>
    <row r="970" spans="1:4" ht="14.25" customHeight="1">
      <c r="A970" s="68"/>
      <c r="C970" s="69"/>
      <c r="D970" s="69"/>
    </row>
    <row r="971" spans="1:4" ht="14.25" customHeight="1">
      <c r="A971" s="68"/>
      <c r="C971" s="69"/>
      <c r="D971" s="69"/>
    </row>
    <row r="972" spans="1:4" ht="14.25" customHeight="1">
      <c r="A972" s="68"/>
      <c r="C972" s="69"/>
      <c r="D972" s="69"/>
    </row>
    <row r="973" spans="1:4" ht="14.25" customHeight="1">
      <c r="A973" s="68"/>
      <c r="C973" s="69"/>
      <c r="D973" s="69"/>
    </row>
    <row r="974" spans="1:4" ht="14.25" customHeight="1">
      <c r="A974" s="68"/>
      <c r="C974" s="69"/>
      <c r="D974" s="69"/>
    </row>
    <row r="975" spans="1:4" ht="14.25" customHeight="1">
      <c r="A975" s="68"/>
      <c r="C975" s="69"/>
      <c r="D975" s="69"/>
    </row>
    <row r="976" spans="1:4" ht="14.25" customHeight="1">
      <c r="A976" s="68"/>
      <c r="C976" s="69"/>
      <c r="D976" s="69"/>
    </row>
    <row r="977" spans="1:4" ht="14.25" customHeight="1">
      <c r="A977" s="68"/>
      <c r="C977" s="69"/>
      <c r="D977" s="69"/>
    </row>
    <row r="978" spans="1:4" ht="14.25" customHeight="1">
      <c r="A978" s="68"/>
      <c r="C978" s="69"/>
      <c r="D978" s="69"/>
    </row>
    <row r="979" spans="1:4" ht="14.25" customHeight="1">
      <c r="A979" s="68"/>
      <c r="C979" s="69"/>
      <c r="D979" s="69"/>
    </row>
    <row r="980" spans="1:4" ht="14.25" customHeight="1">
      <c r="A980" s="68"/>
      <c r="C980" s="69"/>
      <c r="D980" s="69"/>
    </row>
    <row r="981" spans="1:4" ht="14.25" customHeight="1">
      <c r="A981" s="68"/>
      <c r="C981" s="69"/>
      <c r="D981" s="69"/>
    </row>
    <row r="982" spans="1:4" ht="14.25" customHeight="1">
      <c r="A982" s="68"/>
      <c r="C982" s="69"/>
      <c r="D982" s="69"/>
    </row>
    <row r="983" spans="1:4" ht="14.25" customHeight="1">
      <c r="A983" s="68"/>
      <c r="C983" s="69"/>
      <c r="D983" s="69"/>
    </row>
    <row r="984" spans="1:4" ht="14.25" customHeight="1">
      <c r="A984" s="68"/>
      <c r="C984" s="69"/>
      <c r="D984" s="69"/>
    </row>
    <row r="985" spans="1:4" ht="14.25" customHeight="1">
      <c r="A985" s="68"/>
      <c r="C985" s="69"/>
      <c r="D985" s="69"/>
    </row>
    <row r="986" spans="1:4" ht="14.25" customHeight="1">
      <c r="A986" s="68"/>
      <c r="C986" s="69"/>
      <c r="D986" s="69"/>
    </row>
    <row r="987" spans="1:4" ht="14.25" customHeight="1">
      <c r="A987" s="68"/>
      <c r="C987" s="69"/>
      <c r="D987" s="69"/>
    </row>
    <row r="988" spans="1:4" ht="14.25" customHeight="1">
      <c r="A988" s="68"/>
      <c r="C988" s="69"/>
      <c r="D988" s="69"/>
    </row>
    <row r="989" spans="1:4" ht="14.25" customHeight="1">
      <c r="A989" s="68"/>
      <c r="C989" s="69"/>
      <c r="D989" s="69"/>
    </row>
    <row r="990" spans="1:4" ht="14.25" customHeight="1">
      <c r="A990" s="68"/>
      <c r="C990" s="69"/>
      <c r="D990" s="69"/>
    </row>
    <row r="991" spans="1:4" ht="14.25" customHeight="1">
      <c r="A991" s="68"/>
      <c r="C991" s="69"/>
      <c r="D991" s="69"/>
    </row>
    <row r="992" spans="1:4" ht="14.25" customHeight="1">
      <c r="A992" s="68"/>
      <c r="C992" s="69"/>
      <c r="D992" s="69"/>
    </row>
    <row r="993" spans="1:4" ht="14.25" customHeight="1">
      <c r="A993" s="68"/>
      <c r="C993" s="69"/>
      <c r="D993" s="69"/>
    </row>
    <row r="994" spans="1:4" ht="14.25" customHeight="1">
      <c r="A994" s="68"/>
      <c r="C994" s="69"/>
      <c r="D994" s="69"/>
    </row>
    <row r="995" spans="1:4" ht="14.25" customHeight="1">
      <c r="A995" s="68"/>
      <c r="C995" s="69"/>
      <c r="D995" s="69"/>
    </row>
    <row r="996" spans="1:4" ht="14.25" customHeight="1">
      <c r="A996" s="68"/>
      <c r="C996" s="69"/>
      <c r="D996" s="69"/>
    </row>
    <row r="997" spans="1:4" ht="14.25" customHeight="1">
      <c r="A997" s="68"/>
      <c r="C997" s="69"/>
      <c r="D997" s="69"/>
    </row>
    <row r="998" spans="1:4" ht="14.25" customHeight="1">
      <c r="A998" s="68"/>
      <c r="C998" s="69"/>
      <c r="D998" s="69"/>
    </row>
    <row r="999" spans="1:4" ht="14.25" customHeight="1">
      <c r="A999" s="68"/>
      <c r="C999" s="69"/>
      <c r="D999" s="69"/>
    </row>
    <row r="1000" spans="1:4" ht="14.25" customHeight="1">
      <c r="A1000" s="68"/>
      <c r="C1000" s="69"/>
      <c r="D1000" s="69"/>
    </row>
  </sheetData>
  <autoFilter ref="A1:M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64" activePane="bottomLeft" state="frozen"/>
      <selection pane="bottomLeft" activeCell="F92" sqref="F92"/>
    </sheetView>
  </sheetViews>
  <sheetFormatPr baseColWidth="10" defaultColWidth="14.44140625" defaultRowHeight="15" customHeight="1"/>
  <cols>
    <col min="1" max="1" width="14.77734375" customWidth="1"/>
    <col min="2" max="2" width="32" customWidth="1"/>
    <col min="3" max="3" width="15.77734375" customWidth="1"/>
    <col min="4" max="4" width="16.77734375" customWidth="1"/>
    <col min="5" max="5" width="17.77734375" customWidth="1"/>
    <col min="6" max="7" width="24.5546875" customWidth="1"/>
    <col min="8" max="8" width="31.44140625" customWidth="1"/>
    <col min="9" max="26" width="11.21875" customWidth="1"/>
  </cols>
  <sheetData>
    <row r="1" spans="1:26" ht="14.25" customHeight="1">
      <c r="A1" s="40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40" t="s">
        <v>5</v>
      </c>
      <c r="G1" s="40" t="s">
        <v>6</v>
      </c>
      <c r="H1" s="40" t="s">
        <v>7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4.25" customHeight="1">
      <c r="A2" s="13">
        <v>45383</v>
      </c>
      <c r="B2" s="14" t="s">
        <v>232</v>
      </c>
      <c r="C2" s="13">
        <v>45380</v>
      </c>
      <c r="D2" s="15">
        <v>888</v>
      </c>
      <c r="E2" s="15"/>
      <c r="F2" s="14"/>
      <c r="G2" s="14" t="s">
        <v>15</v>
      </c>
      <c r="H2" s="14" t="s">
        <v>160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4.25" customHeight="1">
      <c r="A3" s="6">
        <v>45383</v>
      </c>
      <c r="B3" s="7" t="s">
        <v>166</v>
      </c>
      <c r="C3" s="6">
        <v>45387</v>
      </c>
      <c r="D3" s="8"/>
      <c r="E3" s="8">
        <v>14.212</v>
      </c>
      <c r="F3" s="7"/>
      <c r="G3" s="7" t="s">
        <v>9</v>
      </c>
      <c r="H3" s="7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4.25" customHeight="1">
      <c r="A4" s="6">
        <v>45383</v>
      </c>
      <c r="B4" s="7" t="s">
        <v>166</v>
      </c>
      <c r="C4" s="6">
        <v>45388</v>
      </c>
      <c r="D4" s="8"/>
      <c r="E4" s="8">
        <v>175.62700000000001</v>
      </c>
      <c r="F4" s="7"/>
      <c r="G4" s="7" t="s">
        <v>9</v>
      </c>
      <c r="H4" s="7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4.25" customHeight="1">
      <c r="A5" s="6">
        <v>45383</v>
      </c>
      <c r="B5" s="7" t="s">
        <v>166</v>
      </c>
      <c r="C5" s="6">
        <v>45387</v>
      </c>
      <c r="D5" s="8"/>
      <c r="E5" s="8">
        <v>330.16500000000002</v>
      </c>
      <c r="F5" s="7"/>
      <c r="G5" s="7" t="s">
        <v>9</v>
      </c>
      <c r="H5" s="7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4.25" customHeight="1">
      <c r="A6" s="6">
        <v>45383</v>
      </c>
      <c r="B6" s="7" t="s">
        <v>233</v>
      </c>
      <c r="C6" s="6">
        <v>45384</v>
      </c>
      <c r="D6" s="8"/>
      <c r="E6" s="8">
        <v>11920</v>
      </c>
      <c r="F6" s="7"/>
      <c r="G6" s="7" t="s">
        <v>29</v>
      </c>
      <c r="H6" s="7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4.25" customHeight="1">
      <c r="A7" s="21">
        <v>45384</v>
      </c>
      <c r="B7" s="22" t="s">
        <v>234</v>
      </c>
      <c r="C7" s="21">
        <v>45383</v>
      </c>
      <c r="D7" s="23">
        <v>0.75</v>
      </c>
      <c r="E7" s="23"/>
      <c r="F7" s="22"/>
      <c r="G7" s="22" t="s">
        <v>31</v>
      </c>
      <c r="H7" s="22" t="s">
        <v>32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4.25" customHeight="1">
      <c r="A8" s="21">
        <v>45384</v>
      </c>
      <c r="B8" s="22" t="s">
        <v>179</v>
      </c>
      <c r="C8" s="21">
        <v>45383</v>
      </c>
      <c r="D8" s="23">
        <v>1.7849999999999999</v>
      </c>
      <c r="E8" s="23"/>
      <c r="F8" s="22"/>
      <c r="G8" s="22" t="s">
        <v>31</v>
      </c>
      <c r="H8" s="22" t="s">
        <v>32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4.25" customHeight="1">
      <c r="A9" s="21">
        <v>45384</v>
      </c>
      <c r="B9" s="22" t="s">
        <v>235</v>
      </c>
      <c r="C9" s="21">
        <v>45380</v>
      </c>
      <c r="D9" s="23">
        <v>142.80000000000001</v>
      </c>
      <c r="E9" s="23"/>
      <c r="F9" s="22"/>
      <c r="G9" s="22" t="s">
        <v>31</v>
      </c>
      <c r="H9" s="22" t="s">
        <v>32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4.25" customHeight="1">
      <c r="A10" s="21">
        <v>45384</v>
      </c>
      <c r="B10" s="22" t="s">
        <v>236</v>
      </c>
      <c r="C10" s="21">
        <v>45382</v>
      </c>
      <c r="D10" s="23">
        <v>410.08199999999999</v>
      </c>
      <c r="E10" s="23"/>
      <c r="F10" s="22"/>
      <c r="G10" s="22" t="s">
        <v>31</v>
      </c>
      <c r="H10" s="22" t="s">
        <v>32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4.25" customHeight="1">
      <c r="A11" s="6">
        <v>45384</v>
      </c>
      <c r="B11" s="7" t="s">
        <v>166</v>
      </c>
      <c r="C11" s="6">
        <v>45390</v>
      </c>
      <c r="D11" s="8"/>
      <c r="E11" s="8">
        <v>14.212</v>
      </c>
      <c r="F11" s="7"/>
      <c r="G11" s="7" t="s">
        <v>9</v>
      </c>
      <c r="H11" s="7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4.25" customHeight="1">
      <c r="A12" s="6">
        <v>45384</v>
      </c>
      <c r="B12" s="7" t="s">
        <v>237</v>
      </c>
      <c r="C12" s="6">
        <v>45385</v>
      </c>
      <c r="D12" s="8"/>
      <c r="E12" s="8">
        <v>39.860999999999997</v>
      </c>
      <c r="F12" s="7"/>
      <c r="G12" s="7" t="s">
        <v>36</v>
      </c>
      <c r="H12" s="7" t="s">
        <v>238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4.25" customHeight="1">
      <c r="A13" s="6">
        <v>45384</v>
      </c>
      <c r="B13" s="7" t="s">
        <v>166</v>
      </c>
      <c r="C13" s="6">
        <v>45390</v>
      </c>
      <c r="D13" s="8"/>
      <c r="E13" s="8">
        <v>290.86399999999998</v>
      </c>
      <c r="F13" s="7"/>
      <c r="G13" s="7" t="s">
        <v>9</v>
      </c>
      <c r="H13" s="7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4.25" customHeight="1">
      <c r="A14" s="13">
        <v>45385</v>
      </c>
      <c r="B14" s="14" t="s">
        <v>239</v>
      </c>
      <c r="C14" s="13">
        <v>45384</v>
      </c>
      <c r="D14" s="15">
        <v>949.72500000000002</v>
      </c>
      <c r="E14" s="15"/>
      <c r="F14" s="14"/>
      <c r="G14" s="14" t="s">
        <v>15</v>
      </c>
      <c r="H14" s="14" t="s">
        <v>58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4.25" customHeight="1">
      <c r="A15" s="6">
        <v>45385</v>
      </c>
      <c r="B15" s="7" t="s">
        <v>166</v>
      </c>
      <c r="C15" s="6">
        <v>45391</v>
      </c>
      <c r="D15" s="8"/>
      <c r="E15" s="8">
        <v>191.06899999999999</v>
      </c>
      <c r="F15" s="7"/>
      <c r="G15" s="7" t="s">
        <v>9</v>
      </c>
      <c r="H15" s="7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4.25" customHeight="1">
      <c r="A16" s="21">
        <v>45386</v>
      </c>
      <c r="B16" s="22" t="s">
        <v>234</v>
      </c>
      <c r="C16" s="21">
        <v>45385</v>
      </c>
      <c r="D16" s="23">
        <v>0.75</v>
      </c>
      <c r="E16" s="23"/>
      <c r="F16" s="22"/>
      <c r="G16" s="22" t="s">
        <v>31</v>
      </c>
      <c r="H16" s="22" t="s">
        <v>32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4.25" customHeight="1">
      <c r="A17" s="21">
        <v>45386</v>
      </c>
      <c r="B17" s="22" t="s">
        <v>179</v>
      </c>
      <c r="C17" s="21">
        <v>45385</v>
      </c>
      <c r="D17" s="23">
        <v>1.7849999999999999</v>
      </c>
      <c r="E17" s="23"/>
      <c r="F17" s="22"/>
      <c r="G17" s="22" t="s">
        <v>31</v>
      </c>
      <c r="H17" s="22" t="s">
        <v>32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4.25" customHeight="1">
      <c r="A18" s="13">
        <v>45386</v>
      </c>
      <c r="B18" s="14" t="s">
        <v>240</v>
      </c>
      <c r="C18" s="13">
        <v>45385</v>
      </c>
      <c r="D18" s="15">
        <v>508.61</v>
      </c>
      <c r="E18" s="15"/>
      <c r="F18" s="14"/>
      <c r="G18" s="14" t="s">
        <v>15</v>
      </c>
      <c r="H18" s="14" t="s">
        <v>241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4.25" customHeight="1">
      <c r="A19" s="13">
        <v>45386</v>
      </c>
      <c r="B19" s="14" t="s">
        <v>242</v>
      </c>
      <c r="C19" s="13">
        <v>45385</v>
      </c>
      <c r="D19" s="15">
        <v>995</v>
      </c>
      <c r="E19" s="15"/>
      <c r="F19" s="14"/>
      <c r="G19" s="14" t="s">
        <v>15</v>
      </c>
      <c r="H19" s="14" t="s">
        <v>241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4.25" customHeight="1">
      <c r="A20" s="6">
        <v>45386</v>
      </c>
      <c r="B20" s="7" t="s">
        <v>243</v>
      </c>
      <c r="C20" s="6">
        <v>45387</v>
      </c>
      <c r="D20" s="8"/>
      <c r="E20" s="8">
        <v>521.06100000000004</v>
      </c>
      <c r="F20" s="7"/>
      <c r="G20" s="7" t="s">
        <v>185</v>
      </c>
      <c r="H20" s="7" t="s">
        <v>86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4.25" customHeight="1">
      <c r="A21" s="6">
        <v>45387</v>
      </c>
      <c r="B21" s="7" t="s">
        <v>166</v>
      </c>
      <c r="C21" s="6">
        <v>45393</v>
      </c>
      <c r="D21" s="8"/>
      <c r="E21" s="8">
        <v>21.792000000000002</v>
      </c>
      <c r="F21" s="7"/>
      <c r="G21" s="7" t="s">
        <v>9</v>
      </c>
      <c r="H21" s="7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4.25" customHeight="1">
      <c r="A22" s="6">
        <v>45387</v>
      </c>
      <c r="B22" s="7" t="s">
        <v>166</v>
      </c>
      <c r="C22" s="6">
        <v>45393</v>
      </c>
      <c r="D22" s="8"/>
      <c r="E22" s="8">
        <v>248.98599999999999</v>
      </c>
      <c r="F22" s="7"/>
      <c r="G22" s="7" t="s">
        <v>9</v>
      </c>
      <c r="H22" s="7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4.25" customHeight="1">
      <c r="A23" s="6">
        <v>45387</v>
      </c>
      <c r="B23" s="7" t="s">
        <v>244</v>
      </c>
      <c r="C23" s="6">
        <v>45390</v>
      </c>
      <c r="D23" s="8"/>
      <c r="E23" s="8">
        <v>4975</v>
      </c>
      <c r="F23" s="7"/>
      <c r="G23" s="7" t="s">
        <v>29</v>
      </c>
      <c r="H23" s="7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4.25" customHeight="1">
      <c r="A24" s="6">
        <v>45390</v>
      </c>
      <c r="B24" s="7" t="s">
        <v>166</v>
      </c>
      <c r="C24" s="6">
        <v>45396</v>
      </c>
      <c r="D24" s="8"/>
      <c r="E24" s="8">
        <v>80.19</v>
      </c>
      <c r="F24" s="7"/>
      <c r="G24" s="7" t="s">
        <v>9</v>
      </c>
      <c r="H24" s="7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ht="14.25" customHeight="1">
      <c r="A25" s="6">
        <v>45390</v>
      </c>
      <c r="B25" s="7" t="s">
        <v>166</v>
      </c>
      <c r="C25" s="6">
        <v>45394</v>
      </c>
      <c r="D25" s="8"/>
      <c r="E25" s="8">
        <v>191.06899999999999</v>
      </c>
      <c r="F25" s="7"/>
      <c r="G25" s="7" t="s">
        <v>9</v>
      </c>
      <c r="H25" s="7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4.25" customHeight="1">
      <c r="A26" s="6">
        <v>45390</v>
      </c>
      <c r="B26" s="7" t="s">
        <v>166</v>
      </c>
      <c r="C26" s="6">
        <v>45395</v>
      </c>
      <c r="D26" s="8"/>
      <c r="E26" s="8">
        <v>223.74299999999999</v>
      </c>
      <c r="F26" s="7"/>
      <c r="G26" s="7" t="s">
        <v>9</v>
      </c>
      <c r="H26" s="7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4.25" customHeight="1">
      <c r="A27" s="13">
        <v>45394</v>
      </c>
      <c r="B27" s="14" t="s">
        <v>245</v>
      </c>
      <c r="C27" s="13">
        <v>45390</v>
      </c>
      <c r="D27" s="15">
        <v>180.01</v>
      </c>
      <c r="E27" s="15"/>
      <c r="F27" s="14"/>
      <c r="G27" s="14" t="s">
        <v>26</v>
      </c>
      <c r="H27" s="14" t="s">
        <v>246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4.25" customHeight="1">
      <c r="A28" s="13">
        <v>45394</v>
      </c>
      <c r="B28" s="14" t="s">
        <v>247</v>
      </c>
      <c r="C28" s="13">
        <v>45390</v>
      </c>
      <c r="D28" s="15">
        <v>450</v>
      </c>
      <c r="E28" s="15"/>
      <c r="F28" s="14"/>
      <c r="G28" s="14" t="s">
        <v>15</v>
      </c>
      <c r="H28" s="14" t="s">
        <v>195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4.25" customHeight="1">
      <c r="A29" s="13">
        <v>45394</v>
      </c>
      <c r="B29" s="14" t="s">
        <v>248</v>
      </c>
      <c r="C29" s="13">
        <v>45390</v>
      </c>
      <c r="D29" s="15">
        <v>2675</v>
      </c>
      <c r="E29" s="15"/>
      <c r="F29" s="14"/>
      <c r="G29" s="14" t="s">
        <v>144</v>
      </c>
      <c r="H29" s="14" t="s">
        <v>144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4.25" customHeight="1">
      <c r="A30" s="6">
        <v>45394</v>
      </c>
      <c r="B30" s="7" t="s">
        <v>166</v>
      </c>
      <c r="C30" s="6">
        <v>45397</v>
      </c>
      <c r="D30" s="8"/>
      <c r="E30" s="8">
        <v>124.246</v>
      </c>
      <c r="F30" s="7"/>
      <c r="G30" s="7" t="s">
        <v>9</v>
      </c>
      <c r="H30" s="7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4.25" customHeight="1">
      <c r="A31" s="6">
        <v>45394</v>
      </c>
      <c r="B31" s="7" t="s">
        <v>166</v>
      </c>
      <c r="C31" s="6">
        <v>45398</v>
      </c>
      <c r="D31" s="8"/>
      <c r="E31" s="8">
        <v>150.97499999999999</v>
      </c>
      <c r="F31" s="7"/>
      <c r="G31" s="7" t="s">
        <v>9</v>
      </c>
      <c r="H31" s="7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4.25" customHeight="1">
      <c r="A32" s="6">
        <v>45394</v>
      </c>
      <c r="B32" s="7" t="s">
        <v>166</v>
      </c>
      <c r="C32" s="6">
        <v>45399</v>
      </c>
      <c r="D32" s="8"/>
      <c r="E32" s="8">
        <v>169.786</v>
      </c>
      <c r="F32" s="7"/>
      <c r="G32" s="7" t="s">
        <v>9</v>
      </c>
      <c r="H32" s="7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4.25" customHeight="1">
      <c r="A33" s="6">
        <v>45394</v>
      </c>
      <c r="B33" s="7" t="s">
        <v>166</v>
      </c>
      <c r="C33" s="6">
        <v>45400</v>
      </c>
      <c r="D33" s="8"/>
      <c r="E33" s="8">
        <v>367.88499999999999</v>
      </c>
      <c r="F33" s="7"/>
      <c r="G33" s="7" t="s">
        <v>9</v>
      </c>
      <c r="H33" s="7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4.25" customHeight="1">
      <c r="A34" s="6">
        <v>45394</v>
      </c>
      <c r="B34" s="7" t="s">
        <v>249</v>
      </c>
      <c r="C34" s="6">
        <v>45397</v>
      </c>
      <c r="D34" s="8"/>
      <c r="E34" s="8">
        <v>13000</v>
      </c>
      <c r="F34" s="7"/>
      <c r="G34" s="7" t="s">
        <v>29</v>
      </c>
      <c r="H34" s="7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4.25" customHeight="1">
      <c r="A35" s="13">
        <v>45397</v>
      </c>
      <c r="B35" s="14" t="s">
        <v>250</v>
      </c>
      <c r="C35" s="13">
        <v>45394</v>
      </c>
      <c r="D35" s="15">
        <v>4564.1229999999996</v>
      </c>
      <c r="E35" s="15"/>
      <c r="F35" s="14"/>
      <c r="G35" s="14" t="s">
        <v>15</v>
      </c>
      <c r="H35" s="14" t="s">
        <v>251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4.25" customHeight="1">
      <c r="A36" s="6">
        <v>45397</v>
      </c>
      <c r="B36" s="7" t="s">
        <v>188</v>
      </c>
      <c r="C36" s="6">
        <v>45401</v>
      </c>
      <c r="D36" s="8"/>
      <c r="E36" s="8">
        <v>68.691000000000003</v>
      </c>
      <c r="F36" s="7"/>
      <c r="G36" s="7" t="s">
        <v>9</v>
      </c>
      <c r="H36" s="7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4.25" customHeight="1">
      <c r="A37" s="6">
        <v>45397</v>
      </c>
      <c r="B37" s="7" t="s">
        <v>188</v>
      </c>
      <c r="C37" s="6">
        <v>45401</v>
      </c>
      <c r="D37" s="8"/>
      <c r="E37" s="8">
        <v>262.351</v>
      </c>
      <c r="F37" s="7"/>
      <c r="G37" s="7" t="s">
        <v>9</v>
      </c>
      <c r="H37" s="7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4.25" customHeight="1">
      <c r="A38" s="6">
        <v>45397</v>
      </c>
      <c r="B38" s="7" t="s">
        <v>188</v>
      </c>
      <c r="C38" s="6">
        <v>45403</v>
      </c>
      <c r="D38" s="8"/>
      <c r="E38" s="8">
        <v>427.68</v>
      </c>
      <c r="F38" s="7"/>
      <c r="G38" s="7" t="s">
        <v>9</v>
      </c>
      <c r="H38" s="7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4.25" customHeight="1">
      <c r="A39" s="6">
        <v>45397</v>
      </c>
      <c r="B39" s="7" t="s">
        <v>252</v>
      </c>
      <c r="C39" s="6">
        <v>45398</v>
      </c>
      <c r="D39" s="8"/>
      <c r="E39" s="8">
        <v>12790</v>
      </c>
      <c r="F39" s="7"/>
      <c r="G39" s="7" t="s">
        <v>29</v>
      </c>
      <c r="H39" s="7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4.25" customHeight="1">
      <c r="A40" s="13">
        <v>45398</v>
      </c>
      <c r="B40" s="14" t="s">
        <v>253</v>
      </c>
      <c r="C40" s="13">
        <v>45397</v>
      </c>
      <c r="D40" s="15">
        <v>568.721</v>
      </c>
      <c r="E40" s="15"/>
      <c r="F40" s="14"/>
      <c r="G40" s="14" t="s">
        <v>15</v>
      </c>
      <c r="H40" s="14" t="s">
        <v>149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4.25" customHeight="1">
      <c r="A41" s="13">
        <v>45398</v>
      </c>
      <c r="B41" s="14" t="s">
        <v>254</v>
      </c>
      <c r="C41" s="13">
        <v>45397</v>
      </c>
      <c r="D41" s="15">
        <v>4664.8829999999998</v>
      </c>
      <c r="E41" s="15"/>
      <c r="F41" s="14"/>
      <c r="G41" s="14" t="s">
        <v>15</v>
      </c>
      <c r="H41" s="14" t="s">
        <v>89</v>
      </c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4.25" customHeight="1">
      <c r="A42" s="6">
        <v>45398</v>
      </c>
      <c r="B42" s="7" t="s">
        <v>188</v>
      </c>
      <c r="C42" s="6">
        <v>45404</v>
      </c>
      <c r="D42" s="8"/>
      <c r="E42" s="8">
        <v>48.015000000000001</v>
      </c>
      <c r="F42" s="7"/>
      <c r="G42" s="7" t="s">
        <v>9</v>
      </c>
      <c r="H42" s="7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4.25" customHeight="1">
      <c r="A43" s="13">
        <v>45399</v>
      </c>
      <c r="B43" s="14" t="s">
        <v>255</v>
      </c>
      <c r="C43" s="13">
        <v>45398</v>
      </c>
      <c r="D43" s="15">
        <v>397.98399999999998</v>
      </c>
      <c r="E43" s="15"/>
      <c r="F43" s="14"/>
      <c r="G43" s="14" t="s">
        <v>15</v>
      </c>
      <c r="H43" s="14" t="s">
        <v>62</v>
      </c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>
      <c r="A44" s="13">
        <v>45399</v>
      </c>
      <c r="B44" s="14" t="s">
        <v>256</v>
      </c>
      <c r="C44" s="13">
        <v>45398</v>
      </c>
      <c r="D44" s="15">
        <v>483.07</v>
      </c>
      <c r="E44" s="15"/>
      <c r="F44" s="14"/>
      <c r="G44" s="14" t="s">
        <v>15</v>
      </c>
      <c r="H44" s="14" t="s">
        <v>24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4.25" customHeight="1">
      <c r="A45" s="13">
        <v>45399</v>
      </c>
      <c r="B45" s="14" t="s">
        <v>257</v>
      </c>
      <c r="C45" s="13">
        <v>45398</v>
      </c>
      <c r="D45" s="15">
        <v>495</v>
      </c>
      <c r="E45" s="15"/>
      <c r="F45" s="14"/>
      <c r="G45" s="14" t="s">
        <v>55</v>
      </c>
      <c r="H45" s="14" t="s">
        <v>74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4.25" customHeight="1">
      <c r="A46" s="13">
        <v>45399</v>
      </c>
      <c r="B46" s="14" t="s">
        <v>256</v>
      </c>
      <c r="C46" s="13">
        <v>45398</v>
      </c>
      <c r="D46" s="15">
        <v>1212.5150000000001</v>
      </c>
      <c r="E46" s="15"/>
      <c r="F46" s="14"/>
      <c r="G46" s="14" t="s">
        <v>15</v>
      </c>
      <c r="H46" s="14" t="s">
        <v>58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4.25" customHeight="1">
      <c r="A47" s="13">
        <v>45399</v>
      </c>
      <c r="B47" s="14" t="s">
        <v>256</v>
      </c>
      <c r="C47" s="13">
        <v>45398</v>
      </c>
      <c r="D47" s="15">
        <v>1329.2170000000001</v>
      </c>
      <c r="E47" s="15"/>
      <c r="F47" s="14"/>
      <c r="G47" s="14" t="s">
        <v>15</v>
      </c>
      <c r="H47" s="14" t="s">
        <v>24</v>
      </c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4.25" customHeight="1">
      <c r="A48" s="10">
        <v>45399</v>
      </c>
      <c r="B48" s="59" t="s">
        <v>258</v>
      </c>
      <c r="C48" s="60">
        <v>45398</v>
      </c>
      <c r="D48" s="48">
        <v>2436.4499999999998</v>
      </c>
      <c r="E48" s="61"/>
      <c r="F48" s="59" t="s">
        <v>259</v>
      </c>
      <c r="G48" s="59" t="s">
        <v>12</v>
      </c>
      <c r="H48" s="57" t="s">
        <v>260</v>
      </c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4.25" customHeight="1">
      <c r="A49" s="13">
        <v>45400</v>
      </c>
      <c r="B49" s="14" t="s">
        <v>261</v>
      </c>
      <c r="C49" s="13">
        <v>45399</v>
      </c>
      <c r="D49" s="15">
        <v>897.25099999999998</v>
      </c>
      <c r="E49" s="15"/>
      <c r="F49" s="14"/>
      <c r="G49" s="14" t="s">
        <v>15</v>
      </c>
      <c r="H49" s="14" t="s">
        <v>149</v>
      </c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4.25" customHeight="1">
      <c r="A50" s="25">
        <v>45400</v>
      </c>
      <c r="B50" s="26" t="s">
        <v>262</v>
      </c>
      <c r="C50" s="25">
        <v>45399</v>
      </c>
      <c r="D50" s="27">
        <v>5484.643</v>
      </c>
      <c r="E50" s="27"/>
      <c r="F50" s="26"/>
      <c r="G50" s="26" t="s">
        <v>95</v>
      </c>
      <c r="H50" s="26" t="s">
        <v>95</v>
      </c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4.25" customHeight="1">
      <c r="A51" s="13">
        <v>45400</v>
      </c>
      <c r="B51" s="14" t="s">
        <v>263</v>
      </c>
      <c r="C51" s="13">
        <v>45399</v>
      </c>
      <c r="D51" s="15">
        <v>9836</v>
      </c>
      <c r="E51" s="15"/>
      <c r="F51" s="14"/>
      <c r="G51" s="14" t="s">
        <v>134</v>
      </c>
      <c r="H51" s="14" t="s">
        <v>72</v>
      </c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4.25" customHeight="1">
      <c r="A52" s="6">
        <v>45400</v>
      </c>
      <c r="B52" s="7" t="s">
        <v>188</v>
      </c>
      <c r="C52" s="6">
        <v>45406</v>
      </c>
      <c r="D52" s="8"/>
      <c r="E52" s="8">
        <v>168.79499999999999</v>
      </c>
      <c r="F52" s="7"/>
      <c r="G52" s="7" t="s">
        <v>9</v>
      </c>
      <c r="H52" s="7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4.25" customHeight="1">
      <c r="A53" s="6">
        <v>45400</v>
      </c>
      <c r="B53" s="7" t="s">
        <v>233</v>
      </c>
      <c r="C53" s="6">
        <v>45401</v>
      </c>
      <c r="D53" s="8"/>
      <c r="E53" s="8">
        <v>4570</v>
      </c>
      <c r="F53" s="7"/>
      <c r="G53" s="7" t="s">
        <v>29</v>
      </c>
      <c r="H53" s="7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4.25" customHeight="1">
      <c r="A54" s="6">
        <v>45404</v>
      </c>
      <c r="B54" s="7" t="s">
        <v>188</v>
      </c>
      <c r="C54" s="6">
        <v>45407</v>
      </c>
      <c r="D54" s="8"/>
      <c r="E54" s="8">
        <v>4.7370000000000001</v>
      </c>
      <c r="F54" s="7"/>
      <c r="G54" s="7" t="s">
        <v>9</v>
      </c>
      <c r="H54" s="7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4.25" customHeight="1">
      <c r="A55" s="6">
        <v>45404</v>
      </c>
      <c r="B55" s="7" t="s">
        <v>188</v>
      </c>
      <c r="C55" s="6">
        <v>45408</v>
      </c>
      <c r="D55" s="8"/>
      <c r="E55" s="8">
        <v>13.265000000000001</v>
      </c>
      <c r="F55" s="7"/>
      <c r="G55" s="7" t="s">
        <v>9</v>
      </c>
      <c r="H55" s="7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4.25" customHeight="1">
      <c r="A56" s="6">
        <v>45404</v>
      </c>
      <c r="B56" s="7" t="s">
        <v>188</v>
      </c>
      <c r="C56" s="6">
        <v>45408</v>
      </c>
      <c r="D56" s="8"/>
      <c r="E56" s="8">
        <v>70.784000000000006</v>
      </c>
      <c r="F56" s="7"/>
      <c r="G56" s="7" t="s">
        <v>9</v>
      </c>
      <c r="H56" s="7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4.25" customHeight="1">
      <c r="A57" s="6">
        <v>45404</v>
      </c>
      <c r="B57" s="7" t="s">
        <v>188</v>
      </c>
      <c r="C57" s="6">
        <v>45410</v>
      </c>
      <c r="D57" s="8"/>
      <c r="E57" s="8">
        <v>74.784000000000006</v>
      </c>
      <c r="F57" s="7"/>
      <c r="G57" s="7" t="s">
        <v>9</v>
      </c>
      <c r="H57" s="7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4.25" customHeight="1">
      <c r="A58" s="6">
        <v>45404</v>
      </c>
      <c r="B58" s="7" t="s">
        <v>188</v>
      </c>
      <c r="C58" s="6">
        <v>45407</v>
      </c>
      <c r="D58" s="8"/>
      <c r="E58" s="8">
        <v>141.56899999999999</v>
      </c>
      <c r="F58" s="7"/>
      <c r="G58" s="7" t="s">
        <v>9</v>
      </c>
      <c r="H58" s="7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4.25" customHeight="1">
      <c r="A59" s="6">
        <v>45404</v>
      </c>
      <c r="B59" s="7" t="s">
        <v>188</v>
      </c>
      <c r="C59" s="6">
        <v>45409</v>
      </c>
      <c r="D59" s="8"/>
      <c r="E59" s="8">
        <v>173.745</v>
      </c>
      <c r="F59" s="7"/>
      <c r="G59" s="7" t="s">
        <v>9</v>
      </c>
      <c r="H59" s="7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4.25" customHeight="1">
      <c r="A60" s="6">
        <v>45404</v>
      </c>
      <c r="B60" s="7" t="s">
        <v>233</v>
      </c>
      <c r="C60" s="6">
        <v>45405</v>
      </c>
      <c r="D60" s="8"/>
      <c r="E60" s="8">
        <v>2900</v>
      </c>
      <c r="F60" s="7"/>
      <c r="G60" s="7" t="s">
        <v>29</v>
      </c>
      <c r="H60" s="7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4.25" customHeight="1">
      <c r="A61" s="6">
        <v>45404</v>
      </c>
      <c r="B61" s="7" t="s">
        <v>233</v>
      </c>
      <c r="C61" s="6">
        <v>45405</v>
      </c>
      <c r="D61" s="8"/>
      <c r="E61" s="8">
        <v>7715</v>
      </c>
      <c r="F61" s="7"/>
      <c r="G61" s="7" t="s">
        <v>29</v>
      </c>
      <c r="H61" s="7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4.25" customHeight="1">
      <c r="A62" s="21">
        <v>45405</v>
      </c>
      <c r="B62" s="22" t="s">
        <v>264</v>
      </c>
      <c r="C62" s="21">
        <v>45404</v>
      </c>
      <c r="D62" s="23">
        <v>0.38</v>
      </c>
      <c r="E62" s="23"/>
      <c r="F62" s="22"/>
      <c r="G62" s="22" t="s">
        <v>31</v>
      </c>
      <c r="H62" s="22" t="s">
        <v>32</v>
      </c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customHeight="1">
      <c r="A63" s="21">
        <v>45405</v>
      </c>
      <c r="B63" s="22" t="s">
        <v>265</v>
      </c>
      <c r="C63" s="21">
        <v>45404</v>
      </c>
      <c r="D63" s="23">
        <v>0.5</v>
      </c>
      <c r="E63" s="23"/>
      <c r="F63" s="22"/>
      <c r="G63" s="22" t="s">
        <v>31</v>
      </c>
      <c r="H63" s="22" t="s">
        <v>32</v>
      </c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4.25" customHeight="1">
      <c r="A64" s="21">
        <v>45405</v>
      </c>
      <c r="B64" s="22" t="s">
        <v>266</v>
      </c>
      <c r="C64" s="21">
        <v>45404</v>
      </c>
      <c r="D64" s="23">
        <v>2.5329999999999999</v>
      </c>
      <c r="E64" s="23"/>
      <c r="F64" s="22"/>
      <c r="G64" s="22" t="s">
        <v>31</v>
      </c>
      <c r="H64" s="22" t="s">
        <v>32</v>
      </c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4.25" customHeight="1">
      <c r="A65" s="25">
        <v>45405</v>
      </c>
      <c r="B65" s="26" t="s">
        <v>267</v>
      </c>
      <c r="C65" s="25">
        <v>45404</v>
      </c>
      <c r="D65" s="27">
        <v>1298.3810000000001</v>
      </c>
      <c r="E65" s="27"/>
      <c r="F65" s="26"/>
      <c r="G65" s="26" t="s">
        <v>108</v>
      </c>
      <c r="H65" s="26" t="s">
        <v>268</v>
      </c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4.25" customHeight="1">
      <c r="A66" s="13">
        <v>45405</v>
      </c>
      <c r="B66" s="14" t="s">
        <v>269</v>
      </c>
      <c r="C66" s="13">
        <v>45404</v>
      </c>
      <c r="D66" s="15">
        <v>2041.905</v>
      </c>
      <c r="E66" s="15"/>
      <c r="F66" s="14"/>
      <c r="G66" s="14" t="s">
        <v>15</v>
      </c>
      <c r="H66" s="14" t="s">
        <v>152</v>
      </c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4.25" customHeight="1">
      <c r="A67" s="13">
        <v>45405</v>
      </c>
      <c r="B67" s="14" t="s">
        <v>270</v>
      </c>
      <c r="C67" s="13">
        <v>45404</v>
      </c>
      <c r="D67" s="15">
        <v>11325.278</v>
      </c>
      <c r="E67" s="15"/>
      <c r="F67" s="14"/>
      <c r="G67" s="14" t="s">
        <v>15</v>
      </c>
      <c r="H67" s="14" t="s">
        <v>251</v>
      </c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4.25" customHeight="1">
      <c r="A68" s="17">
        <v>45406</v>
      </c>
      <c r="B68" s="18" t="s">
        <v>256</v>
      </c>
      <c r="C68" s="17">
        <v>45405</v>
      </c>
      <c r="D68" s="19">
        <v>655.72500000000002</v>
      </c>
      <c r="E68" s="19"/>
      <c r="F68" s="18"/>
      <c r="G68" s="18" t="s">
        <v>21</v>
      </c>
      <c r="H68" s="20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.25" customHeight="1">
      <c r="A69" s="17">
        <v>45406</v>
      </c>
      <c r="B69" s="18" t="s">
        <v>256</v>
      </c>
      <c r="C69" s="17">
        <v>45405</v>
      </c>
      <c r="D69" s="19">
        <v>656.72500000000002</v>
      </c>
      <c r="E69" s="19"/>
      <c r="F69" s="18"/>
      <c r="G69" s="18" t="s">
        <v>21</v>
      </c>
      <c r="H69" s="20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4.25" customHeight="1">
      <c r="A70" s="21">
        <v>45407</v>
      </c>
      <c r="B70" s="22" t="s">
        <v>271</v>
      </c>
      <c r="C70" s="21">
        <v>45406</v>
      </c>
      <c r="D70" s="23">
        <v>0.75</v>
      </c>
      <c r="E70" s="23"/>
      <c r="F70" s="22"/>
      <c r="G70" s="22" t="s">
        <v>31</v>
      </c>
      <c r="H70" s="22" t="s">
        <v>32</v>
      </c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4.25" customHeight="1">
      <c r="A71" s="21">
        <v>45407</v>
      </c>
      <c r="B71" s="22" t="s">
        <v>272</v>
      </c>
      <c r="C71" s="21">
        <v>45406</v>
      </c>
      <c r="D71" s="23">
        <v>1.7849999999999999</v>
      </c>
      <c r="E71" s="23"/>
      <c r="F71" s="22"/>
      <c r="G71" s="22" t="s">
        <v>31</v>
      </c>
      <c r="H71" s="22" t="s">
        <v>32</v>
      </c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4.25" customHeight="1">
      <c r="A72" s="6">
        <v>45407</v>
      </c>
      <c r="B72" s="7" t="s">
        <v>188</v>
      </c>
      <c r="C72" s="6">
        <v>45413</v>
      </c>
      <c r="D72" s="8"/>
      <c r="E72" s="8">
        <v>26.529</v>
      </c>
      <c r="F72" s="7"/>
      <c r="G72" s="7" t="s">
        <v>9</v>
      </c>
      <c r="H72" s="7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4.25" customHeight="1">
      <c r="A73" s="6">
        <v>45407</v>
      </c>
      <c r="B73" s="7" t="s">
        <v>188</v>
      </c>
      <c r="C73" s="6">
        <v>45413</v>
      </c>
      <c r="D73" s="8"/>
      <c r="E73" s="8">
        <v>109.39700000000001</v>
      </c>
      <c r="F73" s="7"/>
      <c r="G73" s="7" t="s">
        <v>9</v>
      </c>
      <c r="H73" s="7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4.25" customHeight="1">
      <c r="A74" s="6">
        <v>45407</v>
      </c>
      <c r="B74" s="7" t="s">
        <v>273</v>
      </c>
      <c r="C74" s="6">
        <v>45408</v>
      </c>
      <c r="D74" s="8"/>
      <c r="E74" s="8">
        <v>170.79499999999999</v>
      </c>
      <c r="F74" s="7"/>
      <c r="G74" s="9" t="s">
        <v>36</v>
      </c>
      <c r="H74" s="7" t="s">
        <v>37</v>
      </c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4.25" customHeight="1">
      <c r="A75" s="13">
        <v>45408</v>
      </c>
      <c r="B75" s="14" t="s">
        <v>274</v>
      </c>
      <c r="C75" s="13">
        <v>45407</v>
      </c>
      <c r="D75" s="15">
        <v>4620.0330000000004</v>
      </c>
      <c r="E75" s="15"/>
      <c r="F75" s="14"/>
      <c r="G75" s="14" t="s">
        <v>100</v>
      </c>
      <c r="H75" s="14" t="s">
        <v>275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4.25" customHeight="1">
      <c r="A76" s="6">
        <v>45411</v>
      </c>
      <c r="B76" s="7" t="s">
        <v>188</v>
      </c>
      <c r="C76" s="6">
        <v>45415</v>
      </c>
      <c r="D76" s="8"/>
      <c r="E76" s="8">
        <v>24.634</v>
      </c>
      <c r="F76" s="7"/>
      <c r="G76" s="7" t="s">
        <v>9</v>
      </c>
      <c r="H76" s="7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4.25" customHeight="1">
      <c r="A77" s="6">
        <v>45411</v>
      </c>
      <c r="B77" s="7" t="s">
        <v>188</v>
      </c>
      <c r="C77" s="6">
        <v>45417</v>
      </c>
      <c r="D77" s="8"/>
      <c r="E77" s="8">
        <v>24.634</v>
      </c>
      <c r="F77" s="7"/>
      <c r="G77" s="7" t="s">
        <v>9</v>
      </c>
      <c r="H77" s="7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4.25" customHeight="1">
      <c r="A78" s="6">
        <v>45411</v>
      </c>
      <c r="B78" s="7" t="s">
        <v>188</v>
      </c>
      <c r="C78" s="6">
        <v>45415</v>
      </c>
      <c r="D78" s="8"/>
      <c r="E78" s="8">
        <v>161.86600000000001</v>
      </c>
      <c r="F78" s="7"/>
      <c r="G78" s="7" t="s">
        <v>9</v>
      </c>
      <c r="H78" s="7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4.25" customHeight="1">
      <c r="A79" s="6">
        <v>45411</v>
      </c>
      <c r="B79" s="7" t="s">
        <v>188</v>
      </c>
      <c r="C79" s="6">
        <v>45416</v>
      </c>
      <c r="D79" s="8"/>
      <c r="E79" s="8">
        <v>184.43700000000001</v>
      </c>
      <c r="F79" s="7"/>
      <c r="G79" s="7" t="s">
        <v>9</v>
      </c>
      <c r="H79" s="7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4.25" customHeight="1">
      <c r="A80" s="6">
        <v>45411</v>
      </c>
      <c r="B80" s="7" t="s">
        <v>188</v>
      </c>
      <c r="C80" s="6">
        <v>45417</v>
      </c>
      <c r="D80" s="8"/>
      <c r="E80" s="8">
        <v>202.25700000000001</v>
      </c>
      <c r="F80" s="7"/>
      <c r="G80" s="7" t="s">
        <v>9</v>
      </c>
      <c r="H80" s="7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4.25" customHeight="1">
      <c r="A81" s="6">
        <v>45411</v>
      </c>
      <c r="B81" s="7" t="s">
        <v>276</v>
      </c>
      <c r="C81" s="6">
        <v>45412</v>
      </c>
      <c r="D81" s="8"/>
      <c r="E81" s="8">
        <v>9615</v>
      </c>
      <c r="F81" s="7"/>
      <c r="G81" s="7" t="s">
        <v>29</v>
      </c>
      <c r="H81" s="7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4.25" customHeight="1">
      <c r="A82" s="21">
        <v>45412</v>
      </c>
      <c r="B82" s="22" t="s">
        <v>277</v>
      </c>
      <c r="C82" s="21">
        <v>45412</v>
      </c>
      <c r="D82" s="23">
        <v>3.53</v>
      </c>
      <c r="E82" s="23"/>
      <c r="F82" s="22"/>
      <c r="G82" s="22" t="s">
        <v>31</v>
      </c>
      <c r="H82" s="22" t="s">
        <v>32</v>
      </c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4.25" customHeight="1">
      <c r="A83" s="21">
        <v>45412</v>
      </c>
      <c r="B83" s="22" t="s">
        <v>278</v>
      </c>
      <c r="C83" s="21">
        <v>45411</v>
      </c>
      <c r="D83" s="23">
        <v>9.52</v>
      </c>
      <c r="E83" s="23"/>
      <c r="F83" s="22"/>
      <c r="G83" s="22" t="s">
        <v>31</v>
      </c>
      <c r="H83" s="22" t="s">
        <v>32</v>
      </c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4.25" customHeight="1">
      <c r="A84" s="70"/>
      <c r="B84" s="69"/>
      <c r="C84" s="71"/>
      <c r="D84" s="72"/>
      <c r="E84" s="73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4.25" customHeight="1">
      <c r="A85" s="70"/>
      <c r="B85" s="69"/>
      <c r="C85" s="71"/>
      <c r="D85" s="72"/>
      <c r="E85" s="73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4.25" customHeight="1">
      <c r="A86" s="70"/>
      <c r="B86" s="69"/>
      <c r="C86" s="71"/>
      <c r="D86" s="72"/>
      <c r="E86" s="73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4.25" customHeight="1">
      <c r="A87" s="70"/>
      <c r="B87" s="69"/>
      <c r="C87" s="71"/>
      <c r="D87" s="72"/>
      <c r="E87" s="73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4.25" customHeight="1">
      <c r="A88" s="70"/>
      <c r="B88" s="69"/>
      <c r="C88" s="71"/>
      <c r="D88" s="72"/>
      <c r="E88" s="73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4.25" customHeight="1">
      <c r="A89" s="70"/>
      <c r="B89" s="69"/>
      <c r="C89" s="71"/>
      <c r="D89" s="72"/>
      <c r="E89" s="73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4.25" customHeight="1">
      <c r="A90" s="70"/>
      <c r="B90" s="69"/>
      <c r="C90" s="71"/>
      <c r="D90" s="72"/>
      <c r="E90" s="73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4.25" customHeight="1">
      <c r="A91" s="70"/>
      <c r="B91" s="69"/>
      <c r="C91" s="71"/>
      <c r="D91" s="72"/>
      <c r="E91" s="73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4.25" customHeight="1">
      <c r="A92" s="70"/>
      <c r="B92" s="69"/>
      <c r="C92" s="71"/>
      <c r="D92" s="72"/>
      <c r="E92" s="73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4.25" customHeight="1">
      <c r="A93" s="70"/>
      <c r="B93" s="69"/>
      <c r="C93" s="71"/>
      <c r="D93" s="72"/>
      <c r="E93" s="73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4.25" customHeight="1">
      <c r="A94" s="70"/>
      <c r="B94" s="69"/>
      <c r="C94" s="71"/>
      <c r="D94" s="72"/>
      <c r="E94" s="73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4.25" customHeight="1">
      <c r="A95" s="70"/>
      <c r="B95" s="69"/>
      <c r="C95" s="71"/>
      <c r="D95" s="72"/>
      <c r="E95" s="73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4.25" customHeight="1">
      <c r="A96" s="70"/>
      <c r="B96" s="69"/>
      <c r="C96" s="71"/>
      <c r="D96" s="72"/>
      <c r="E96" s="73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4.25" customHeight="1">
      <c r="A97" s="70"/>
      <c r="B97" s="69"/>
      <c r="C97" s="71"/>
      <c r="D97" s="72"/>
      <c r="E97" s="73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4.25" customHeight="1">
      <c r="A98" s="70"/>
      <c r="B98" s="69"/>
      <c r="C98" s="71"/>
      <c r="D98" s="72"/>
      <c r="E98" s="73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4.25" customHeight="1">
      <c r="A99" s="70"/>
      <c r="B99" s="69"/>
      <c r="C99" s="71"/>
      <c r="D99" s="72"/>
      <c r="E99" s="73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4.25" customHeight="1">
      <c r="A100" s="70"/>
      <c r="B100" s="69"/>
      <c r="C100" s="71"/>
      <c r="D100" s="72"/>
      <c r="E100" s="73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4.25" customHeight="1">
      <c r="A101" s="70"/>
      <c r="B101" s="69"/>
      <c r="C101" s="71"/>
      <c r="D101" s="72"/>
      <c r="E101" s="73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4.25" customHeight="1">
      <c r="A102" s="70"/>
      <c r="B102" s="69"/>
      <c r="C102" s="71"/>
      <c r="D102" s="72"/>
      <c r="E102" s="73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4.25" customHeight="1">
      <c r="A103" s="70"/>
      <c r="B103" s="69"/>
      <c r="C103" s="71"/>
      <c r="D103" s="72"/>
      <c r="E103" s="73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4.25" customHeight="1">
      <c r="A104" s="70"/>
      <c r="B104" s="69"/>
      <c r="C104" s="71"/>
      <c r="D104" s="72"/>
      <c r="E104" s="73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4.25" customHeight="1">
      <c r="A105" s="70"/>
      <c r="B105" s="69"/>
      <c r="C105" s="71"/>
      <c r="D105" s="72"/>
      <c r="E105" s="73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4.25" customHeight="1">
      <c r="A106" s="70"/>
      <c r="B106" s="69"/>
      <c r="C106" s="71"/>
      <c r="D106" s="72"/>
      <c r="E106" s="73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4.25" customHeight="1">
      <c r="A107" s="70"/>
      <c r="B107" s="69"/>
      <c r="C107" s="71"/>
      <c r="D107" s="69"/>
      <c r="E107" s="73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4.25" customHeight="1">
      <c r="A108" s="70"/>
      <c r="B108" s="69"/>
      <c r="C108" s="71"/>
      <c r="D108" s="69"/>
      <c r="E108" s="73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4.25" customHeight="1">
      <c r="A109" s="70"/>
      <c r="B109" s="69"/>
      <c r="C109" s="71"/>
      <c r="D109" s="69"/>
      <c r="E109" s="73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4.25" customHeight="1">
      <c r="A110" s="70"/>
      <c r="B110" s="69"/>
      <c r="C110" s="71"/>
      <c r="D110" s="69"/>
      <c r="E110" s="73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4.25" customHeight="1">
      <c r="A111" s="70"/>
      <c r="B111" s="69"/>
      <c r="C111" s="71"/>
      <c r="D111" s="69"/>
      <c r="E111" s="73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4.25" customHeight="1">
      <c r="A112" s="70"/>
      <c r="B112" s="69"/>
      <c r="C112" s="71"/>
      <c r="D112" s="69"/>
      <c r="E112" s="73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4.25" customHeight="1">
      <c r="A113" s="70"/>
      <c r="B113" s="69"/>
      <c r="C113" s="71"/>
      <c r="D113" s="69"/>
      <c r="E113" s="73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4.25" customHeight="1">
      <c r="A114" s="70"/>
      <c r="B114" s="69"/>
      <c r="C114" s="71"/>
      <c r="D114" s="69"/>
      <c r="E114" s="73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4.25" customHeight="1">
      <c r="A115" s="70"/>
      <c r="B115" s="69"/>
      <c r="C115" s="71"/>
      <c r="D115" s="69"/>
      <c r="E115" s="73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4.25" customHeight="1">
      <c r="A116" s="70"/>
      <c r="B116" s="69"/>
      <c r="C116" s="71"/>
      <c r="D116" s="69"/>
      <c r="E116" s="73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4.25" customHeight="1">
      <c r="A117" s="70"/>
      <c r="B117" s="69"/>
      <c r="C117" s="71"/>
      <c r="D117" s="69"/>
      <c r="E117" s="73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4.25" customHeight="1">
      <c r="A118" s="70"/>
      <c r="B118" s="69"/>
      <c r="C118" s="71"/>
      <c r="D118" s="69"/>
      <c r="E118" s="73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4.25" customHeight="1">
      <c r="A119" s="70"/>
      <c r="B119" s="69"/>
      <c r="C119" s="71"/>
      <c r="D119" s="69"/>
      <c r="E119" s="73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4.25" customHeight="1">
      <c r="A120" s="70"/>
      <c r="B120" s="69"/>
      <c r="C120" s="71"/>
      <c r="D120" s="69"/>
      <c r="E120" s="73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4.25" customHeight="1">
      <c r="A121" s="70"/>
      <c r="B121" s="69"/>
      <c r="C121" s="71"/>
      <c r="D121" s="69"/>
      <c r="E121" s="73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4.25" customHeight="1">
      <c r="A122" s="70"/>
      <c r="B122" s="69"/>
      <c r="C122" s="71"/>
      <c r="D122" s="69"/>
      <c r="E122" s="73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4.25" customHeight="1">
      <c r="A123" s="70"/>
      <c r="B123" s="69"/>
      <c r="C123" s="71"/>
      <c r="D123" s="69"/>
      <c r="E123" s="73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4.25" customHeight="1">
      <c r="A124" s="70"/>
      <c r="B124" s="69"/>
      <c r="C124" s="71"/>
      <c r="D124" s="69"/>
      <c r="E124" s="73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4.25" customHeight="1">
      <c r="A125" s="70"/>
      <c r="B125" s="69"/>
      <c r="C125" s="71"/>
      <c r="D125" s="69"/>
      <c r="E125" s="73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4.25" customHeight="1">
      <c r="A126" s="70"/>
      <c r="B126" s="69"/>
      <c r="C126" s="71"/>
      <c r="D126" s="69"/>
      <c r="E126" s="73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4.25" customHeight="1">
      <c r="A127" s="70"/>
      <c r="B127" s="69"/>
      <c r="C127" s="71"/>
      <c r="D127" s="69"/>
      <c r="E127" s="73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4.25" customHeight="1">
      <c r="A128" s="70"/>
      <c r="B128" s="69"/>
      <c r="C128" s="71"/>
      <c r="D128" s="69"/>
      <c r="E128" s="73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4.25" customHeight="1">
      <c r="A129" s="70"/>
      <c r="B129" s="69"/>
      <c r="C129" s="71"/>
      <c r="D129" s="69"/>
      <c r="E129" s="73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4.25" customHeight="1">
      <c r="A130" s="70"/>
      <c r="B130" s="69"/>
      <c r="C130" s="71"/>
      <c r="D130" s="69"/>
      <c r="E130" s="73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4.25" customHeight="1">
      <c r="A131" s="70"/>
      <c r="B131" s="69"/>
      <c r="C131" s="71"/>
      <c r="D131" s="69"/>
      <c r="E131" s="73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4.25" customHeight="1">
      <c r="A132" s="70"/>
      <c r="B132" s="69"/>
      <c r="C132" s="71"/>
      <c r="D132" s="69"/>
      <c r="E132" s="73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4.25" customHeight="1">
      <c r="A133" s="70"/>
      <c r="B133" s="69"/>
      <c r="C133" s="71"/>
      <c r="D133" s="69"/>
      <c r="E133" s="73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4.25" customHeight="1">
      <c r="A134" s="70"/>
      <c r="B134" s="69"/>
      <c r="C134" s="71"/>
      <c r="D134" s="69"/>
      <c r="E134" s="73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4.25" customHeight="1">
      <c r="A135" s="70"/>
      <c r="B135" s="69"/>
      <c r="C135" s="71"/>
      <c r="D135" s="69"/>
      <c r="E135" s="73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4.25" customHeight="1">
      <c r="A136" s="70"/>
      <c r="B136" s="69"/>
      <c r="C136" s="71"/>
      <c r="D136" s="69"/>
      <c r="E136" s="73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4.25" customHeight="1">
      <c r="A137" s="70"/>
      <c r="B137" s="69"/>
      <c r="C137" s="71"/>
      <c r="D137" s="69"/>
      <c r="E137" s="73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4.25" customHeight="1">
      <c r="A138" s="70"/>
      <c r="B138" s="69"/>
      <c r="C138" s="71"/>
      <c r="D138" s="69"/>
      <c r="E138" s="73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4.25" customHeight="1">
      <c r="A139" s="70"/>
      <c r="B139" s="69"/>
      <c r="C139" s="71"/>
      <c r="D139" s="69"/>
      <c r="E139" s="73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4.25" customHeight="1">
      <c r="A140" s="70"/>
      <c r="B140" s="69"/>
      <c r="C140" s="71"/>
      <c r="D140" s="69"/>
      <c r="E140" s="73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4.25" customHeight="1">
      <c r="A141" s="70"/>
      <c r="B141" s="69"/>
      <c r="C141" s="71"/>
      <c r="D141" s="69"/>
      <c r="E141" s="73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4.25" customHeight="1">
      <c r="A142" s="70"/>
      <c r="B142" s="69"/>
      <c r="C142" s="71"/>
      <c r="D142" s="69"/>
      <c r="E142" s="73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4.25" customHeight="1">
      <c r="A143" s="70"/>
      <c r="B143" s="69"/>
      <c r="C143" s="71"/>
      <c r="D143" s="69"/>
      <c r="E143" s="73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4.25" customHeight="1">
      <c r="A144" s="70"/>
      <c r="B144" s="69"/>
      <c r="C144" s="71"/>
      <c r="D144" s="69"/>
      <c r="E144" s="73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4.25" customHeight="1">
      <c r="A145" s="70"/>
      <c r="B145" s="69"/>
      <c r="C145" s="71"/>
      <c r="D145" s="69"/>
      <c r="E145" s="73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4.25" customHeight="1">
      <c r="A146" s="70"/>
      <c r="B146" s="69"/>
      <c r="C146" s="71"/>
      <c r="D146" s="69"/>
      <c r="E146" s="73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4.25" customHeight="1">
      <c r="A147" s="70"/>
      <c r="B147" s="69"/>
      <c r="C147" s="71"/>
      <c r="D147" s="69"/>
      <c r="E147" s="73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4.25" customHeight="1">
      <c r="A148" s="70"/>
      <c r="B148" s="69"/>
      <c r="C148" s="71"/>
      <c r="D148" s="69"/>
      <c r="E148" s="73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4.25" customHeight="1">
      <c r="A149" s="70"/>
      <c r="B149" s="69"/>
      <c r="C149" s="71"/>
      <c r="D149" s="69"/>
      <c r="E149" s="73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4.25" customHeight="1">
      <c r="A150" s="70"/>
      <c r="B150" s="69"/>
      <c r="C150" s="71"/>
      <c r="D150" s="69"/>
      <c r="E150" s="73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4.25" customHeight="1">
      <c r="A151" s="70"/>
      <c r="B151" s="69"/>
      <c r="C151" s="71"/>
      <c r="D151" s="69"/>
      <c r="E151" s="73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4.25" customHeight="1">
      <c r="A152" s="70"/>
      <c r="B152" s="69"/>
      <c r="C152" s="71"/>
      <c r="D152" s="69"/>
      <c r="E152" s="73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4.25" customHeight="1">
      <c r="A153" s="70"/>
      <c r="B153" s="69"/>
      <c r="C153" s="71"/>
      <c r="D153" s="69"/>
      <c r="E153" s="73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4.25" customHeight="1">
      <c r="A154" s="70"/>
      <c r="B154" s="69"/>
      <c r="C154" s="71"/>
      <c r="D154" s="69"/>
      <c r="E154" s="73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4.25" customHeight="1">
      <c r="A155" s="70"/>
      <c r="B155" s="69"/>
      <c r="C155" s="71"/>
      <c r="D155" s="69"/>
      <c r="E155" s="73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4.25" customHeight="1">
      <c r="A156" s="70"/>
      <c r="B156" s="69"/>
      <c r="C156" s="71"/>
      <c r="D156" s="69"/>
      <c r="E156" s="73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4.25" customHeight="1">
      <c r="A157" s="70"/>
      <c r="B157" s="69"/>
      <c r="C157" s="71"/>
      <c r="D157" s="69"/>
      <c r="E157" s="73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4.25" customHeight="1">
      <c r="A158" s="70"/>
      <c r="B158" s="69"/>
      <c r="C158" s="71"/>
      <c r="D158" s="69"/>
      <c r="E158" s="73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4.25" customHeight="1">
      <c r="A159" s="70"/>
      <c r="B159" s="69"/>
      <c r="C159" s="71"/>
      <c r="D159" s="69"/>
      <c r="E159" s="73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4.25" customHeight="1">
      <c r="A160" s="70"/>
      <c r="B160" s="69"/>
      <c r="C160" s="71"/>
      <c r="D160" s="69"/>
      <c r="E160" s="73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4.25" customHeight="1">
      <c r="A161" s="70"/>
      <c r="B161" s="69"/>
      <c r="C161" s="71"/>
      <c r="D161" s="69"/>
      <c r="E161" s="73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4.25" customHeight="1">
      <c r="A162" s="70"/>
      <c r="B162" s="69"/>
      <c r="C162" s="71"/>
      <c r="D162" s="69"/>
      <c r="E162" s="73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4.25" customHeight="1">
      <c r="A163" s="70"/>
      <c r="B163" s="69"/>
      <c r="C163" s="71"/>
      <c r="D163" s="69"/>
      <c r="E163" s="73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4.25" customHeight="1">
      <c r="A164" s="70"/>
      <c r="B164" s="69"/>
      <c r="C164" s="71"/>
      <c r="D164" s="69"/>
      <c r="E164" s="73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4.25" customHeight="1">
      <c r="A165" s="70"/>
      <c r="B165" s="69"/>
      <c r="C165" s="71"/>
      <c r="D165" s="69"/>
      <c r="E165" s="73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4.25" customHeight="1">
      <c r="A166" s="70"/>
      <c r="B166" s="69"/>
      <c r="C166" s="71"/>
      <c r="D166" s="69"/>
      <c r="E166" s="73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4.25" customHeight="1">
      <c r="A167" s="70"/>
      <c r="B167" s="69"/>
      <c r="C167" s="71"/>
      <c r="D167" s="69"/>
      <c r="E167" s="73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4.25" customHeight="1">
      <c r="A168" s="70"/>
      <c r="B168" s="69"/>
      <c r="C168" s="71"/>
      <c r="D168" s="69"/>
      <c r="E168" s="73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4.25" customHeight="1">
      <c r="A169" s="70"/>
      <c r="B169" s="69"/>
      <c r="C169" s="71"/>
      <c r="D169" s="69"/>
      <c r="E169" s="73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4.25" customHeight="1">
      <c r="A170" s="70"/>
      <c r="B170" s="69"/>
      <c r="C170" s="71"/>
      <c r="D170" s="69"/>
      <c r="E170" s="73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4.25" customHeight="1">
      <c r="A171" s="70"/>
      <c r="B171" s="69"/>
      <c r="C171" s="71"/>
      <c r="D171" s="69"/>
      <c r="E171" s="73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4.25" customHeight="1">
      <c r="A172" s="70"/>
      <c r="B172" s="69"/>
      <c r="C172" s="71"/>
      <c r="D172" s="69"/>
      <c r="E172" s="73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4.25" customHeight="1">
      <c r="A173" s="70"/>
      <c r="B173" s="69"/>
      <c r="C173" s="71"/>
      <c r="D173" s="69"/>
      <c r="E173" s="73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4.25" customHeight="1">
      <c r="A174" s="70"/>
      <c r="B174" s="69"/>
      <c r="C174" s="71"/>
      <c r="D174" s="69"/>
      <c r="E174" s="73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4.25" customHeight="1">
      <c r="A175" s="70"/>
      <c r="B175" s="69"/>
      <c r="C175" s="71"/>
      <c r="D175" s="69"/>
      <c r="E175" s="73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4.25" customHeight="1">
      <c r="A176" s="70"/>
      <c r="B176" s="69"/>
      <c r="C176" s="71"/>
      <c r="D176" s="69"/>
      <c r="E176" s="73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4.25" customHeight="1">
      <c r="A177" s="70"/>
      <c r="B177" s="69"/>
      <c r="C177" s="71"/>
      <c r="D177" s="69"/>
      <c r="E177" s="73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4.25" customHeight="1">
      <c r="A178" s="70"/>
      <c r="B178" s="69"/>
      <c r="C178" s="71"/>
      <c r="D178" s="69"/>
      <c r="E178" s="73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4.25" customHeight="1">
      <c r="A179" s="70"/>
      <c r="B179" s="69"/>
      <c r="C179" s="71"/>
      <c r="D179" s="69"/>
      <c r="E179" s="73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4.25" customHeight="1">
      <c r="A180" s="70"/>
      <c r="B180" s="69"/>
      <c r="C180" s="71"/>
      <c r="D180" s="69"/>
      <c r="E180" s="73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4.25" customHeight="1">
      <c r="A181" s="70"/>
      <c r="B181" s="69"/>
      <c r="C181" s="71"/>
      <c r="D181" s="69"/>
      <c r="E181" s="73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4.25" customHeight="1">
      <c r="A182" s="70"/>
      <c r="B182" s="69"/>
      <c r="C182" s="71"/>
      <c r="D182" s="69"/>
      <c r="E182" s="73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4.25" customHeight="1">
      <c r="A183" s="70"/>
      <c r="B183" s="69"/>
      <c r="C183" s="71"/>
      <c r="D183" s="69"/>
      <c r="E183" s="73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4.25" customHeight="1">
      <c r="A184" s="70"/>
      <c r="B184" s="69"/>
      <c r="C184" s="71"/>
      <c r="D184" s="69"/>
      <c r="E184" s="73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4.25" customHeight="1">
      <c r="A185" s="70"/>
      <c r="B185" s="69"/>
      <c r="C185" s="71"/>
      <c r="D185" s="69"/>
      <c r="E185" s="73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4.25" customHeight="1">
      <c r="A186" s="70"/>
      <c r="B186" s="69"/>
      <c r="C186" s="71"/>
      <c r="D186" s="69"/>
      <c r="E186" s="73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4.25" customHeight="1">
      <c r="A187" s="70"/>
      <c r="B187" s="69"/>
      <c r="C187" s="71"/>
      <c r="D187" s="69"/>
      <c r="E187" s="73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4.25" customHeight="1">
      <c r="A188" s="70"/>
      <c r="B188" s="69"/>
      <c r="C188" s="71"/>
      <c r="D188" s="69"/>
      <c r="E188" s="73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4.25" customHeight="1">
      <c r="A189" s="70"/>
      <c r="B189" s="69"/>
      <c r="C189" s="71"/>
      <c r="D189" s="69"/>
      <c r="E189" s="73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4.25" customHeight="1">
      <c r="A190" s="70"/>
      <c r="B190" s="69"/>
      <c r="C190" s="71"/>
      <c r="D190" s="69"/>
      <c r="E190" s="73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4.25" customHeight="1">
      <c r="A191" s="70"/>
      <c r="B191" s="69"/>
      <c r="C191" s="71"/>
      <c r="D191" s="69"/>
      <c r="E191" s="73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4.25" customHeight="1">
      <c r="A192" s="70"/>
      <c r="B192" s="69"/>
      <c r="C192" s="71"/>
      <c r="D192" s="69"/>
      <c r="E192" s="73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4.25" customHeight="1">
      <c r="A193" s="70"/>
      <c r="B193" s="69"/>
      <c r="C193" s="71"/>
      <c r="D193" s="69"/>
      <c r="E193" s="73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4.25" customHeight="1">
      <c r="A194" s="70"/>
      <c r="B194" s="69"/>
      <c r="C194" s="71"/>
      <c r="D194" s="69"/>
      <c r="E194" s="73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4.25" customHeight="1">
      <c r="A195" s="70"/>
      <c r="B195" s="69"/>
      <c r="C195" s="71"/>
      <c r="D195" s="69"/>
      <c r="E195" s="73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4.25" customHeight="1">
      <c r="A196" s="70"/>
      <c r="B196" s="69"/>
      <c r="C196" s="71"/>
      <c r="D196" s="69"/>
      <c r="E196" s="73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4.25" customHeight="1">
      <c r="A197" s="70"/>
      <c r="B197" s="69"/>
      <c r="C197" s="71"/>
      <c r="D197" s="69"/>
      <c r="E197" s="73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4.25" customHeight="1">
      <c r="A198" s="70"/>
      <c r="B198" s="69"/>
      <c r="C198" s="71"/>
      <c r="D198" s="69"/>
      <c r="E198" s="73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4.25" customHeight="1">
      <c r="A199" s="70"/>
      <c r="B199" s="69"/>
      <c r="C199" s="71"/>
      <c r="D199" s="69"/>
      <c r="E199" s="73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4.25" customHeight="1">
      <c r="A200" s="70"/>
      <c r="B200" s="69"/>
      <c r="C200" s="71"/>
      <c r="D200" s="69"/>
      <c r="E200" s="73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4.25" customHeight="1">
      <c r="A201" s="70"/>
      <c r="B201" s="69"/>
      <c r="C201" s="71"/>
      <c r="D201" s="69"/>
      <c r="E201" s="73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4.25" customHeight="1">
      <c r="A202" s="70"/>
      <c r="B202" s="69"/>
      <c r="C202" s="71"/>
      <c r="D202" s="69"/>
      <c r="E202" s="73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4.25" customHeight="1">
      <c r="A203" s="70"/>
      <c r="B203" s="69"/>
      <c r="C203" s="71"/>
      <c r="D203" s="69"/>
      <c r="E203" s="73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4.25" customHeight="1">
      <c r="A204" s="70"/>
      <c r="B204" s="69"/>
      <c r="C204" s="71"/>
      <c r="D204" s="69"/>
      <c r="E204" s="73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4.25" customHeight="1">
      <c r="A205" s="70"/>
      <c r="B205" s="69"/>
      <c r="C205" s="71"/>
      <c r="D205" s="69"/>
      <c r="E205" s="73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4.25" customHeight="1">
      <c r="A206" s="70"/>
      <c r="B206" s="69"/>
      <c r="C206" s="71"/>
      <c r="D206" s="69"/>
      <c r="E206" s="73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4.25" customHeight="1">
      <c r="A207" s="70"/>
      <c r="B207" s="69"/>
      <c r="C207" s="71"/>
      <c r="D207" s="69"/>
      <c r="E207" s="73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4.25" customHeight="1">
      <c r="A208" s="70"/>
      <c r="B208" s="69"/>
      <c r="C208" s="71"/>
      <c r="D208" s="69"/>
      <c r="E208" s="73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4.25" customHeight="1">
      <c r="A209" s="70"/>
      <c r="B209" s="69"/>
      <c r="C209" s="71"/>
      <c r="D209" s="69"/>
      <c r="E209" s="73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4.25" customHeight="1">
      <c r="A210" s="70"/>
      <c r="B210" s="69"/>
      <c r="C210" s="71"/>
      <c r="D210" s="69"/>
      <c r="E210" s="73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4.25" customHeight="1">
      <c r="A211" s="70"/>
      <c r="B211" s="69"/>
      <c r="C211" s="71"/>
      <c r="D211" s="69"/>
      <c r="E211" s="73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4.25" customHeight="1">
      <c r="A212" s="70"/>
      <c r="B212" s="69"/>
      <c r="C212" s="71"/>
      <c r="D212" s="69"/>
      <c r="E212" s="73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4.25" customHeight="1">
      <c r="A213" s="70"/>
      <c r="B213" s="69"/>
      <c r="C213" s="71"/>
      <c r="D213" s="69"/>
      <c r="E213" s="73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4.25" customHeight="1">
      <c r="A214" s="70"/>
      <c r="B214" s="69"/>
      <c r="C214" s="71"/>
      <c r="D214" s="69"/>
      <c r="E214" s="73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4.25" customHeight="1">
      <c r="A215" s="70"/>
      <c r="B215" s="69"/>
      <c r="C215" s="71"/>
      <c r="D215" s="69"/>
      <c r="E215" s="73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4.25" customHeight="1">
      <c r="A216" s="70"/>
      <c r="B216" s="69"/>
      <c r="C216" s="71"/>
      <c r="D216" s="69"/>
      <c r="E216" s="73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4.25" customHeight="1">
      <c r="A217" s="70"/>
      <c r="B217" s="69"/>
      <c r="C217" s="71"/>
      <c r="D217" s="69"/>
      <c r="E217" s="73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4.25" customHeight="1">
      <c r="A218" s="70"/>
      <c r="B218" s="69"/>
      <c r="C218" s="71"/>
      <c r="D218" s="69"/>
      <c r="E218" s="73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4.25" customHeight="1">
      <c r="A219" s="70"/>
      <c r="B219" s="69"/>
      <c r="C219" s="71"/>
      <c r="D219" s="69"/>
      <c r="E219" s="73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4.25" customHeight="1">
      <c r="A220" s="70"/>
      <c r="B220" s="69"/>
      <c r="C220" s="71"/>
      <c r="D220" s="69"/>
      <c r="E220" s="73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4.25" customHeight="1">
      <c r="A221" s="70"/>
      <c r="B221" s="69"/>
      <c r="C221" s="71"/>
      <c r="D221" s="69"/>
      <c r="E221" s="73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4.25" customHeight="1">
      <c r="A222" s="70"/>
      <c r="B222" s="69"/>
      <c r="C222" s="71"/>
      <c r="D222" s="69"/>
      <c r="E222" s="73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4.25" customHeight="1">
      <c r="A223" s="70"/>
      <c r="B223" s="69"/>
      <c r="C223" s="71"/>
      <c r="D223" s="69"/>
      <c r="E223" s="73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4.25" customHeight="1">
      <c r="A224" s="70"/>
      <c r="B224" s="69"/>
      <c r="C224" s="71"/>
      <c r="D224" s="69"/>
      <c r="E224" s="73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4.25" customHeight="1">
      <c r="A225" s="70"/>
      <c r="B225" s="69"/>
      <c r="C225" s="71"/>
      <c r="D225" s="69"/>
      <c r="E225" s="73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4.25" customHeight="1">
      <c r="A226" s="70"/>
      <c r="B226" s="69"/>
      <c r="C226" s="71"/>
      <c r="D226" s="69"/>
      <c r="E226" s="73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4.25" customHeight="1">
      <c r="A227" s="70"/>
      <c r="B227" s="69"/>
      <c r="C227" s="71"/>
      <c r="D227" s="69"/>
      <c r="E227" s="73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4.25" customHeight="1">
      <c r="A228" s="70"/>
      <c r="B228" s="69"/>
      <c r="C228" s="71"/>
      <c r="D228" s="69"/>
      <c r="E228" s="73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4.25" customHeight="1">
      <c r="A229" s="70"/>
      <c r="B229" s="69"/>
      <c r="C229" s="71"/>
      <c r="D229" s="69"/>
      <c r="E229" s="73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4.25" customHeight="1">
      <c r="A230" s="70"/>
      <c r="B230" s="69"/>
      <c r="C230" s="71"/>
      <c r="D230" s="69"/>
      <c r="E230" s="73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4.25" customHeight="1">
      <c r="A231" s="70"/>
      <c r="B231" s="69"/>
      <c r="C231" s="71"/>
      <c r="D231" s="69"/>
      <c r="E231" s="73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4.25" customHeight="1">
      <c r="A232" s="70"/>
      <c r="B232" s="69"/>
      <c r="C232" s="71"/>
      <c r="D232" s="69"/>
      <c r="E232" s="73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4.25" customHeight="1">
      <c r="A233" s="70"/>
      <c r="B233" s="69"/>
      <c r="C233" s="71"/>
      <c r="D233" s="69"/>
      <c r="E233" s="73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4.25" customHeight="1">
      <c r="A234" s="70"/>
      <c r="B234" s="69"/>
      <c r="C234" s="71"/>
      <c r="D234" s="69"/>
      <c r="E234" s="73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4.25" customHeight="1">
      <c r="A235" s="70"/>
      <c r="B235" s="69"/>
      <c r="C235" s="71"/>
      <c r="D235" s="69"/>
      <c r="E235" s="73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4.25" customHeight="1">
      <c r="A236" s="70"/>
      <c r="B236" s="69"/>
      <c r="C236" s="71"/>
      <c r="D236" s="69"/>
      <c r="E236" s="73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4.25" customHeight="1">
      <c r="A237" s="70"/>
      <c r="B237" s="69"/>
      <c r="C237" s="71"/>
      <c r="D237" s="69"/>
      <c r="E237" s="73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4.25" customHeight="1">
      <c r="A238" s="70"/>
      <c r="B238" s="69"/>
      <c r="C238" s="71"/>
      <c r="D238" s="69"/>
      <c r="E238" s="73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4.25" customHeight="1">
      <c r="A239" s="70"/>
      <c r="B239" s="69"/>
      <c r="C239" s="71"/>
      <c r="D239" s="69"/>
      <c r="E239" s="73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4.25" customHeight="1">
      <c r="A240" s="70"/>
      <c r="B240" s="69"/>
      <c r="C240" s="71"/>
      <c r="D240" s="69"/>
      <c r="E240" s="73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4.25" customHeight="1">
      <c r="A241" s="70"/>
      <c r="B241" s="69"/>
      <c r="C241" s="71"/>
      <c r="D241" s="69"/>
      <c r="E241" s="73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4.25" customHeight="1">
      <c r="A242" s="70"/>
      <c r="B242" s="69"/>
      <c r="C242" s="71"/>
      <c r="D242" s="69"/>
      <c r="E242" s="73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4.25" customHeight="1">
      <c r="A243" s="70"/>
      <c r="B243" s="69"/>
      <c r="C243" s="71"/>
      <c r="D243" s="69"/>
      <c r="E243" s="73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4.25" customHeight="1">
      <c r="A244" s="70"/>
      <c r="B244" s="69"/>
      <c r="C244" s="71"/>
      <c r="D244" s="69"/>
      <c r="E244" s="73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4.25" customHeight="1">
      <c r="A245" s="70"/>
      <c r="B245" s="69"/>
      <c r="C245" s="71"/>
      <c r="D245" s="69"/>
      <c r="E245" s="73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4.25" customHeight="1">
      <c r="A246" s="70"/>
      <c r="B246" s="69"/>
      <c r="C246" s="71"/>
      <c r="D246" s="69"/>
      <c r="E246" s="73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4.25" customHeight="1">
      <c r="A247" s="70"/>
      <c r="B247" s="69"/>
      <c r="C247" s="71"/>
      <c r="D247" s="69"/>
      <c r="E247" s="73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4.25" customHeight="1">
      <c r="A248" s="70"/>
      <c r="B248" s="69"/>
      <c r="C248" s="71"/>
      <c r="D248" s="69"/>
      <c r="E248" s="73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4.25" customHeight="1">
      <c r="A249" s="70"/>
      <c r="B249" s="69"/>
      <c r="C249" s="71"/>
      <c r="D249" s="69"/>
      <c r="E249" s="73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4.25" customHeight="1">
      <c r="A250" s="70"/>
      <c r="B250" s="69"/>
      <c r="C250" s="71"/>
      <c r="D250" s="69"/>
      <c r="E250" s="73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4.25" customHeight="1">
      <c r="A251" s="70"/>
      <c r="B251" s="69"/>
      <c r="C251" s="71"/>
      <c r="D251" s="69"/>
      <c r="E251" s="73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4.25" customHeight="1">
      <c r="A252" s="70"/>
      <c r="B252" s="69"/>
      <c r="C252" s="71"/>
      <c r="D252" s="69"/>
      <c r="E252" s="73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4.25" customHeight="1">
      <c r="A253" s="70"/>
      <c r="B253" s="69"/>
      <c r="C253" s="71"/>
      <c r="D253" s="69"/>
      <c r="E253" s="73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4.25" customHeight="1">
      <c r="A254" s="70"/>
      <c r="B254" s="69"/>
      <c r="C254" s="71"/>
      <c r="D254" s="69"/>
      <c r="E254" s="73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4.25" customHeight="1">
      <c r="A255" s="70"/>
      <c r="B255" s="69"/>
      <c r="C255" s="71"/>
      <c r="D255" s="69"/>
      <c r="E255" s="73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4.25" customHeight="1">
      <c r="A256" s="70"/>
      <c r="B256" s="69"/>
      <c r="C256" s="71"/>
      <c r="D256" s="69"/>
      <c r="E256" s="73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4.25" customHeight="1">
      <c r="A257" s="70"/>
      <c r="B257" s="69"/>
      <c r="C257" s="71"/>
      <c r="D257" s="69"/>
      <c r="E257" s="73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4.25" customHeight="1">
      <c r="A258" s="70"/>
      <c r="B258" s="69"/>
      <c r="C258" s="71"/>
      <c r="D258" s="69"/>
      <c r="E258" s="73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4.25" customHeight="1">
      <c r="A259" s="70"/>
      <c r="B259" s="69"/>
      <c r="C259" s="71"/>
      <c r="D259" s="69"/>
      <c r="E259" s="73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4.25" customHeight="1">
      <c r="A260" s="70"/>
      <c r="B260" s="69"/>
      <c r="C260" s="71"/>
      <c r="D260" s="69"/>
      <c r="E260" s="73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4.25" customHeight="1">
      <c r="A261" s="70"/>
      <c r="B261" s="69"/>
      <c r="C261" s="71"/>
      <c r="D261" s="69"/>
      <c r="E261" s="73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4.25" customHeight="1">
      <c r="A262" s="70"/>
      <c r="B262" s="69"/>
      <c r="C262" s="71"/>
      <c r="D262" s="69"/>
      <c r="E262" s="73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4.25" customHeight="1">
      <c r="A263" s="70"/>
      <c r="B263" s="69"/>
      <c r="C263" s="71"/>
      <c r="D263" s="69"/>
      <c r="E263" s="73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4.25" customHeight="1">
      <c r="A264" s="70"/>
      <c r="B264" s="69"/>
      <c r="C264" s="71"/>
      <c r="D264" s="69"/>
      <c r="E264" s="73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4.25" customHeight="1">
      <c r="A265" s="70"/>
      <c r="B265" s="69"/>
      <c r="C265" s="71"/>
      <c r="D265" s="69"/>
      <c r="E265" s="73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4.25" customHeight="1">
      <c r="A266" s="70"/>
      <c r="B266" s="69"/>
      <c r="C266" s="71"/>
      <c r="D266" s="69"/>
      <c r="E266" s="73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4.25" customHeight="1">
      <c r="A267" s="70"/>
      <c r="B267" s="69"/>
      <c r="C267" s="71"/>
      <c r="D267" s="69"/>
      <c r="E267" s="73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4.25" customHeight="1">
      <c r="A268" s="70"/>
      <c r="B268" s="69"/>
      <c r="C268" s="71"/>
      <c r="D268" s="69"/>
      <c r="E268" s="73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4.25" customHeight="1">
      <c r="A269" s="70"/>
      <c r="B269" s="69"/>
      <c r="C269" s="71"/>
      <c r="D269" s="69"/>
      <c r="E269" s="73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4.25" customHeight="1">
      <c r="A270" s="70"/>
      <c r="B270" s="69"/>
      <c r="C270" s="71"/>
      <c r="D270" s="69"/>
      <c r="E270" s="73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4.25" customHeight="1">
      <c r="A271" s="70"/>
      <c r="B271" s="69"/>
      <c r="C271" s="71"/>
      <c r="D271" s="69"/>
      <c r="E271" s="73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4.25" customHeight="1">
      <c r="A272" s="70"/>
      <c r="B272" s="69"/>
      <c r="C272" s="71"/>
      <c r="D272" s="69"/>
      <c r="E272" s="73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4.25" customHeight="1">
      <c r="A273" s="70"/>
      <c r="B273" s="69"/>
      <c r="C273" s="71"/>
      <c r="D273" s="69"/>
      <c r="E273" s="73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4.25" customHeight="1">
      <c r="A274" s="70"/>
      <c r="B274" s="69"/>
      <c r="C274" s="71"/>
      <c r="D274" s="69"/>
      <c r="E274" s="73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4.25" customHeight="1">
      <c r="A275" s="70"/>
      <c r="B275" s="69"/>
      <c r="C275" s="71"/>
      <c r="D275" s="69"/>
      <c r="E275" s="73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4.25" customHeight="1">
      <c r="A276" s="70"/>
      <c r="B276" s="69"/>
      <c r="C276" s="71"/>
      <c r="D276" s="69"/>
      <c r="E276" s="73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4.25" customHeight="1">
      <c r="A277" s="70"/>
      <c r="B277" s="69"/>
      <c r="C277" s="71"/>
      <c r="D277" s="69"/>
      <c r="E277" s="73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4.25" customHeight="1">
      <c r="A278" s="70"/>
      <c r="B278" s="69"/>
      <c r="C278" s="71"/>
      <c r="D278" s="69"/>
      <c r="E278" s="73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4.25" customHeight="1">
      <c r="A279" s="70"/>
      <c r="B279" s="69"/>
      <c r="C279" s="71"/>
      <c r="D279" s="69"/>
      <c r="E279" s="73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4.25" customHeight="1">
      <c r="A280" s="70"/>
      <c r="B280" s="69"/>
      <c r="C280" s="71"/>
      <c r="D280" s="69"/>
      <c r="E280" s="73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4.25" customHeight="1">
      <c r="A281" s="70"/>
      <c r="B281" s="69"/>
      <c r="C281" s="71"/>
      <c r="D281" s="69"/>
      <c r="E281" s="73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4.25" customHeight="1">
      <c r="A282" s="70"/>
      <c r="B282" s="69"/>
      <c r="C282" s="71"/>
      <c r="D282" s="69"/>
      <c r="E282" s="73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4.25" customHeight="1">
      <c r="A283" s="70"/>
      <c r="B283" s="69"/>
      <c r="C283" s="71"/>
      <c r="D283" s="69"/>
      <c r="E283" s="73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4.25" customHeight="1">
      <c r="A284" s="70"/>
      <c r="B284" s="69"/>
      <c r="C284" s="71"/>
      <c r="D284" s="69"/>
      <c r="E284" s="73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4.25" customHeight="1">
      <c r="A285" s="70"/>
      <c r="B285" s="69"/>
      <c r="C285" s="71"/>
      <c r="D285" s="69"/>
      <c r="E285" s="73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4.25" customHeight="1">
      <c r="A286" s="70"/>
      <c r="B286" s="69"/>
      <c r="C286" s="71"/>
      <c r="D286" s="69"/>
      <c r="E286" s="73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4.25" customHeight="1">
      <c r="A287" s="70"/>
      <c r="B287" s="69"/>
      <c r="C287" s="71"/>
      <c r="D287" s="69"/>
      <c r="E287" s="73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4.25" customHeight="1">
      <c r="A288" s="70"/>
      <c r="B288" s="69"/>
      <c r="C288" s="71"/>
      <c r="D288" s="69"/>
      <c r="E288" s="73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4.25" customHeight="1">
      <c r="A289" s="70"/>
      <c r="B289" s="69"/>
      <c r="C289" s="71"/>
      <c r="D289" s="69"/>
      <c r="E289" s="73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4.25" customHeight="1">
      <c r="A290" s="70"/>
      <c r="B290" s="69"/>
      <c r="C290" s="71"/>
      <c r="D290" s="69"/>
      <c r="E290" s="73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4.25" customHeight="1">
      <c r="A291" s="70"/>
      <c r="B291" s="69"/>
      <c r="C291" s="71"/>
      <c r="D291" s="69"/>
      <c r="E291" s="73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4.25" customHeight="1">
      <c r="A292" s="70"/>
      <c r="B292" s="69"/>
      <c r="C292" s="71"/>
      <c r="D292" s="69"/>
      <c r="E292" s="73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4.25" customHeight="1">
      <c r="A293" s="70"/>
      <c r="B293" s="69"/>
      <c r="C293" s="71"/>
      <c r="D293" s="69"/>
      <c r="E293" s="73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4.25" customHeight="1">
      <c r="A294" s="70"/>
      <c r="B294" s="69"/>
      <c r="C294" s="71"/>
      <c r="D294" s="69"/>
      <c r="E294" s="73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4.25" customHeight="1">
      <c r="A295" s="70"/>
      <c r="B295" s="69"/>
      <c r="C295" s="71"/>
      <c r="D295" s="69"/>
      <c r="E295" s="73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4.25" customHeight="1">
      <c r="A296" s="70"/>
      <c r="B296" s="69"/>
      <c r="C296" s="71"/>
      <c r="D296" s="69"/>
      <c r="E296" s="73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4.25" customHeight="1">
      <c r="A297" s="70"/>
      <c r="B297" s="69"/>
      <c r="C297" s="71"/>
      <c r="D297" s="69"/>
      <c r="E297" s="73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4.25" customHeight="1">
      <c r="A298" s="70"/>
      <c r="B298" s="69"/>
      <c r="C298" s="71"/>
      <c r="D298" s="69"/>
      <c r="E298" s="73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4.25" customHeight="1">
      <c r="A299" s="70"/>
      <c r="B299" s="69"/>
      <c r="C299" s="71"/>
      <c r="D299" s="69"/>
      <c r="E299" s="73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4.25" customHeight="1">
      <c r="A300" s="70"/>
      <c r="B300" s="69"/>
      <c r="C300" s="71"/>
      <c r="D300" s="69"/>
      <c r="E300" s="73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4.25" customHeight="1">
      <c r="A301" s="70"/>
      <c r="B301" s="69"/>
      <c r="C301" s="71"/>
      <c r="D301" s="69"/>
      <c r="E301" s="73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4.25" customHeight="1">
      <c r="A302" s="70"/>
      <c r="B302" s="69"/>
      <c r="C302" s="71"/>
      <c r="D302" s="69"/>
      <c r="E302" s="73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4.25" customHeight="1">
      <c r="A303" s="70"/>
      <c r="B303" s="69"/>
      <c r="C303" s="71"/>
      <c r="D303" s="69"/>
      <c r="E303" s="73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4.25" customHeight="1">
      <c r="A304" s="70"/>
      <c r="B304" s="69"/>
      <c r="C304" s="71"/>
      <c r="D304" s="69"/>
      <c r="E304" s="73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4.25" customHeight="1">
      <c r="A305" s="70"/>
      <c r="B305" s="69"/>
      <c r="C305" s="71"/>
      <c r="D305" s="69"/>
      <c r="E305" s="73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4.25" customHeight="1">
      <c r="A306" s="70"/>
      <c r="B306" s="69"/>
      <c r="C306" s="71"/>
      <c r="D306" s="69"/>
      <c r="E306" s="73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4.25" customHeight="1">
      <c r="A307" s="70"/>
      <c r="B307" s="69"/>
      <c r="C307" s="71"/>
      <c r="D307" s="69"/>
      <c r="E307" s="73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4.25" customHeight="1">
      <c r="A308" s="70"/>
      <c r="B308" s="69"/>
      <c r="C308" s="71"/>
      <c r="D308" s="69"/>
      <c r="E308" s="73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4.25" customHeight="1">
      <c r="A309" s="70"/>
      <c r="B309" s="69"/>
      <c r="C309" s="71"/>
      <c r="D309" s="69"/>
      <c r="E309" s="73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4.25" customHeight="1">
      <c r="A310" s="70"/>
      <c r="B310" s="69"/>
      <c r="C310" s="71"/>
      <c r="D310" s="69"/>
      <c r="E310" s="73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4.25" customHeight="1">
      <c r="A311" s="70"/>
      <c r="B311" s="69"/>
      <c r="C311" s="71"/>
      <c r="D311" s="69"/>
      <c r="E311" s="73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4.25" customHeight="1">
      <c r="A312" s="70"/>
      <c r="B312" s="69"/>
      <c r="C312" s="71"/>
      <c r="D312" s="69"/>
      <c r="E312" s="73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4.25" customHeight="1">
      <c r="A313" s="70"/>
      <c r="B313" s="69"/>
      <c r="C313" s="71"/>
      <c r="D313" s="69"/>
      <c r="E313" s="73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4.25" customHeight="1">
      <c r="A314" s="70"/>
      <c r="B314" s="69"/>
      <c r="C314" s="71"/>
      <c r="D314" s="69"/>
      <c r="E314" s="73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4.25" customHeight="1">
      <c r="A315" s="70"/>
      <c r="B315" s="69"/>
      <c r="C315" s="71"/>
      <c r="D315" s="69"/>
      <c r="E315" s="73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4.25" customHeight="1">
      <c r="A316" s="70"/>
      <c r="B316" s="69"/>
      <c r="C316" s="71"/>
      <c r="D316" s="69"/>
      <c r="E316" s="73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4.25" customHeight="1">
      <c r="A317" s="70"/>
      <c r="B317" s="69"/>
      <c r="C317" s="71"/>
      <c r="D317" s="69"/>
      <c r="E317" s="73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4.25" customHeight="1">
      <c r="A318" s="70"/>
      <c r="B318" s="69"/>
      <c r="C318" s="71"/>
      <c r="D318" s="69"/>
      <c r="E318" s="73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4.25" customHeight="1">
      <c r="A319" s="70"/>
      <c r="B319" s="69"/>
      <c r="C319" s="71"/>
      <c r="D319" s="69"/>
      <c r="E319" s="73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4.25" customHeight="1">
      <c r="A320" s="70"/>
      <c r="B320" s="69"/>
      <c r="C320" s="71"/>
      <c r="D320" s="69"/>
      <c r="E320" s="73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4.25" customHeight="1">
      <c r="A321" s="70"/>
      <c r="B321" s="69"/>
      <c r="C321" s="71"/>
      <c r="D321" s="69"/>
      <c r="E321" s="73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4.25" customHeight="1">
      <c r="A322" s="70"/>
      <c r="B322" s="69"/>
      <c r="C322" s="71"/>
      <c r="D322" s="69"/>
      <c r="E322" s="73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4.25" customHeight="1">
      <c r="A323" s="70"/>
      <c r="B323" s="69"/>
      <c r="C323" s="71"/>
      <c r="D323" s="69"/>
      <c r="E323" s="73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4.25" customHeight="1">
      <c r="A324" s="70"/>
      <c r="B324" s="69"/>
      <c r="C324" s="71"/>
      <c r="D324" s="69"/>
      <c r="E324" s="73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4.25" customHeight="1">
      <c r="A325" s="70"/>
      <c r="B325" s="69"/>
      <c r="C325" s="71"/>
      <c r="D325" s="69"/>
      <c r="E325" s="73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4.25" customHeight="1">
      <c r="A326" s="70"/>
      <c r="B326" s="69"/>
      <c r="C326" s="71"/>
      <c r="D326" s="69"/>
      <c r="E326" s="73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4.25" customHeight="1">
      <c r="A327" s="70"/>
      <c r="B327" s="69"/>
      <c r="C327" s="71"/>
      <c r="D327" s="69"/>
      <c r="E327" s="73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4.25" customHeight="1">
      <c r="A328" s="70"/>
      <c r="B328" s="69"/>
      <c r="C328" s="71"/>
      <c r="D328" s="69"/>
      <c r="E328" s="73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4.25" customHeight="1">
      <c r="A329" s="70"/>
      <c r="B329" s="69"/>
      <c r="C329" s="71"/>
      <c r="D329" s="69"/>
      <c r="E329" s="73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4.25" customHeight="1">
      <c r="A330" s="70"/>
      <c r="B330" s="69"/>
      <c r="C330" s="71"/>
      <c r="D330" s="69"/>
      <c r="E330" s="73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4.25" customHeight="1">
      <c r="A331" s="70"/>
      <c r="B331" s="69"/>
      <c r="C331" s="71"/>
      <c r="D331" s="69"/>
      <c r="E331" s="73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4.25" customHeight="1">
      <c r="A332" s="70"/>
      <c r="B332" s="69"/>
      <c r="C332" s="71"/>
      <c r="D332" s="69"/>
      <c r="E332" s="73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4.25" customHeight="1">
      <c r="A333" s="70"/>
      <c r="B333" s="69"/>
      <c r="C333" s="71"/>
      <c r="D333" s="69"/>
      <c r="E333" s="73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4.25" customHeight="1">
      <c r="A334" s="70"/>
      <c r="B334" s="69"/>
      <c r="C334" s="71"/>
      <c r="D334" s="69"/>
      <c r="E334" s="73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4.25" customHeight="1">
      <c r="A335" s="70"/>
      <c r="B335" s="69"/>
      <c r="C335" s="71"/>
      <c r="D335" s="69"/>
      <c r="E335" s="73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4.25" customHeight="1">
      <c r="A336" s="70"/>
      <c r="B336" s="69"/>
      <c r="C336" s="71"/>
      <c r="D336" s="69"/>
      <c r="E336" s="73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4.25" customHeight="1">
      <c r="A337" s="70"/>
      <c r="B337" s="69"/>
      <c r="C337" s="71"/>
      <c r="D337" s="69"/>
      <c r="E337" s="73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4.25" customHeight="1">
      <c r="A338" s="70"/>
      <c r="B338" s="69"/>
      <c r="C338" s="71"/>
      <c r="D338" s="69"/>
      <c r="E338" s="73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4.25" customHeight="1">
      <c r="A339" s="70"/>
      <c r="B339" s="69"/>
      <c r="C339" s="71"/>
      <c r="D339" s="69"/>
      <c r="E339" s="73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4.25" customHeight="1">
      <c r="A340" s="70"/>
      <c r="B340" s="69"/>
      <c r="C340" s="71"/>
      <c r="D340" s="69"/>
      <c r="E340" s="73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4.25" customHeight="1">
      <c r="A341" s="70"/>
      <c r="B341" s="69"/>
      <c r="C341" s="71"/>
      <c r="D341" s="69"/>
      <c r="E341" s="73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4.25" customHeight="1">
      <c r="A342" s="70"/>
      <c r="B342" s="69"/>
      <c r="C342" s="71"/>
      <c r="D342" s="69"/>
      <c r="E342" s="73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4.25" customHeight="1">
      <c r="A343" s="70"/>
      <c r="B343" s="69"/>
      <c r="C343" s="71"/>
      <c r="D343" s="69"/>
      <c r="E343" s="73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4.25" customHeight="1">
      <c r="A344" s="70"/>
      <c r="B344" s="69"/>
      <c r="C344" s="71"/>
      <c r="D344" s="69"/>
      <c r="E344" s="73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4.25" customHeight="1">
      <c r="A345" s="70"/>
      <c r="B345" s="69"/>
      <c r="C345" s="71"/>
      <c r="D345" s="69"/>
      <c r="E345" s="73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4.25" customHeight="1">
      <c r="A346" s="70"/>
      <c r="B346" s="69"/>
      <c r="C346" s="71"/>
      <c r="D346" s="69"/>
      <c r="E346" s="73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4.25" customHeight="1">
      <c r="A347" s="70"/>
      <c r="B347" s="69"/>
      <c r="C347" s="71"/>
      <c r="D347" s="69"/>
      <c r="E347" s="73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4.25" customHeight="1">
      <c r="A348" s="70"/>
      <c r="B348" s="69"/>
      <c r="C348" s="71"/>
      <c r="D348" s="69"/>
      <c r="E348" s="73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4.25" customHeight="1">
      <c r="A349" s="70"/>
      <c r="B349" s="69"/>
      <c r="C349" s="71"/>
      <c r="D349" s="69"/>
      <c r="E349" s="73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4.25" customHeight="1">
      <c r="A350" s="70"/>
      <c r="B350" s="69"/>
      <c r="C350" s="71"/>
      <c r="D350" s="69"/>
      <c r="E350" s="73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4.25" customHeight="1">
      <c r="A351" s="70"/>
      <c r="B351" s="69"/>
      <c r="C351" s="71"/>
      <c r="D351" s="69"/>
      <c r="E351" s="73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4.25" customHeight="1">
      <c r="A352" s="70"/>
      <c r="B352" s="69"/>
      <c r="C352" s="71"/>
      <c r="D352" s="69"/>
      <c r="E352" s="73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4.25" customHeight="1">
      <c r="A353" s="70"/>
      <c r="B353" s="69"/>
      <c r="C353" s="71"/>
      <c r="D353" s="69"/>
      <c r="E353" s="73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4.25" customHeight="1">
      <c r="A354" s="70"/>
      <c r="B354" s="69"/>
      <c r="C354" s="71"/>
      <c r="D354" s="69"/>
      <c r="E354" s="73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4.25" customHeight="1">
      <c r="A355" s="70"/>
      <c r="B355" s="69"/>
      <c r="C355" s="71"/>
      <c r="D355" s="69"/>
      <c r="E355" s="73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4.25" customHeight="1">
      <c r="A356" s="70"/>
      <c r="B356" s="69"/>
      <c r="C356" s="71"/>
      <c r="D356" s="69"/>
      <c r="E356" s="73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4.25" customHeight="1">
      <c r="A357" s="70"/>
      <c r="B357" s="69"/>
      <c r="C357" s="71"/>
      <c r="D357" s="69"/>
      <c r="E357" s="73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4.25" customHeight="1">
      <c r="A358" s="70"/>
      <c r="B358" s="69"/>
      <c r="C358" s="71"/>
      <c r="D358" s="69"/>
      <c r="E358" s="73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4.25" customHeight="1">
      <c r="A359" s="70"/>
      <c r="B359" s="69"/>
      <c r="C359" s="71"/>
      <c r="D359" s="69"/>
      <c r="E359" s="73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4.25" customHeight="1">
      <c r="A360" s="70"/>
      <c r="B360" s="69"/>
      <c r="C360" s="71"/>
      <c r="D360" s="69"/>
      <c r="E360" s="73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4.25" customHeight="1">
      <c r="A361" s="70"/>
      <c r="B361" s="69"/>
      <c r="C361" s="71"/>
      <c r="D361" s="69"/>
      <c r="E361" s="73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4.25" customHeight="1">
      <c r="A362" s="70"/>
      <c r="B362" s="69"/>
      <c r="C362" s="71"/>
      <c r="D362" s="69"/>
      <c r="E362" s="73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4.25" customHeight="1">
      <c r="A363" s="70"/>
      <c r="B363" s="69"/>
      <c r="C363" s="71"/>
      <c r="D363" s="69"/>
      <c r="E363" s="73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4.25" customHeight="1">
      <c r="A364" s="70"/>
      <c r="B364" s="69"/>
      <c r="C364" s="71"/>
      <c r="D364" s="69"/>
      <c r="E364" s="73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4.25" customHeight="1">
      <c r="A365" s="70"/>
      <c r="B365" s="69"/>
      <c r="C365" s="71"/>
      <c r="D365" s="69"/>
      <c r="E365" s="73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4.25" customHeight="1">
      <c r="A366" s="70"/>
      <c r="B366" s="69"/>
      <c r="C366" s="71"/>
      <c r="D366" s="69"/>
      <c r="E366" s="73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4.25" customHeight="1">
      <c r="A367" s="70"/>
      <c r="B367" s="69"/>
      <c r="C367" s="71"/>
      <c r="D367" s="69"/>
      <c r="E367" s="73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4.25" customHeight="1">
      <c r="A368" s="70"/>
      <c r="B368" s="69"/>
      <c r="C368" s="71"/>
      <c r="D368" s="69"/>
      <c r="E368" s="73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4.25" customHeight="1">
      <c r="A369" s="70"/>
      <c r="B369" s="69"/>
      <c r="C369" s="71"/>
      <c r="D369" s="69"/>
      <c r="E369" s="73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4.25" customHeight="1">
      <c r="A370" s="70"/>
      <c r="B370" s="69"/>
      <c r="C370" s="71"/>
      <c r="D370" s="69"/>
      <c r="E370" s="73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4.25" customHeight="1">
      <c r="A371" s="70"/>
      <c r="B371" s="69"/>
      <c r="C371" s="71"/>
      <c r="D371" s="69"/>
      <c r="E371" s="73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4.25" customHeight="1">
      <c r="A372" s="70"/>
      <c r="B372" s="69"/>
      <c r="C372" s="71"/>
      <c r="D372" s="69"/>
      <c r="E372" s="73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4.25" customHeight="1">
      <c r="A373" s="70"/>
      <c r="B373" s="69"/>
      <c r="C373" s="71"/>
      <c r="D373" s="69"/>
      <c r="E373" s="73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4.25" customHeight="1">
      <c r="A374" s="70"/>
      <c r="B374" s="69"/>
      <c r="C374" s="71"/>
      <c r="D374" s="69"/>
      <c r="E374" s="73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4.25" customHeight="1">
      <c r="A375" s="70"/>
      <c r="B375" s="69"/>
      <c r="C375" s="71"/>
      <c r="D375" s="69"/>
      <c r="E375" s="73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4.25" customHeight="1">
      <c r="A376" s="70"/>
      <c r="B376" s="69"/>
      <c r="C376" s="71"/>
      <c r="D376" s="69"/>
      <c r="E376" s="73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4.25" customHeight="1">
      <c r="A377" s="70"/>
      <c r="B377" s="69"/>
      <c r="C377" s="71"/>
      <c r="D377" s="69"/>
      <c r="E377" s="73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4.25" customHeight="1">
      <c r="A378" s="70"/>
      <c r="B378" s="69"/>
      <c r="C378" s="71"/>
      <c r="D378" s="69"/>
      <c r="E378" s="73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4.25" customHeight="1">
      <c r="A379" s="70"/>
      <c r="B379" s="69"/>
      <c r="C379" s="71"/>
      <c r="D379" s="69"/>
      <c r="E379" s="73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4.25" customHeight="1">
      <c r="A380" s="70"/>
      <c r="B380" s="69"/>
      <c r="C380" s="71"/>
      <c r="D380" s="69"/>
      <c r="E380" s="73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4.25" customHeight="1">
      <c r="A381" s="70"/>
      <c r="B381" s="69"/>
      <c r="C381" s="71"/>
      <c r="D381" s="69"/>
      <c r="E381" s="73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4.25" customHeight="1">
      <c r="A382" s="70"/>
      <c r="B382" s="69"/>
      <c r="C382" s="71"/>
      <c r="D382" s="69"/>
      <c r="E382" s="73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4.25" customHeight="1">
      <c r="A383" s="70"/>
      <c r="B383" s="69"/>
      <c r="C383" s="71"/>
      <c r="D383" s="69"/>
      <c r="E383" s="73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4.25" customHeight="1">
      <c r="A384" s="70"/>
      <c r="B384" s="69"/>
      <c r="C384" s="71"/>
      <c r="D384" s="69"/>
      <c r="E384" s="73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4.25" customHeight="1">
      <c r="A385" s="70"/>
      <c r="B385" s="69"/>
      <c r="C385" s="71"/>
      <c r="D385" s="69"/>
      <c r="E385" s="73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4.25" customHeight="1">
      <c r="A386" s="70"/>
      <c r="B386" s="69"/>
      <c r="C386" s="71"/>
      <c r="D386" s="69"/>
      <c r="E386" s="73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4.25" customHeight="1">
      <c r="A387" s="70"/>
      <c r="B387" s="69"/>
      <c r="C387" s="71"/>
      <c r="D387" s="69"/>
      <c r="E387" s="73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4.25" customHeight="1">
      <c r="A388" s="70"/>
      <c r="B388" s="69"/>
      <c r="C388" s="71"/>
      <c r="D388" s="69"/>
      <c r="E388" s="73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4.25" customHeight="1">
      <c r="A389" s="70"/>
      <c r="B389" s="69"/>
      <c r="C389" s="71"/>
      <c r="D389" s="69"/>
      <c r="E389" s="73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4.25" customHeight="1">
      <c r="A390" s="70"/>
      <c r="B390" s="69"/>
      <c r="C390" s="71"/>
      <c r="D390" s="69"/>
      <c r="E390" s="73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4.25" customHeight="1">
      <c r="A391" s="70"/>
      <c r="B391" s="69"/>
      <c r="C391" s="71"/>
      <c r="D391" s="69"/>
      <c r="E391" s="73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4.25" customHeight="1">
      <c r="A392" s="70"/>
      <c r="B392" s="69"/>
      <c r="C392" s="71"/>
      <c r="D392" s="69"/>
      <c r="E392" s="73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4.25" customHeight="1">
      <c r="A393" s="70"/>
      <c r="B393" s="69"/>
      <c r="C393" s="71"/>
      <c r="D393" s="69"/>
      <c r="E393" s="73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4.25" customHeight="1">
      <c r="A394" s="70"/>
      <c r="B394" s="69"/>
      <c r="C394" s="71"/>
      <c r="D394" s="69"/>
      <c r="E394" s="73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4.25" customHeight="1">
      <c r="A395" s="70"/>
      <c r="B395" s="69"/>
      <c r="C395" s="71"/>
      <c r="D395" s="69"/>
      <c r="E395" s="73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4.25" customHeight="1">
      <c r="A396" s="70"/>
      <c r="B396" s="69"/>
      <c r="C396" s="71"/>
      <c r="D396" s="69"/>
      <c r="E396" s="73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4.25" customHeight="1">
      <c r="A397" s="70"/>
      <c r="B397" s="69"/>
      <c r="C397" s="71"/>
      <c r="D397" s="69"/>
      <c r="E397" s="73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4.25" customHeight="1">
      <c r="A398" s="70"/>
      <c r="B398" s="69"/>
      <c r="C398" s="71"/>
      <c r="D398" s="69"/>
      <c r="E398" s="73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4.25" customHeight="1">
      <c r="A399" s="70"/>
      <c r="B399" s="69"/>
      <c r="C399" s="71"/>
      <c r="D399" s="69"/>
      <c r="E399" s="73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4.25" customHeight="1">
      <c r="A400" s="70"/>
      <c r="B400" s="69"/>
      <c r="C400" s="71"/>
      <c r="D400" s="69"/>
      <c r="E400" s="73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4.25" customHeight="1">
      <c r="A401" s="70"/>
      <c r="B401" s="69"/>
      <c r="C401" s="71"/>
      <c r="D401" s="69"/>
      <c r="E401" s="73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4.25" customHeight="1">
      <c r="A402" s="70"/>
      <c r="B402" s="69"/>
      <c r="C402" s="71"/>
      <c r="D402" s="69"/>
      <c r="E402" s="73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4.25" customHeight="1">
      <c r="A403" s="70"/>
      <c r="B403" s="69"/>
      <c r="C403" s="71"/>
      <c r="D403" s="69"/>
      <c r="E403" s="73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4.25" customHeight="1">
      <c r="A404" s="70"/>
      <c r="B404" s="69"/>
      <c r="C404" s="71"/>
      <c r="D404" s="69"/>
      <c r="E404" s="73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4.25" customHeight="1">
      <c r="A405" s="70"/>
      <c r="B405" s="69"/>
      <c r="C405" s="71"/>
      <c r="D405" s="69"/>
      <c r="E405" s="73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4.25" customHeight="1">
      <c r="A406" s="70"/>
      <c r="B406" s="69"/>
      <c r="C406" s="71"/>
      <c r="D406" s="69"/>
      <c r="E406" s="73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4.25" customHeight="1">
      <c r="A407" s="70"/>
      <c r="B407" s="69"/>
      <c r="C407" s="71"/>
      <c r="D407" s="69"/>
      <c r="E407" s="73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4.25" customHeight="1">
      <c r="A408" s="70"/>
      <c r="B408" s="69"/>
      <c r="C408" s="71"/>
      <c r="D408" s="69"/>
      <c r="E408" s="73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4.25" customHeight="1">
      <c r="A409" s="70"/>
      <c r="B409" s="69"/>
      <c r="C409" s="71"/>
      <c r="D409" s="69"/>
      <c r="E409" s="73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4.25" customHeight="1">
      <c r="A410" s="70"/>
      <c r="B410" s="69"/>
      <c r="C410" s="71"/>
      <c r="D410" s="69"/>
      <c r="E410" s="73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4.25" customHeight="1">
      <c r="A411" s="70"/>
      <c r="B411" s="69"/>
      <c r="C411" s="71"/>
      <c r="D411" s="69"/>
      <c r="E411" s="73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4.25" customHeight="1">
      <c r="A412" s="70"/>
      <c r="B412" s="69"/>
      <c r="C412" s="71"/>
      <c r="D412" s="69"/>
      <c r="E412" s="73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4.25" customHeight="1">
      <c r="A413" s="70"/>
      <c r="B413" s="69"/>
      <c r="C413" s="71"/>
      <c r="D413" s="69"/>
      <c r="E413" s="73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4.25" customHeight="1">
      <c r="A414" s="70"/>
      <c r="B414" s="69"/>
      <c r="C414" s="71"/>
      <c r="D414" s="69"/>
      <c r="E414" s="73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4.25" customHeight="1">
      <c r="A415" s="70"/>
      <c r="B415" s="69"/>
      <c r="C415" s="71"/>
      <c r="D415" s="69"/>
      <c r="E415" s="73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4.25" customHeight="1">
      <c r="A416" s="70"/>
      <c r="B416" s="69"/>
      <c r="C416" s="71"/>
      <c r="D416" s="69"/>
      <c r="E416" s="73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4.25" customHeight="1">
      <c r="A417" s="70"/>
      <c r="B417" s="69"/>
      <c r="C417" s="71"/>
      <c r="D417" s="69"/>
      <c r="E417" s="73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4.25" customHeight="1">
      <c r="A418" s="70"/>
      <c r="B418" s="69"/>
      <c r="C418" s="71"/>
      <c r="D418" s="69"/>
      <c r="E418" s="73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4.25" customHeight="1">
      <c r="A419" s="70"/>
      <c r="B419" s="69"/>
      <c r="C419" s="71"/>
      <c r="D419" s="69"/>
      <c r="E419" s="73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4.25" customHeight="1">
      <c r="A420" s="70"/>
      <c r="B420" s="69"/>
      <c r="C420" s="71"/>
      <c r="D420" s="69"/>
      <c r="E420" s="73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4.25" customHeight="1">
      <c r="A421" s="70"/>
      <c r="B421" s="69"/>
      <c r="C421" s="71"/>
      <c r="D421" s="69"/>
      <c r="E421" s="73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4.25" customHeight="1">
      <c r="A422" s="70"/>
      <c r="B422" s="69"/>
      <c r="C422" s="71"/>
      <c r="D422" s="69"/>
      <c r="E422" s="73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4.25" customHeight="1">
      <c r="A423" s="70"/>
      <c r="B423" s="69"/>
      <c r="C423" s="71"/>
      <c r="D423" s="69"/>
      <c r="E423" s="73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4.25" customHeight="1">
      <c r="A424" s="70"/>
      <c r="B424" s="69"/>
      <c r="C424" s="71"/>
      <c r="D424" s="69"/>
      <c r="E424" s="73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4.25" customHeight="1">
      <c r="A425" s="70"/>
      <c r="B425" s="69"/>
      <c r="C425" s="71"/>
      <c r="D425" s="69"/>
      <c r="E425" s="73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4.25" customHeight="1">
      <c r="A426" s="70"/>
      <c r="B426" s="69"/>
      <c r="C426" s="71"/>
      <c r="D426" s="69"/>
      <c r="E426" s="73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4.25" customHeight="1">
      <c r="A427" s="70"/>
      <c r="B427" s="69"/>
      <c r="C427" s="71"/>
      <c r="D427" s="69"/>
      <c r="E427" s="73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4.25" customHeight="1">
      <c r="A428" s="70"/>
      <c r="B428" s="69"/>
      <c r="C428" s="71"/>
      <c r="D428" s="69"/>
      <c r="E428" s="73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4.25" customHeight="1">
      <c r="A429" s="70"/>
      <c r="B429" s="69"/>
      <c r="C429" s="71"/>
      <c r="D429" s="69"/>
      <c r="E429" s="73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4.25" customHeight="1">
      <c r="A430" s="70"/>
      <c r="B430" s="69"/>
      <c r="C430" s="71"/>
      <c r="D430" s="69"/>
      <c r="E430" s="73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4.25" customHeight="1">
      <c r="A431" s="70"/>
      <c r="B431" s="69"/>
      <c r="C431" s="71"/>
      <c r="D431" s="69"/>
      <c r="E431" s="73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4.25" customHeight="1">
      <c r="A432" s="70"/>
      <c r="B432" s="69"/>
      <c r="C432" s="71"/>
      <c r="D432" s="69"/>
      <c r="E432" s="73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4.25" customHeight="1">
      <c r="A433" s="70"/>
      <c r="B433" s="69"/>
      <c r="C433" s="71"/>
      <c r="D433" s="69"/>
      <c r="E433" s="73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4.25" customHeight="1">
      <c r="A434" s="70"/>
      <c r="B434" s="69"/>
      <c r="C434" s="71"/>
      <c r="D434" s="69"/>
      <c r="E434" s="73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4.25" customHeight="1">
      <c r="A435" s="70"/>
      <c r="B435" s="69"/>
      <c r="C435" s="71"/>
      <c r="D435" s="69"/>
      <c r="E435" s="73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4.25" customHeight="1">
      <c r="A436" s="70"/>
      <c r="B436" s="69"/>
      <c r="C436" s="71"/>
      <c r="D436" s="69"/>
      <c r="E436" s="73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4.25" customHeight="1">
      <c r="A437" s="70"/>
      <c r="B437" s="69"/>
      <c r="C437" s="71"/>
      <c r="D437" s="69"/>
      <c r="E437" s="73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4.25" customHeight="1">
      <c r="A438" s="70"/>
      <c r="B438" s="69"/>
      <c r="C438" s="71"/>
      <c r="D438" s="69"/>
      <c r="E438" s="73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4.25" customHeight="1">
      <c r="A439" s="70"/>
      <c r="B439" s="69"/>
      <c r="C439" s="71"/>
      <c r="D439" s="69"/>
      <c r="E439" s="73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4.25" customHeight="1">
      <c r="A440" s="70"/>
      <c r="B440" s="69"/>
      <c r="C440" s="71"/>
      <c r="D440" s="69"/>
      <c r="E440" s="73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4.25" customHeight="1">
      <c r="A441" s="70"/>
      <c r="B441" s="69"/>
      <c r="C441" s="71"/>
      <c r="D441" s="69"/>
      <c r="E441" s="73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4.25" customHeight="1">
      <c r="A442" s="70"/>
      <c r="B442" s="69"/>
      <c r="C442" s="71"/>
      <c r="D442" s="69"/>
      <c r="E442" s="73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4.25" customHeight="1">
      <c r="A443" s="70"/>
      <c r="B443" s="69"/>
      <c r="C443" s="71"/>
      <c r="D443" s="69"/>
      <c r="E443" s="73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4.25" customHeight="1">
      <c r="A444" s="70"/>
      <c r="B444" s="69"/>
      <c r="C444" s="71"/>
      <c r="D444" s="69"/>
      <c r="E444" s="73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4.25" customHeight="1">
      <c r="A445" s="70"/>
      <c r="B445" s="69"/>
      <c r="C445" s="71"/>
      <c r="D445" s="69"/>
      <c r="E445" s="73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4.25" customHeight="1">
      <c r="A446" s="70"/>
      <c r="B446" s="69"/>
      <c r="C446" s="71"/>
      <c r="D446" s="69"/>
      <c r="E446" s="73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4.25" customHeight="1">
      <c r="A447" s="70"/>
      <c r="B447" s="69"/>
      <c r="C447" s="71"/>
      <c r="D447" s="69"/>
      <c r="E447" s="73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4.25" customHeight="1">
      <c r="A448" s="70"/>
      <c r="B448" s="69"/>
      <c r="C448" s="71"/>
      <c r="D448" s="69"/>
      <c r="E448" s="73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4.25" customHeight="1">
      <c r="A449" s="70"/>
      <c r="B449" s="69"/>
      <c r="C449" s="71"/>
      <c r="D449" s="69"/>
      <c r="E449" s="73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4.25" customHeight="1">
      <c r="A450" s="70"/>
      <c r="B450" s="69"/>
      <c r="C450" s="71"/>
      <c r="D450" s="69"/>
      <c r="E450" s="73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4.25" customHeight="1">
      <c r="A451" s="70"/>
      <c r="B451" s="69"/>
      <c r="C451" s="71"/>
      <c r="D451" s="69"/>
      <c r="E451" s="73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4.25" customHeight="1">
      <c r="A452" s="70"/>
      <c r="B452" s="69"/>
      <c r="C452" s="71"/>
      <c r="D452" s="69"/>
      <c r="E452" s="73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4.25" customHeight="1">
      <c r="A453" s="70"/>
      <c r="B453" s="69"/>
      <c r="C453" s="71"/>
      <c r="D453" s="69"/>
      <c r="E453" s="73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4.25" customHeight="1">
      <c r="A454" s="70"/>
      <c r="B454" s="69"/>
      <c r="C454" s="71"/>
      <c r="D454" s="69"/>
      <c r="E454" s="73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4.25" customHeight="1">
      <c r="A455" s="70"/>
      <c r="B455" s="69"/>
      <c r="C455" s="71"/>
      <c r="D455" s="69"/>
      <c r="E455" s="73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4.25" customHeight="1">
      <c r="A456" s="70"/>
      <c r="B456" s="69"/>
      <c r="C456" s="71"/>
      <c r="D456" s="69"/>
      <c r="E456" s="73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4.25" customHeight="1">
      <c r="A457" s="70"/>
      <c r="B457" s="69"/>
      <c r="C457" s="71"/>
      <c r="D457" s="69"/>
      <c r="E457" s="73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4.25" customHeight="1">
      <c r="A458" s="70"/>
      <c r="B458" s="69"/>
      <c r="C458" s="71"/>
      <c r="D458" s="69"/>
      <c r="E458" s="73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4.25" customHeight="1">
      <c r="A459" s="70"/>
      <c r="B459" s="69"/>
      <c r="C459" s="71"/>
      <c r="D459" s="69"/>
      <c r="E459" s="73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4.25" customHeight="1">
      <c r="A460" s="70"/>
      <c r="B460" s="69"/>
      <c r="C460" s="71"/>
      <c r="D460" s="69"/>
      <c r="E460" s="73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4.25" customHeight="1">
      <c r="A461" s="70"/>
      <c r="B461" s="69"/>
      <c r="C461" s="71"/>
      <c r="D461" s="69"/>
      <c r="E461" s="73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4.25" customHeight="1">
      <c r="A462" s="70"/>
      <c r="B462" s="69"/>
      <c r="C462" s="71"/>
      <c r="D462" s="69"/>
      <c r="E462" s="73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4.25" customHeight="1">
      <c r="A463" s="70"/>
      <c r="B463" s="69"/>
      <c r="C463" s="71"/>
      <c r="D463" s="69"/>
      <c r="E463" s="73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4.25" customHeight="1">
      <c r="A464" s="70"/>
      <c r="B464" s="69"/>
      <c r="C464" s="71"/>
      <c r="D464" s="69"/>
      <c r="E464" s="73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4.25" customHeight="1">
      <c r="A465" s="70"/>
      <c r="B465" s="69"/>
      <c r="C465" s="71"/>
      <c r="D465" s="69"/>
      <c r="E465" s="73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4.25" customHeight="1">
      <c r="A466" s="70"/>
      <c r="B466" s="69"/>
      <c r="C466" s="71"/>
      <c r="D466" s="69"/>
      <c r="E466" s="73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4.25" customHeight="1">
      <c r="A467" s="70"/>
      <c r="B467" s="69"/>
      <c r="C467" s="71"/>
      <c r="D467" s="69"/>
      <c r="E467" s="73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4.25" customHeight="1">
      <c r="A468" s="70"/>
      <c r="B468" s="69"/>
      <c r="C468" s="71"/>
      <c r="D468" s="69"/>
      <c r="E468" s="73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4.25" customHeight="1">
      <c r="A469" s="70"/>
      <c r="B469" s="69"/>
      <c r="C469" s="71"/>
      <c r="D469" s="69"/>
      <c r="E469" s="73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4.25" customHeight="1">
      <c r="A470" s="70"/>
      <c r="B470" s="69"/>
      <c r="C470" s="71"/>
      <c r="D470" s="69"/>
      <c r="E470" s="73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4.25" customHeight="1">
      <c r="A471" s="70"/>
      <c r="B471" s="69"/>
      <c r="C471" s="71"/>
      <c r="D471" s="69"/>
      <c r="E471" s="73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4.25" customHeight="1">
      <c r="A472" s="70"/>
      <c r="B472" s="69"/>
      <c r="C472" s="71"/>
      <c r="D472" s="69"/>
      <c r="E472" s="73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4.25" customHeight="1">
      <c r="A473" s="70"/>
      <c r="B473" s="69"/>
      <c r="C473" s="71"/>
      <c r="D473" s="69"/>
      <c r="E473" s="73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4.25" customHeight="1">
      <c r="A474" s="70"/>
      <c r="B474" s="69"/>
      <c r="C474" s="71"/>
      <c r="D474" s="69"/>
      <c r="E474" s="73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4.25" customHeight="1">
      <c r="A475" s="70"/>
      <c r="B475" s="69"/>
      <c r="C475" s="71"/>
      <c r="D475" s="69"/>
      <c r="E475" s="73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4.25" customHeight="1">
      <c r="A476" s="70"/>
      <c r="B476" s="69"/>
      <c r="C476" s="71"/>
      <c r="D476" s="69"/>
      <c r="E476" s="73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4.25" customHeight="1">
      <c r="A477" s="70"/>
      <c r="B477" s="69"/>
      <c r="C477" s="71"/>
      <c r="D477" s="69"/>
      <c r="E477" s="73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4.25" customHeight="1">
      <c r="A478" s="70"/>
      <c r="B478" s="69"/>
      <c r="C478" s="71"/>
      <c r="D478" s="69"/>
      <c r="E478" s="73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4.25" customHeight="1">
      <c r="A479" s="70"/>
      <c r="B479" s="69"/>
      <c r="C479" s="71"/>
      <c r="D479" s="69"/>
      <c r="E479" s="73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4.25" customHeight="1">
      <c r="A480" s="70"/>
      <c r="B480" s="69"/>
      <c r="C480" s="71"/>
      <c r="D480" s="69"/>
      <c r="E480" s="73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4.25" customHeight="1">
      <c r="A481" s="70"/>
      <c r="B481" s="69"/>
      <c r="C481" s="71"/>
      <c r="D481" s="69"/>
      <c r="E481" s="73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4.25" customHeight="1">
      <c r="A482" s="70"/>
      <c r="B482" s="69"/>
      <c r="C482" s="71"/>
      <c r="D482" s="69"/>
      <c r="E482" s="73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4.25" customHeight="1">
      <c r="A483" s="70"/>
      <c r="B483" s="69"/>
      <c r="C483" s="71"/>
      <c r="D483" s="69"/>
      <c r="E483" s="73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4.25" customHeight="1">
      <c r="A484" s="70"/>
      <c r="B484" s="69"/>
      <c r="C484" s="71"/>
      <c r="D484" s="69"/>
      <c r="E484" s="73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4.25" customHeight="1">
      <c r="A485" s="70"/>
      <c r="B485" s="69"/>
      <c r="C485" s="71"/>
      <c r="D485" s="69"/>
      <c r="E485" s="73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4.25" customHeight="1">
      <c r="A486" s="70"/>
      <c r="B486" s="69"/>
      <c r="C486" s="71"/>
      <c r="D486" s="69"/>
      <c r="E486" s="73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4.25" customHeight="1">
      <c r="A487" s="70"/>
      <c r="B487" s="69"/>
      <c r="C487" s="71"/>
      <c r="D487" s="69"/>
      <c r="E487" s="73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4.25" customHeight="1">
      <c r="A488" s="70"/>
      <c r="B488" s="69"/>
      <c r="C488" s="71"/>
      <c r="D488" s="69"/>
      <c r="E488" s="73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4.25" customHeight="1">
      <c r="A489" s="70"/>
      <c r="B489" s="69"/>
      <c r="C489" s="71"/>
      <c r="D489" s="69"/>
      <c r="E489" s="73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4.25" customHeight="1">
      <c r="A490" s="70"/>
      <c r="B490" s="69"/>
      <c r="C490" s="71"/>
      <c r="D490" s="69"/>
      <c r="E490" s="73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4.25" customHeight="1">
      <c r="A491" s="70"/>
      <c r="B491" s="69"/>
      <c r="C491" s="71"/>
      <c r="D491" s="69"/>
      <c r="E491" s="73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4.25" customHeight="1">
      <c r="A492" s="70"/>
      <c r="B492" s="69"/>
      <c r="C492" s="71"/>
      <c r="D492" s="69"/>
      <c r="E492" s="73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4.25" customHeight="1">
      <c r="A493" s="70"/>
      <c r="B493" s="69"/>
      <c r="C493" s="71"/>
      <c r="D493" s="69"/>
      <c r="E493" s="73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4.25" customHeight="1">
      <c r="A494" s="70"/>
      <c r="B494" s="69"/>
      <c r="C494" s="71"/>
      <c r="D494" s="69"/>
      <c r="E494" s="73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4.25" customHeight="1">
      <c r="A495" s="70"/>
      <c r="B495" s="69"/>
      <c r="C495" s="71"/>
      <c r="D495" s="69"/>
      <c r="E495" s="73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4.25" customHeight="1">
      <c r="A496" s="70"/>
      <c r="B496" s="69"/>
      <c r="C496" s="71"/>
      <c r="D496" s="69"/>
      <c r="E496" s="73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4.25" customHeight="1">
      <c r="A497" s="70"/>
      <c r="B497" s="69"/>
      <c r="C497" s="71"/>
      <c r="D497" s="69"/>
      <c r="E497" s="73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4.25" customHeight="1">
      <c r="A498" s="70"/>
      <c r="B498" s="69"/>
      <c r="C498" s="71"/>
      <c r="D498" s="69"/>
      <c r="E498" s="73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4.25" customHeight="1">
      <c r="A499" s="70"/>
      <c r="B499" s="69"/>
      <c r="C499" s="71"/>
      <c r="D499" s="69"/>
      <c r="E499" s="73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4.25" customHeight="1">
      <c r="A500" s="70"/>
      <c r="B500" s="69"/>
      <c r="C500" s="71"/>
      <c r="D500" s="69"/>
      <c r="E500" s="73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4.25" customHeight="1">
      <c r="A501" s="70"/>
      <c r="B501" s="69"/>
      <c r="C501" s="71"/>
      <c r="D501" s="69"/>
      <c r="E501" s="73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4.25" customHeight="1">
      <c r="A502" s="70"/>
      <c r="B502" s="69"/>
      <c r="C502" s="71"/>
      <c r="D502" s="69"/>
      <c r="E502" s="73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4.25" customHeight="1">
      <c r="A503" s="70"/>
      <c r="B503" s="69"/>
      <c r="C503" s="71"/>
      <c r="D503" s="69"/>
      <c r="E503" s="73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4.25" customHeight="1">
      <c r="A504" s="70"/>
      <c r="B504" s="69"/>
      <c r="C504" s="71"/>
      <c r="D504" s="69"/>
      <c r="E504" s="73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4.25" customHeight="1">
      <c r="A505" s="70"/>
      <c r="B505" s="69"/>
      <c r="C505" s="71"/>
      <c r="D505" s="69"/>
      <c r="E505" s="73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4.25" customHeight="1">
      <c r="A506" s="70"/>
      <c r="B506" s="69"/>
      <c r="C506" s="71"/>
      <c r="D506" s="69"/>
      <c r="E506" s="73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4.25" customHeight="1">
      <c r="A507" s="70"/>
      <c r="B507" s="69"/>
      <c r="C507" s="71"/>
      <c r="D507" s="69"/>
      <c r="E507" s="73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4.25" customHeight="1">
      <c r="A508" s="70"/>
      <c r="B508" s="69"/>
      <c r="C508" s="71"/>
      <c r="D508" s="69"/>
      <c r="E508" s="73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4.25" customHeight="1">
      <c r="A509" s="70"/>
      <c r="B509" s="69"/>
      <c r="C509" s="71"/>
      <c r="D509" s="69"/>
      <c r="E509" s="73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4.25" customHeight="1">
      <c r="A510" s="70"/>
      <c r="B510" s="69"/>
      <c r="C510" s="71"/>
      <c r="D510" s="69"/>
      <c r="E510" s="73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4.25" customHeight="1">
      <c r="A511" s="70"/>
      <c r="B511" s="69"/>
      <c r="C511" s="71"/>
      <c r="D511" s="69"/>
      <c r="E511" s="73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4.25" customHeight="1">
      <c r="A512" s="70"/>
      <c r="B512" s="69"/>
      <c r="C512" s="71"/>
      <c r="D512" s="69"/>
      <c r="E512" s="73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4.25" customHeight="1">
      <c r="A513" s="70"/>
      <c r="B513" s="69"/>
      <c r="C513" s="71"/>
      <c r="D513" s="69"/>
      <c r="E513" s="73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4.25" customHeight="1">
      <c r="A514" s="70"/>
      <c r="B514" s="69"/>
      <c r="C514" s="71"/>
      <c r="D514" s="69"/>
      <c r="E514" s="73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4.25" customHeight="1">
      <c r="A515" s="70"/>
      <c r="B515" s="69"/>
      <c r="C515" s="71"/>
      <c r="D515" s="69"/>
      <c r="E515" s="73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4.25" customHeight="1">
      <c r="A516" s="70"/>
      <c r="B516" s="69"/>
      <c r="C516" s="71"/>
      <c r="D516" s="69"/>
      <c r="E516" s="73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4.25" customHeight="1">
      <c r="A517" s="70"/>
      <c r="B517" s="69"/>
      <c r="C517" s="71"/>
      <c r="D517" s="69"/>
      <c r="E517" s="73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4.25" customHeight="1">
      <c r="A518" s="70"/>
      <c r="B518" s="69"/>
      <c r="C518" s="71"/>
      <c r="D518" s="69"/>
      <c r="E518" s="73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4.25" customHeight="1">
      <c r="A519" s="70"/>
      <c r="B519" s="69"/>
      <c r="C519" s="71"/>
      <c r="D519" s="69"/>
      <c r="E519" s="73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4.25" customHeight="1">
      <c r="A520" s="70"/>
      <c r="B520" s="69"/>
      <c r="C520" s="71"/>
      <c r="D520" s="69"/>
      <c r="E520" s="73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4.25" customHeight="1">
      <c r="A521" s="70"/>
      <c r="B521" s="69"/>
      <c r="C521" s="71"/>
      <c r="D521" s="69"/>
      <c r="E521" s="73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4.25" customHeight="1">
      <c r="A522" s="70"/>
      <c r="B522" s="69"/>
      <c r="C522" s="71"/>
      <c r="D522" s="69"/>
      <c r="E522" s="73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4.25" customHeight="1">
      <c r="A523" s="70"/>
      <c r="B523" s="69"/>
      <c r="C523" s="71"/>
      <c r="D523" s="69"/>
      <c r="E523" s="73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4.25" customHeight="1">
      <c r="A524" s="70"/>
      <c r="B524" s="69"/>
      <c r="C524" s="71"/>
      <c r="D524" s="69"/>
      <c r="E524" s="73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4.25" customHeight="1">
      <c r="A525" s="70"/>
      <c r="B525" s="69"/>
      <c r="C525" s="71"/>
      <c r="D525" s="69"/>
      <c r="E525" s="73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4.25" customHeight="1">
      <c r="A526" s="70"/>
      <c r="B526" s="69"/>
      <c r="C526" s="71"/>
      <c r="D526" s="69"/>
      <c r="E526" s="73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4.25" customHeight="1">
      <c r="A527" s="70"/>
      <c r="B527" s="69"/>
      <c r="C527" s="71"/>
      <c r="D527" s="69"/>
      <c r="E527" s="73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4.25" customHeight="1">
      <c r="A528" s="70"/>
      <c r="B528" s="69"/>
      <c r="C528" s="71"/>
      <c r="D528" s="69"/>
      <c r="E528" s="73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4.25" customHeight="1">
      <c r="A529" s="70"/>
      <c r="B529" s="69"/>
      <c r="C529" s="71"/>
      <c r="D529" s="69"/>
      <c r="E529" s="73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4.25" customHeight="1">
      <c r="A530" s="70"/>
      <c r="B530" s="69"/>
      <c r="C530" s="71"/>
      <c r="D530" s="69"/>
      <c r="E530" s="73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4.25" customHeight="1">
      <c r="A531" s="70"/>
      <c r="B531" s="69"/>
      <c r="C531" s="71"/>
      <c r="D531" s="69"/>
      <c r="E531" s="73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4.25" customHeight="1">
      <c r="A532" s="70"/>
      <c r="B532" s="69"/>
      <c r="C532" s="71"/>
      <c r="D532" s="69"/>
      <c r="E532" s="73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4.25" customHeight="1">
      <c r="A533" s="70"/>
      <c r="B533" s="69"/>
      <c r="C533" s="71"/>
      <c r="D533" s="69"/>
      <c r="E533" s="73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4.25" customHeight="1">
      <c r="A534" s="70"/>
      <c r="B534" s="69"/>
      <c r="C534" s="71"/>
      <c r="D534" s="69"/>
      <c r="E534" s="73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4.25" customHeight="1">
      <c r="A535" s="70"/>
      <c r="B535" s="69"/>
      <c r="C535" s="71"/>
      <c r="D535" s="69"/>
      <c r="E535" s="73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4.25" customHeight="1">
      <c r="A536" s="70"/>
      <c r="B536" s="69"/>
      <c r="C536" s="71"/>
      <c r="D536" s="69"/>
      <c r="E536" s="73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4.25" customHeight="1">
      <c r="A537" s="70"/>
      <c r="B537" s="69"/>
      <c r="C537" s="71"/>
      <c r="D537" s="69"/>
      <c r="E537" s="73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4.25" customHeight="1">
      <c r="A538" s="70"/>
      <c r="B538" s="69"/>
      <c r="C538" s="71"/>
      <c r="D538" s="69"/>
      <c r="E538" s="73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4.25" customHeight="1">
      <c r="A539" s="70"/>
      <c r="B539" s="69"/>
      <c r="C539" s="71"/>
      <c r="D539" s="69"/>
      <c r="E539" s="73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4.25" customHeight="1">
      <c r="A540" s="70"/>
      <c r="B540" s="69"/>
      <c r="C540" s="71"/>
      <c r="D540" s="69"/>
      <c r="E540" s="73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4.25" customHeight="1">
      <c r="A541" s="70"/>
      <c r="B541" s="69"/>
      <c r="C541" s="71"/>
      <c r="D541" s="69"/>
      <c r="E541" s="73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4.25" customHeight="1">
      <c r="A542" s="70"/>
      <c r="B542" s="69"/>
      <c r="C542" s="71"/>
      <c r="D542" s="69"/>
      <c r="E542" s="73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4.25" customHeight="1">
      <c r="A543" s="70"/>
      <c r="B543" s="69"/>
      <c r="C543" s="71"/>
      <c r="D543" s="69"/>
      <c r="E543" s="73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4.25" customHeight="1">
      <c r="A544" s="70"/>
      <c r="B544" s="69"/>
      <c r="C544" s="71"/>
      <c r="D544" s="69"/>
      <c r="E544" s="73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4.25" customHeight="1">
      <c r="A545" s="70"/>
      <c r="B545" s="69"/>
      <c r="C545" s="71"/>
      <c r="D545" s="69"/>
      <c r="E545" s="73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4.25" customHeight="1">
      <c r="A546" s="70"/>
      <c r="B546" s="69"/>
      <c r="C546" s="71"/>
      <c r="D546" s="69"/>
      <c r="E546" s="73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4.25" customHeight="1">
      <c r="A547" s="70"/>
      <c r="B547" s="69"/>
      <c r="C547" s="71"/>
      <c r="D547" s="69"/>
      <c r="E547" s="73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4.25" customHeight="1">
      <c r="A548" s="70"/>
      <c r="B548" s="69"/>
      <c r="C548" s="71"/>
      <c r="D548" s="69"/>
      <c r="E548" s="73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4.25" customHeight="1">
      <c r="A549" s="70"/>
      <c r="B549" s="69"/>
      <c r="C549" s="71"/>
      <c r="D549" s="69"/>
      <c r="E549" s="73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4.25" customHeight="1">
      <c r="A550" s="70"/>
      <c r="B550" s="69"/>
      <c r="C550" s="71"/>
      <c r="D550" s="69"/>
      <c r="E550" s="73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4.25" customHeight="1">
      <c r="A551" s="70"/>
      <c r="B551" s="69"/>
      <c r="C551" s="71"/>
      <c r="D551" s="69"/>
      <c r="E551" s="73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4.25" customHeight="1">
      <c r="A552" s="70"/>
      <c r="B552" s="69"/>
      <c r="C552" s="71"/>
      <c r="D552" s="69"/>
      <c r="E552" s="73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4.25" customHeight="1">
      <c r="A553" s="70"/>
      <c r="B553" s="69"/>
      <c r="C553" s="71"/>
      <c r="D553" s="69"/>
      <c r="E553" s="73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4.25" customHeight="1">
      <c r="A554" s="70"/>
      <c r="B554" s="69"/>
      <c r="C554" s="71"/>
      <c r="D554" s="69"/>
      <c r="E554" s="73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4.25" customHeight="1">
      <c r="A555" s="70"/>
      <c r="B555" s="69"/>
      <c r="C555" s="71"/>
      <c r="D555" s="69"/>
      <c r="E555" s="73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4.25" customHeight="1">
      <c r="A556" s="70"/>
      <c r="B556" s="69"/>
      <c r="C556" s="71"/>
      <c r="D556" s="69"/>
      <c r="E556" s="73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4.25" customHeight="1">
      <c r="A557" s="70"/>
      <c r="B557" s="69"/>
      <c r="C557" s="71"/>
      <c r="D557" s="69"/>
      <c r="E557" s="73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4.25" customHeight="1">
      <c r="A558" s="70"/>
      <c r="B558" s="69"/>
      <c r="C558" s="71"/>
      <c r="D558" s="69"/>
      <c r="E558" s="73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4.25" customHeight="1">
      <c r="A559" s="70"/>
      <c r="B559" s="69"/>
      <c r="C559" s="71"/>
      <c r="D559" s="69"/>
      <c r="E559" s="73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4.25" customHeight="1">
      <c r="A560" s="70"/>
      <c r="B560" s="69"/>
      <c r="C560" s="71"/>
      <c r="D560" s="69"/>
      <c r="E560" s="73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4.25" customHeight="1">
      <c r="A561" s="70"/>
      <c r="B561" s="69"/>
      <c r="C561" s="71"/>
      <c r="D561" s="69"/>
      <c r="E561" s="73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4.25" customHeight="1">
      <c r="A562" s="70"/>
      <c r="B562" s="69"/>
      <c r="C562" s="71"/>
      <c r="D562" s="69"/>
      <c r="E562" s="73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4.25" customHeight="1">
      <c r="A563" s="70"/>
      <c r="B563" s="69"/>
      <c r="C563" s="71"/>
      <c r="D563" s="69"/>
      <c r="E563" s="73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4.25" customHeight="1">
      <c r="A564" s="70"/>
      <c r="B564" s="69"/>
      <c r="C564" s="71"/>
      <c r="D564" s="69"/>
      <c r="E564" s="73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4.25" customHeight="1">
      <c r="A565" s="70"/>
      <c r="B565" s="69"/>
      <c r="C565" s="71"/>
      <c r="D565" s="69"/>
      <c r="E565" s="73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4.25" customHeight="1">
      <c r="A566" s="70"/>
      <c r="B566" s="69"/>
      <c r="C566" s="71"/>
      <c r="D566" s="69"/>
      <c r="E566" s="73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4.25" customHeight="1">
      <c r="A567" s="70"/>
      <c r="B567" s="69"/>
      <c r="C567" s="71"/>
      <c r="D567" s="69"/>
      <c r="E567" s="73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4.25" customHeight="1">
      <c r="A568" s="70"/>
      <c r="B568" s="69"/>
      <c r="C568" s="71"/>
      <c r="D568" s="69"/>
      <c r="E568" s="73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4.25" customHeight="1">
      <c r="A569" s="70"/>
      <c r="B569" s="69"/>
      <c r="C569" s="71"/>
      <c r="D569" s="69"/>
      <c r="E569" s="73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4.25" customHeight="1">
      <c r="A570" s="70"/>
      <c r="B570" s="69"/>
      <c r="C570" s="71"/>
      <c r="D570" s="69"/>
      <c r="E570" s="73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4.25" customHeight="1">
      <c r="A571" s="70"/>
      <c r="B571" s="69"/>
      <c r="C571" s="71"/>
      <c r="D571" s="69"/>
      <c r="E571" s="73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4.25" customHeight="1">
      <c r="A572" s="70"/>
      <c r="B572" s="69"/>
      <c r="C572" s="71"/>
      <c r="D572" s="69"/>
      <c r="E572" s="73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4.25" customHeight="1">
      <c r="A573" s="70"/>
      <c r="B573" s="69"/>
      <c r="C573" s="71"/>
      <c r="D573" s="69"/>
      <c r="E573" s="73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4.25" customHeight="1">
      <c r="A574" s="70"/>
      <c r="B574" s="69"/>
      <c r="C574" s="71"/>
      <c r="D574" s="69"/>
      <c r="E574" s="73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4.25" customHeight="1">
      <c r="A575" s="70"/>
      <c r="B575" s="69"/>
      <c r="C575" s="71"/>
      <c r="D575" s="69"/>
      <c r="E575" s="73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4.25" customHeight="1">
      <c r="A576" s="70"/>
      <c r="B576" s="69"/>
      <c r="C576" s="71"/>
      <c r="D576" s="69"/>
      <c r="E576" s="73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4.25" customHeight="1">
      <c r="A577" s="70"/>
      <c r="B577" s="69"/>
      <c r="C577" s="71"/>
      <c r="D577" s="69"/>
      <c r="E577" s="73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4.25" customHeight="1">
      <c r="A578" s="70"/>
      <c r="B578" s="69"/>
      <c r="C578" s="71"/>
      <c r="D578" s="69"/>
      <c r="E578" s="73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4.25" customHeight="1">
      <c r="A579" s="70"/>
      <c r="B579" s="69"/>
      <c r="C579" s="71"/>
      <c r="D579" s="69"/>
      <c r="E579" s="73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4.25" customHeight="1">
      <c r="A580" s="70"/>
      <c r="B580" s="69"/>
      <c r="C580" s="71"/>
      <c r="D580" s="69"/>
      <c r="E580" s="73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4.25" customHeight="1">
      <c r="A581" s="70"/>
      <c r="B581" s="69"/>
      <c r="C581" s="71"/>
      <c r="D581" s="69"/>
      <c r="E581" s="73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4.25" customHeight="1">
      <c r="A582" s="70"/>
      <c r="B582" s="69"/>
      <c r="C582" s="71"/>
      <c r="D582" s="69"/>
      <c r="E582" s="73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4.25" customHeight="1">
      <c r="A583" s="70"/>
      <c r="B583" s="69"/>
      <c r="C583" s="71"/>
      <c r="D583" s="69"/>
      <c r="E583" s="73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4.25" customHeight="1">
      <c r="A584" s="70"/>
      <c r="B584" s="69"/>
      <c r="C584" s="71"/>
      <c r="D584" s="69"/>
      <c r="E584" s="73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4.25" customHeight="1">
      <c r="A585" s="70"/>
      <c r="B585" s="69"/>
      <c r="C585" s="71"/>
      <c r="D585" s="69"/>
      <c r="E585" s="73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4.25" customHeight="1">
      <c r="A586" s="70"/>
      <c r="B586" s="69"/>
      <c r="C586" s="71"/>
      <c r="D586" s="69"/>
      <c r="E586" s="73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4.25" customHeight="1">
      <c r="A587" s="70"/>
      <c r="B587" s="69"/>
      <c r="C587" s="71"/>
      <c r="D587" s="69"/>
      <c r="E587" s="73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4.25" customHeight="1">
      <c r="A588" s="70"/>
      <c r="B588" s="69"/>
      <c r="C588" s="71"/>
      <c r="D588" s="69"/>
      <c r="E588" s="73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4.25" customHeight="1">
      <c r="A589" s="70"/>
      <c r="B589" s="69"/>
      <c r="C589" s="71"/>
      <c r="D589" s="69"/>
      <c r="E589" s="73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4.25" customHeight="1">
      <c r="A590" s="70"/>
      <c r="B590" s="69"/>
      <c r="C590" s="71"/>
      <c r="D590" s="69"/>
      <c r="E590" s="73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4.25" customHeight="1">
      <c r="A591" s="70"/>
      <c r="B591" s="69"/>
      <c r="C591" s="71"/>
      <c r="D591" s="69"/>
      <c r="E591" s="73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4.25" customHeight="1">
      <c r="A592" s="70"/>
      <c r="B592" s="69"/>
      <c r="C592" s="71"/>
      <c r="D592" s="69"/>
      <c r="E592" s="73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4.25" customHeight="1">
      <c r="A593" s="70"/>
      <c r="B593" s="69"/>
      <c r="C593" s="71"/>
      <c r="D593" s="69"/>
      <c r="E593" s="73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4.25" customHeight="1">
      <c r="A594" s="70"/>
      <c r="B594" s="69"/>
      <c r="C594" s="71"/>
      <c r="D594" s="69"/>
      <c r="E594" s="73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4.25" customHeight="1">
      <c r="A595" s="70"/>
      <c r="B595" s="69"/>
      <c r="C595" s="71"/>
      <c r="D595" s="69"/>
      <c r="E595" s="73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4.25" customHeight="1">
      <c r="A596" s="70"/>
      <c r="B596" s="69"/>
      <c r="C596" s="71"/>
      <c r="D596" s="69"/>
      <c r="E596" s="73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4.25" customHeight="1">
      <c r="A597" s="70"/>
      <c r="B597" s="69"/>
      <c r="C597" s="71"/>
      <c r="D597" s="69"/>
      <c r="E597" s="73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4.25" customHeight="1">
      <c r="A598" s="70"/>
      <c r="B598" s="69"/>
      <c r="C598" s="71"/>
      <c r="D598" s="69"/>
      <c r="E598" s="73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4.25" customHeight="1">
      <c r="A599" s="70"/>
      <c r="B599" s="69"/>
      <c r="C599" s="71"/>
      <c r="D599" s="69"/>
      <c r="E599" s="73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4.25" customHeight="1">
      <c r="A600" s="70"/>
      <c r="B600" s="69"/>
      <c r="C600" s="71"/>
      <c r="D600" s="69"/>
      <c r="E600" s="73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4.25" customHeight="1">
      <c r="A601" s="70"/>
      <c r="B601" s="69"/>
      <c r="C601" s="71"/>
      <c r="D601" s="69"/>
      <c r="E601" s="73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4.25" customHeight="1">
      <c r="A602" s="70"/>
      <c r="B602" s="69"/>
      <c r="C602" s="71"/>
      <c r="D602" s="69"/>
      <c r="E602" s="73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4.25" customHeight="1">
      <c r="A603" s="70"/>
      <c r="B603" s="69"/>
      <c r="C603" s="71"/>
      <c r="D603" s="69"/>
      <c r="E603" s="73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4.25" customHeight="1">
      <c r="A604" s="70"/>
      <c r="B604" s="69"/>
      <c r="C604" s="71"/>
      <c r="D604" s="69"/>
      <c r="E604" s="73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4.25" customHeight="1">
      <c r="A605" s="70"/>
      <c r="B605" s="69"/>
      <c r="C605" s="71"/>
      <c r="D605" s="69"/>
      <c r="E605" s="73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4.25" customHeight="1">
      <c r="A606" s="70"/>
      <c r="B606" s="69"/>
      <c r="C606" s="71"/>
      <c r="D606" s="69"/>
      <c r="E606" s="73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4.25" customHeight="1">
      <c r="A607" s="70"/>
      <c r="B607" s="69"/>
      <c r="C607" s="71"/>
      <c r="D607" s="69"/>
      <c r="E607" s="73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4.25" customHeight="1">
      <c r="A608" s="70"/>
      <c r="B608" s="69"/>
      <c r="C608" s="71"/>
      <c r="D608" s="69"/>
      <c r="E608" s="73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4.25" customHeight="1">
      <c r="A609" s="70"/>
      <c r="B609" s="69"/>
      <c r="C609" s="71"/>
      <c r="D609" s="69"/>
      <c r="E609" s="73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4.25" customHeight="1">
      <c r="A610" s="70"/>
      <c r="B610" s="69"/>
      <c r="C610" s="71"/>
      <c r="D610" s="69"/>
      <c r="E610" s="73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4.25" customHeight="1">
      <c r="A611" s="70"/>
      <c r="B611" s="69"/>
      <c r="C611" s="71"/>
      <c r="D611" s="69"/>
      <c r="E611" s="73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4.25" customHeight="1">
      <c r="A612" s="70"/>
      <c r="B612" s="69"/>
      <c r="C612" s="71"/>
      <c r="D612" s="69"/>
      <c r="E612" s="73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4.25" customHeight="1">
      <c r="A613" s="70"/>
      <c r="B613" s="69"/>
      <c r="C613" s="71"/>
      <c r="D613" s="69"/>
      <c r="E613" s="73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4.25" customHeight="1">
      <c r="A614" s="70"/>
      <c r="B614" s="69"/>
      <c r="C614" s="71"/>
      <c r="D614" s="69"/>
      <c r="E614" s="73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4.25" customHeight="1">
      <c r="A615" s="70"/>
      <c r="B615" s="69"/>
      <c r="C615" s="71"/>
      <c r="D615" s="69"/>
      <c r="E615" s="73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4.25" customHeight="1">
      <c r="A616" s="70"/>
      <c r="B616" s="69"/>
      <c r="C616" s="71"/>
      <c r="D616" s="69"/>
      <c r="E616" s="73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4.25" customHeight="1">
      <c r="A617" s="70"/>
      <c r="B617" s="69"/>
      <c r="C617" s="71"/>
      <c r="D617" s="69"/>
      <c r="E617" s="73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4.25" customHeight="1">
      <c r="A618" s="70"/>
      <c r="B618" s="69"/>
      <c r="C618" s="71"/>
      <c r="D618" s="69"/>
      <c r="E618" s="73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4.25" customHeight="1">
      <c r="A619" s="70"/>
      <c r="B619" s="69"/>
      <c r="C619" s="71"/>
      <c r="D619" s="69"/>
      <c r="E619" s="73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4.25" customHeight="1">
      <c r="A620" s="70"/>
      <c r="B620" s="69"/>
      <c r="C620" s="71"/>
      <c r="D620" s="69"/>
      <c r="E620" s="73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4.25" customHeight="1">
      <c r="A621" s="70"/>
      <c r="B621" s="69"/>
      <c r="C621" s="71"/>
      <c r="D621" s="69"/>
      <c r="E621" s="73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4.25" customHeight="1">
      <c r="A622" s="70"/>
      <c r="B622" s="69"/>
      <c r="C622" s="71"/>
      <c r="D622" s="69"/>
      <c r="E622" s="73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4.25" customHeight="1">
      <c r="A623" s="70"/>
      <c r="B623" s="69"/>
      <c r="C623" s="71"/>
      <c r="D623" s="69"/>
      <c r="E623" s="73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4.25" customHeight="1">
      <c r="A624" s="70"/>
      <c r="B624" s="69"/>
      <c r="C624" s="71"/>
      <c r="D624" s="69"/>
      <c r="E624" s="73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4.25" customHeight="1">
      <c r="A625" s="70"/>
      <c r="B625" s="69"/>
      <c r="C625" s="71"/>
      <c r="D625" s="69"/>
      <c r="E625" s="73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4.25" customHeight="1">
      <c r="A626" s="70"/>
      <c r="B626" s="69"/>
      <c r="C626" s="71"/>
      <c r="D626" s="69"/>
      <c r="E626" s="73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4.25" customHeight="1">
      <c r="A627" s="70"/>
      <c r="B627" s="69"/>
      <c r="C627" s="71"/>
      <c r="D627" s="69"/>
      <c r="E627" s="73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4.25" customHeight="1">
      <c r="A628" s="70"/>
      <c r="B628" s="69"/>
      <c r="C628" s="71"/>
      <c r="D628" s="69"/>
      <c r="E628" s="73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4.25" customHeight="1">
      <c r="A629" s="70"/>
      <c r="B629" s="69"/>
      <c r="C629" s="71"/>
      <c r="D629" s="69"/>
      <c r="E629" s="73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4.25" customHeight="1">
      <c r="A630" s="70"/>
      <c r="B630" s="69"/>
      <c r="C630" s="71"/>
      <c r="D630" s="69"/>
      <c r="E630" s="73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4.25" customHeight="1">
      <c r="A631" s="70"/>
      <c r="B631" s="69"/>
      <c r="C631" s="71"/>
      <c r="D631" s="69"/>
      <c r="E631" s="73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4.25" customHeight="1">
      <c r="A632" s="70"/>
      <c r="B632" s="69"/>
      <c r="C632" s="71"/>
      <c r="D632" s="69"/>
      <c r="E632" s="73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4.25" customHeight="1">
      <c r="A633" s="70"/>
      <c r="B633" s="69"/>
      <c r="C633" s="71"/>
      <c r="D633" s="69"/>
      <c r="E633" s="73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4.25" customHeight="1">
      <c r="A634" s="70"/>
      <c r="B634" s="69"/>
      <c r="C634" s="71"/>
      <c r="D634" s="69"/>
      <c r="E634" s="73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4.25" customHeight="1">
      <c r="A635" s="70"/>
      <c r="B635" s="69"/>
      <c r="C635" s="71"/>
      <c r="D635" s="69"/>
      <c r="E635" s="73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4.25" customHeight="1">
      <c r="A636" s="70"/>
      <c r="B636" s="69"/>
      <c r="C636" s="71"/>
      <c r="D636" s="69"/>
      <c r="E636" s="73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4.25" customHeight="1">
      <c r="A637" s="70"/>
      <c r="B637" s="69"/>
      <c r="C637" s="71"/>
      <c r="D637" s="69"/>
      <c r="E637" s="73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4.25" customHeight="1">
      <c r="A638" s="70"/>
      <c r="B638" s="69"/>
      <c r="C638" s="71"/>
      <c r="D638" s="69"/>
      <c r="E638" s="73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4.25" customHeight="1">
      <c r="A639" s="70"/>
      <c r="B639" s="69"/>
      <c r="C639" s="71"/>
      <c r="D639" s="69"/>
      <c r="E639" s="73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4.25" customHeight="1">
      <c r="A640" s="70"/>
      <c r="B640" s="69"/>
      <c r="C640" s="71"/>
      <c r="D640" s="69"/>
      <c r="E640" s="73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4.25" customHeight="1">
      <c r="A641" s="70"/>
      <c r="B641" s="69"/>
      <c r="C641" s="71"/>
      <c r="D641" s="69"/>
      <c r="E641" s="73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4.25" customHeight="1">
      <c r="A642" s="70"/>
      <c r="B642" s="69"/>
      <c r="C642" s="71"/>
      <c r="D642" s="69"/>
      <c r="E642" s="73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4.25" customHeight="1">
      <c r="A643" s="70"/>
      <c r="B643" s="69"/>
      <c r="C643" s="71"/>
      <c r="D643" s="69"/>
      <c r="E643" s="73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4.25" customHeight="1">
      <c r="A644" s="70"/>
      <c r="B644" s="69"/>
      <c r="C644" s="71"/>
      <c r="D644" s="69"/>
      <c r="E644" s="73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4.25" customHeight="1">
      <c r="A645" s="70"/>
      <c r="B645" s="69"/>
      <c r="C645" s="71"/>
      <c r="D645" s="69"/>
      <c r="E645" s="73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4.25" customHeight="1">
      <c r="A646" s="70"/>
      <c r="B646" s="69"/>
      <c r="C646" s="71"/>
      <c r="D646" s="69"/>
      <c r="E646" s="73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4.25" customHeight="1">
      <c r="A647" s="70"/>
      <c r="B647" s="69"/>
      <c r="C647" s="71"/>
      <c r="D647" s="69"/>
      <c r="E647" s="73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4.25" customHeight="1">
      <c r="A648" s="70"/>
      <c r="B648" s="69"/>
      <c r="C648" s="71"/>
      <c r="D648" s="69"/>
      <c r="E648" s="73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4.25" customHeight="1">
      <c r="A649" s="70"/>
      <c r="B649" s="69"/>
      <c r="C649" s="71"/>
      <c r="D649" s="69"/>
      <c r="E649" s="73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4.25" customHeight="1">
      <c r="A650" s="70"/>
      <c r="B650" s="69"/>
      <c r="C650" s="71"/>
      <c r="D650" s="69"/>
      <c r="E650" s="73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4.25" customHeight="1">
      <c r="A651" s="70"/>
      <c r="B651" s="69"/>
      <c r="C651" s="71"/>
      <c r="D651" s="69"/>
      <c r="E651" s="73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4.25" customHeight="1">
      <c r="A652" s="70"/>
      <c r="B652" s="69"/>
      <c r="C652" s="71"/>
      <c r="D652" s="69"/>
      <c r="E652" s="73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4.25" customHeight="1">
      <c r="A653" s="70"/>
      <c r="B653" s="69"/>
      <c r="C653" s="71"/>
      <c r="D653" s="69"/>
      <c r="E653" s="73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4.25" customHeight="1">
      <c r="A654" s="70"/>
      <c r="B654" s="69"/>
      <c r="C654" s="71"/>
      <c r="D654" s="69"/>
      <c r="E654" s="73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4.25" customHeight="1">
      <c r="A655" s="70"/>
      <c r="B655" s="69"/>
      <c r="C655" s="71"/>
      <c r="D655" s="69"/>
      <c r="E655" s="73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4.25" customHeight="1">
      <c r="A656" s="70"/>
      <c r="B656" s="69"/>
      <c r="C656" s="71"/>
      <c r="D656" s="69"/>
      <c r="E656" s="73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4.25" customHeight="1">
      <c r="A657" s="70"/>
      <c r="B657" s="69"/>
      <c r="C657" s="71"/>
      <c r="D657" s="69"/>
      <c r="E657" s="73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4.25" customHeight="1">
      <c r="A658" s="70"/>
      <c r="B658" s="69"/>
      <c r="C658" s="71"/>
      <c r="D658" s="69"/>
      <c r="E658" s="73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4.25" customHeight="1">
      <c r="A659" s="70"/>
      <c r="B659" s="69"/>
      <c r="C659" s="71"/>
      <c r="D659" s="69"/>
      <c r="E659" s="73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4.25" customHeight="1">
      <c r="A660" s="70"/>
      <c r="B660" s="69"/>
      <c r="C660" s="71"/>
      <c r="D660" s="69"/>
      <c r="E660" s="73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4.25" customHeight="1">
      <c r="A661" s="70"/>
      <c r="B661" s="69"/>
      <c r="C661" s="71"/>
      <c r="D661" s="69"/>
      <c r="E661" s="73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4.25" customHeight="1">
      <c r="A662" s="70"/>
      <c r="B662" s="69"/>
      <c r="C662" s="71"/>
      <c r="D662" s="69"/>
      <c r="E662" s="73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4.25" customHeight="1">
      <c r="A663" s="70"/>
      <c r="B663" s="69"/>
      <c r="C663" s="71"/>
      <c r="D663" s="69"/>
      <c r="E663" s="73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4.25" customHeight="1">
      <c r="A664" s="70"/>
      <c r="B664" s="69"/>
      <c r="C664" s="71"/>
      <c r="D664" s="69"/>
      <c r="E664" s="73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4.25" customHeight="1">
      <c r="A665" s="70"/>
      <c r="B665" s="69"/>
      <c r="C665" s="71"/>
      <c r="D665" s="69"/>
      <c r="E665" s="73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4.25" customHeight="1">
      <c r="A666" s="70"/>
      <c r="B666" s="69"/>
      <c r="C666" s="71"/>
      <c r="D666" s="69"/>
      <c r="E666" s="73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4.25" customHeight="1">
      <c r="A667" s="70"/>
      <c r="B667" s="69"/>
      <c r="C667" s="71"/>
      <c r="D667" s="69"/>
      <c r="E667" s="73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4.25" customHeight="1">
      <c r="A668" s="70"/>
      <c r="B668" s="69"/>
      <c r="C668" s="71"/>
      <c r="D668" s="69"/>
      <c r="E668" s="73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4.25" customHeight="1">
      <c r="A669" s="70"/>
      <c r="B669" s="69"/>
      <c r="C669" s="71"/>
      <c r="D669" s="69"/>
      <c r="E669" s="73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4.25" customHeight="1">
      <c r="A670" s="70"/>
      <c r="B670" s="69"/>
      <c r="C670" s="71"/>
      <c r="D670" s="69"/>
      <c r="E670" s="73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4.25" customHeight="1">
      <c r="A671" s="70"/>
      <c r="B671" s="69"/>
      <c r="C671" s="71"/>
      <c r="D671" s="69"/>
      <c r="E671" s="73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4.25" customHeight="1">
      <c r="A672" s="70"/>
      <c r="B672" s="69"/>
      <c r="C672" s="71"/>
      <c r="D672" s="69"/>
      <c r="E672" s="73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4.25" customHeight="1">
      <c r="A673" s="70"/>
      <c r="B673" s="69"/>
      <c r="C673" s="71"/>
      <c r="D673" s="69"/>
      <c r="E673" s="73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4.25" customHeight="1">
      <c r="A674" s="70"/>
      <c r="B674" s="69"/>
      <c r="C674" s="71"/>
      <c r="D674" s="69"/>
      <c r="E674" s="73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4.25" customHeight="1">
      <c r="A675" s="70"/>
      <c r="B675" s="69"/>
      <c r="C675" s="71"/>
      <c r="D675" s="69"/>
      <c r="E675" s="73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4.25" customHeight="1">
      <c r="A676" s="70"/>
      <c r="B676" s="69"/>
      <c r="C676" s="71"/>
      <c r="D676" s="69"/>
      <c r="E676" s="73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4.25" customHeight="1">
      <c r="A677" s="70"/>
      <c r="B677" s="69"/>
      <c r="C677" s="71"/>
      <c r="D677" s="69"/>
      <c r="E677" s="73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4.25" customHeight="1">
      <c r="A678" s="70"/>
      <c r="B678" s="69"/>
      <c r="C678" s="71"/>
      <c r="D678" s="69"/>
      <c r="E678" s="73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4.25" customHeight="1">
      <c r="A679" s="70"/>
      <c r="B679" s="69"/>
      <c r="C679" s="71"/>
      <c r="D679" s="69"/>
      <c r="E679" s="73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4.25" customHeight="1">
      <c r="A680" s="70"/>
      <c r="B680" s="69"/>
      <c r="C680" s="71"/>
      <c r="D680" s="69"/>
      <c r="E680" s="73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4.25" customHeight="1">
      <c r="A681" s="70"/>
      <c r="B681" s="69"/>
      <c r="C681" s="71"/>
      <c r="D681" s="69"/>
      <c r="E681" s="73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4.25" customHeight="1">
      <c r="A682" s="70"/>
      <c r="B682" s="69"/>
      <c r="C682" s="71"/>
      <c r="D682" s="69"/>
      <c r="E682" s="73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4.25" customHeight="1">
      <c r="A683" s="70"/>
      <c r="B683" s="69"/>
      <c r="C683" s="71"/>
      <c r="D683" s="69"/>
      <c r="E683" s="73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4.25" customHeight="1">
      <c r="A684" s="70"/>
      <c r="B684" s="69"/>
      <c r="C684" s="71"/>
      <c r="D684" s="69"/>
      <c r="E684" s="73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4.25" customHeight="1">
      <c r="A685" s="70"/>
      <c r="B685" s="69"/>
      <c r="C685" s="71"/>
      <c r="D685" s="69"/>
      <c r="E685" s="73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4.25" customHeight="1">
      <c r="A686" s="70"/>
      <c r="B686" s="69"/>
      <c r="C686" s="71"/>
      <c r="D686" s="69"/>
      <c r="E686" s="73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4.25" customHeight="1">
      <c r="A687" s="70"/>
      <c r="B687" s="69"/>
      <c r="C687" s="71"/>
      <c r="D687" s="69"/>
      <c r="E687" s="73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4.25" customHeight="1">
      <c r="A688" s="70"/>
      <c r="B688" s="69"/>
      <c r="C688" s="71"/>
      <c r="D688" s="69"/>
      <c r="E688" s="73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4.25" customHeight="1">
      <c r="A689" s="70"/>
      <c r="B689" s="69"/>
      <c r="C689" s="71"/>
      <c r="D689" s="69"/>
      <c r="E689" s="73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4.25" customHeight="1">
      <c r="A690" s="70"/>
      <c r="B690" s="69"/>
      <c r="C690" s="71"/>
      <c r="D690" s="69"/>
      <c r="E690" s="73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4.25" customHeight="1">
      <c r="A691" s="70"/>
      <c r="B691" s="69"/>
      <c r="C691" s="71"/>
      <c r="D691" s="69"/>
      <c r="E691" s="73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4.25" customHeight="1">
      <c r="A692" s="70"/>
      <c r="B692" s="69"/>
      <c r="C692" s="71"/>
      <c r="D692" s="69"/>
      <c r="E692" s="73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4.25" customHeight="1">
      <c r="A693" s="70"/>
      <c r="B693" s="69"/>
      <c r="C693" s="71"/>
      <c r="D693" s="69"/>
      <c r="E693" s="73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4.25" customHeight="1">
      <c r="A694" s="70"/>
      <c r="B694" s="69"/>
      <c r="C694" s="71"/>
      <c r="D694" s="69"/>
      <c r="E694" s="73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4.25" customHeight="1">
      <c r="A695" s="70"/>
      <c r="B695" s="69"/>
      <c r="C695" s="71"/>
      <c r="D695" s="69"/>
      <c r="E695" s="73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4.25" customHeight="1">
      <c r="A696" s="70"/>
      <c r="B696" s="69"/>
      <c r="C696" s="71"/>
      <c r="D696" s="69"/>
      <c r="E696" s="73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4.25" customHeight="1">
      <c r="A697" s="70"/>
      <c r="B697" s="69"/>
      <c r="C697" s="71"/>
      <c r="D697" s="69"/>
      <c r="E697" s="73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4.25" customHeight="1">
      <c r="A698" s="70"/>
      <c r="B698" s="69"/>
      <c r="C698" s="71"/>
      <c r="D698" s="69"/>
      <c r="E698" s="73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4.25" customHeight="1">
      <c r="A699" s="70"/>
      <c r="B699" s="69"/>
      <c r="C699" s="71"/>
      <c r="D699" s="69"/>
      <c r="E699" s="73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4.25" customHeight="1">
      <c r="A700" s="70"/>
      <c r="B700" s="69"/>
      <c r="C700" s="71"/>
      <c r="D700" s="69"/>
      <c r="E700" s="73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4.25" customHeight="1">
      <c r="A701" s="70"/>
      <c r="B701" s="69"/>
      <c r="C701" s="71"/>
      <c r="D701" s="69"/>
      <c r="E701" s="73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4.25" customHeight="1">
      <c r="A702" s="70"/>
      <c r="B702" s="69"/>
      <c r="C702" s="71"/>
      <c r="D702" s="69"/>
      <c r="E702" s="73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4.25" customHeight="1">
      <c r="A703" s="70"/>
      <c r="B703" s="69"/>
      <c r="C703" s="71"/>
      <c r="D703" s="69"/>
      <c r="E703" s="73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4.25" customHeight="1">
      <c r="A704" s="70"/>
      <c r="B704" s="69"/>
      <c r="C704" s="71"/>
      <c r="D704" s="69"/>
      <c r="E704" s="73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4.25" customHeight="1">
      <c r="A705" s="70"/>
      <c r="B705" s="69"/>
      <c r="C705" s="71"/>
      <c r="D705" s="69"/>
      <c r="E705" s="73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4.25" customHeight="1">
      <c r="A706" s="70"/>
      <c r="B706" s="69"/>
      <c r="C706" s="71"/>
      <c r="D706" s="69"/>
      <c r="E706" s="73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4.25" customHeight="1">
      <c r="A707" s="70"/>
      <c r="B707" s="69"/>
      <c r="C707" s="71"/>
      <c r="D707" s="69"/>
      <c r="E707" s="73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4.25" customHeight="1">
      <c r="A708" s="70"/>
      <c r="B708" s="69"/>
      <c r="C708" s="71"/>
      <c r="D708" s="69"/>
      <c r="E708" s="73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4.25" customHeight="1">
      <c r="A709" s="70"/>
      <c r="B709" s="69"/>
      <c r="C709" s="71"/>
      <c r="D709" s="69"/>
      <c r="E709" s="73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4.25" customHeight="1">
      <c r="A710" s="70"/>
      <c r="B710" s="69"/>
      <c r="C710" s="71"/>
      <c r="D710" s="69"/>
      <c r="E710" s="73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4.25" customHeight="1">
      <c r="A711" s="70"/>
      <c r="B711" s="69"/>
      <c r="C711" s="71"/>
      <c r="D711" s="69"/>
      <c r="E711" s="73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4.25" customHeight="1">
      <c r="A712" s="70"/>
      <c r="B712" s="69"/>
      <c r="C712" s="71"/>
      <c r="D712" s="69"/>
      <c r="E712" s="73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4.25" customHeight="1">
      <c r="A713" s="70"/>
      <c r="B713" s="69"/>
      <c r="C713" s="71"/>
      <c r="D713" s="69"/>
      <c r="E713" s="73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4.25" customHeight="1">
      <c r="A714" s="70"/>
      <c r="B714" s="69"/>
      <c r="C714" s="71"/>
      <c r="D714" s="69"/>
      <c r="E714" s="73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4.25" customHeight="1">
      <c r="A715" s="70"/>
      <c r="B715" s="69"/>
      <c r="C715" s="71"/>
      <c r="D715" s="69"/>
      <c r="E715" s="73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4.25" customHeight="1">
      <c r="A716" s="70"/>
      <c r="B716" s="69"/>
      <c r="C716" s="71"/>
      <c r="D716" s="69"/>
      <c r="E716" s="73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4.25" customHeight="1">
      <c r="A717" s="70"/>
      <c r="B717" s="69"/>
      <c r="C717" s="71"/>
      <c r="D717" s="69"/>
      <c r="E717" s="73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4.25" customHeight="1">
      <c r="A718" s="70"/>
      <c r="B718" s="69"/>
      <c r="C718" s="71"/>
      <c r="D718" s="69"/>
      <c r="E718" s="73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4.25" customHeight="1">
      <c r="A719" s="70"/>
      <c r="B719" s="69"/>
      <c r="C719" s="71"/>
      <c r="D719" s="69"/>
      <c r="E719" s="73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4.25" customHeight="1">
      <c r="A720" s="70"/>
      <c r="B720" s="69"/>
      <c r="C720" s="71"/>
      <c r="D720" s="69"/>
      <c r="E720" s="73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4.25" customHeight="1">
      <c r="A721" s="70"/>
      <c r="B721" s="69"/>
      <c r="C721" s="71"/>
      <c r="D721" s="69"/>
      <c r="E721" s="73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4.25" customHeight="1">
      <c r="A722" s="70"/>
      <c r="B722" s="69"/>
      <c r="C722" s="71"/>
      <c r="D722" s="69"/>
      <c r="E722" s="73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4.25" customHeight="1">
      <c r="A723" s="70"/>
      <c r="B723" s="69"/>
      <c r="C723" s="71"/>
      <c r="D723" s="69"/>
      <c r="E723" s="73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4.25" customHeight="1">
      <c r="A724" s="70"/>
      <c r="B724" s="69"/>
      <c r="C724" s="71"/>
      <c r="D724" s="69"/>
      <c r="E724" s="73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4.25" customHeight="1">
      <c r="A725" s="70"/>
      <c r="B725" s="69"/>
      <c r="C725" s="71"/>
      <c r="D725" s="69"/>
      <c r="E725" s="73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4.25" customHeight="1">
      <c r="A726" s="70"/>
      <c r="B726" s="69"/>
      <c r="C726" s="71"/>
      <c r="D726" s="69"/>
      <c r="E726" s="73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4.25" customHeight="1">
      <c r="A727" s="70"/>
      <c r="B727" s="69"/>
      <c r="C727" s="71"/>
      <c r="D727" s="69"/>
      <c r="E727" s="73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4.25" customHeight="1">
      <c r="A728" s="70"/>
      <c r="B728" s="69"/>
      <c r="C728" s="71"/>
      <c r="D728" s="69"/>
      <c r="E728" s="73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4.25" customHeight="1">
      <c r="A729" s="70"/>
      <c r="B729" s="69"/>
      <c r="C729" s="71"/>
      <c r="D729" s="69"/>
      <c r="E729" s="73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4.25" customHeight="1">
      <c r="A730" s="70"/>
      <c r="B730" s="69"/>
      <c r="C730" s="71"/>
      <c r="D730" s="69"/>
      <c r="E730" s="73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4.25" customHeight="1">
      <c r="A731" s="70"/>
      <c r="B731" s="69"/>
      <c r="C731" s="71"/>
      <c r="D731" s="69"/>
      <c r="E731" s="73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4.25" customHeight="1">
      <c r="A732" s="70"/>
      <c r="B732" s="69"/>
      <c r="C732" s="71"/>
      <c r="D732" s="69"/>
      <c r="E732" s="73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4.25" customHeight="1">
      <c r="A733" s="70"/>
      <c r="B733" s="69"/>
      <c r="C733" s="71"/>
      <c r="D733" s="69"/>
      <c r="E733" s="73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4.25" customHeight="1">
      <c r="A734" s="70"/>
      <c r="B734" s="69"/>
      <c r="C734" s="71"/>
      <c r="D734" s="69"/>
      <c r="E734" s="73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4.25" customHeight="1">
      <c r="A735" s="70"/>
      <c r="B735" s="69"/>
      <c r="C735" s="71"/>
      <c r="D735" s="69"/>
      <c r="E735" s="73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4.25" customHeight="1">
      <c r="A736" s="70"/>
      <c r="B736" s="69"/>
      <c r="C736" s="71"/>
      <c r="D736" s="69"/>
      <c r="E736" s="73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4.25" customHeight="1">
      <c r="A737" s="70"/>
      <c r="B737" s="69"/>
      <c r="C737" s="71"/>
      <c r="D737" s="69"/>
      <c r="E737" s="73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4.25" customHeight="1">
      <c r="A738" s="70"/>
      <c r="B738" s="69"/>
      <c r="C738" s="71"/>
      <c r="D738" s="69"/>
      <c r="E738" s="73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4.25" customHeight="1">
      <c r="A739" s="70"/>
      <c r="B739" s="69"/>
      <c r="C739" s="71"/>
      <c r="D739" s="69"/>
      <c r="E739" s="73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4.25" customHeight="1">
      <c r="A740" s="70"/>
      <c r="B740" s="69"/>
      <c r="C740" s="71"/>
      <c r="D740" s="69"/>
      <c r="E740" s="73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4.25" customHeight="1">
      <c r="A741" s="70"/>
      <c r="B741" s="69"/>
      <c r="C741" s="71"/>
      <c r="D741" s="69"/>
      <c r="E741" s="73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4.25" customHeight="1">
      <c r="A742" s="70"/>
      <c r="B742" s="69"/>
      <c r="C742" s="71"/>
      <c r="D742" s="69"/>
      <c r="E742" s="73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4.25" customHeight="1">
      <c r="A743" s="70"/>
      <c r="B743" s="69"/>
      <c r="C743" s="71"/>
      <c r="D743" s="69"/>
      <c r="E743" s="73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4.25" customHeight="1">
      <c r="A744" s="70"/>
      <c r="B744" s="69"/>
      <c r="C744" s="71"/>
      <c r="D744" s="69"/>
      <c r="E744" s="73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4.25" customHeight="1">
      <c r="A745" s="70"/>
      <c r="B745" s="69"/>
      <c r="C745" s="71"/>
      <c r="D745" s="69"/>
      <c r="E745" s="73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4.25" customHeight="1">
      <c r="A746" s="70"/>
      <c r="B746" s="69"/>
      <c r="C746" s="71"/>
      <c r="D746" s="69"/>
      <c r="E746" s="73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4.25" customHeight="1">
      <c r="A747" s="70"/>
      <c r="B747" s="69"/>
      <c r="C747" s="71"/>
      <c r="D747" s="69"/>
      <c r="E747" s="73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4.25" customHeight="1">
      <c r="A748" s="70"/>
      <c r="B748" s="69"/>
      <c r="C748" s="71"/>
      <c r="D748" s="69"/>
      <c r="E748" s="73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4.25" customHeight="1">
      <c r="A749" s="70"/>
      <c r="B749" s="69"/>
      <c r="C749" s="71"/>
      <c r="D749" s="69"/>
      <c r="E749" s="73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4.25" customHeight="1">
      <c r="A750" s="70"/>
      <c r="B750" s="69"/>
      <c r="C750" s="71"/>
      <c r="D750" s="69"/>
      <c r="E750" s="73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4.25" customHeight="1">
      <c r="A751" s="70"/>
      <c r="B751" s="69"/>
      <c r="C751" s="71"/>
      <c r="D751" s="69"/>
      <c r="E751" s="73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4.25" customHeight="1">
      <c r="A752" s="70"/>
      <c r="B752" s="69"/>
      <c r="C752" s="71"/>
      <c r="D752" s="69"/>
      <c r="E752" s="73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4.25" customHeight="1">
      <c r="A753" s="70"/>
      <c r="B753" s="69"/>
      <c r="C753" s="71"/>
      <c r="D753" s="69"/>
      <c r="E753" s="73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4.25" customHeight="1">
      <c r="A754" s="70"/>
      <c r="B754" s="69"/>
      <c r="C754" s="71"/>
      <c r="D754" s="69"/>
      <c r="E754" s="73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4.25" customHeight="1">
      <c r="A755" s="70"/>
      <c r="B755" s="69"/>
      <c r="C755" s="71"/>
      <c r="D755" s="69"/>
      <c r="E755" s="73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4.25" customHeight="1">
      <c r="A756" s="70"/>
      <c r="B756" s="69"/>
      <c r="C756" s="71"/>
      <c r="D756" s="69"/>
      <c r="E756" s="73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4.25" customHeight="1">
      <c r="A757" s="70"/>
      <c r="B757" s="69"/>
      <c r="C757" s="71"/>
      <c r="D757" s="69"/>
      <c r="E757" s="73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4.25" customHeight="1">
      <c r="A758" s="70"/>
      <c r="B758" s="69"/>
      <c r="C758" s="71"/>
      <c r="D758" s="69"/>
      <c r="E758" s="73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4.25" customHeight="1">
      <c r="A759" s="70"/>
      <c r="B759" s="69"/>
      <c r="C759" s="71"/>
      <c r="D759" s="69"/>
      <c r="E759" s="73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4.25" customHeight="1">
      <c r="A760" s="70"/>
      <c r="B760" s="69"/>
      <c r="C760" s="71"/>
      <c r="D760" s="69"/>
      <c r="E760" s="73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4.25" customHeight="1">
      <c r="A761" s="70"/>
      <c r="B761" s="69"/>
      <c r="C761" s="71"/>
      <c r="D761" s="69"/>
      <c r="E761" s="73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4.25" customHeight="1">
      <c r="A762" s="70"/>
      <c r="B762" s="69"/>
      <c r="C762" s="71"/>
      <c r="D762" s="69"/>
      <c r="E762" s="73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4.25" customHeight="1">
      <c r="A763" s="70"/>
      <c r="B763" s="69"/>
      <c r="C763" s="71"/>
      <c r="D763" s="69"/>
      <c r="E763" s="73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4.25" customHeight="1">
      <c r="A764" s="70"/>
      <c r="B764" s="69"/>
      <c r="C764" s="71"/>
      <c r="D764" s="69"/>
      <c r="E764" s="73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4.25" customHeight="1">
      <c r="A765" s="70"/>
      <c r="B765" s="69"/>
      <c r="C765" s="71"/>
      <c r="D765" s="69"/>
      <c r="E765" s="73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4.25" customHeight="1">
      <c r="A766" s="70"/>
      <c r="B766" s="69"/>
      <c r="C766" s="71"/>
      <c r="D766" s="69"/>
      <c r="E766" s="73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4.25" customHeight="1">
      <c r="A767" s="70"/>
      <c r="B767" s="69"/>
      <c r="C767" s="71"/>
      <c r="D767" s="69"/>
      <c r="E767" s="73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4.25" customHeight="1">
      <c r="A768" s="70"/>
      <c r="B768" s="69"/>
      <c r="C768" s="71"/>
      <c r="D768" s="69"/>
      <c r="E768" s="73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4.25" customHeight="1">
      <c r="A769" s="70"/>
      <c r="B769" s="69"/>
      <c r="C769" s="71"/>
      <c r="D769" s="69"/>
      <c r="E769" s="73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4.25" customHeight="1">
      <c r="A770" s="70"/>
      <c r="B770" s="69"/>
      <c r="C770" s="71"/>
      <c r="D770" s="69"/>
      <c r="E770" s="73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4.25" customHeight="1">
      <c r="A771" s="70"/>
      <c r="B771" s="69"/>
      <c r="C771" s="71"/>
      <c r="D771" s="69"/>
      <c r="E771" s="73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4.25" customHeight="1">
      <c r="A772" s="70"/>
      <c r="B772" s="69"/>
      <c r="C772" s="71"/>
      <c r="D772" s="69"/>
      <c r="E772" s="73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4.25" customHeight="1">
      <c r="A773" s="70"/>
      <c r="B773" s="69"/>
      <c r="C773" s="71"/>
      <c r="D773" s="69"/>
      <c r="E773" s="73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4.25" customHeight="1">
      <c r="A774" s="70"/>
      <c r="B774" s="69"/>
      <c r="C774" s="71"/>
      <c r="D774" s="69"/>
      <c r="E774" s="73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4.25" customHeight="1">
      <c r="A775" s="70"/>
      <c r="B775" s="69"/>
      <c r="C775" s="71"/>
      <c r="D775" s="69"/>
      <c r="E775" s="73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4.25" customHeight="1">
      <c r="A776" s="70"/>
      <c r="B776" s="69"/>
      <c r="C776" s="71"/>
      <c r="D776" s="69"/>
      <c r="E776" s="73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4.25" customHeight="1">
      <c r="A777" s="70"/>
      <c r="B777" s="69"/>
      <c r="C777" s="71"/>
      <c r="D777" s="69"/>
      <c r="E777" s="73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4.25" customHeight="1">
      <c r="A778" s="70"/>
      <c r="B778" s="69"/>
      <c r="C778" s="71"/>
      <c r="D778" s="69"/>
      <c r="E778" s="73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4.25" customHeight="1">
      <c r="A779" s="70"/>
      <c r="B779" s="69"/>
      <c r="C779" s="71"/>
      <c r="D779" s="69"/>
      <c r="E779" s="73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4.25" customHeight="1">
      <c r="A780" s="70"/>
      <c r="B780" s="69"/>
      <c r="C780" s="71"/>
      <c r="D780" s="69"/>
      <c r="E780" s="73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4.25" customHeight="1">
      <c r="A781" s="70"/>
      <c r="B781" s="69"/>
      <c r="C781" s="71"/>
      <c r="D781" s="69"/>
      <c r="E781" s="73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4.25" customHeight="1">
      <c r="A782" s="70"/>
      <c r="B782" s="69"/>
      <c r="C782" s="71"/>
      <c r="D782" s="69"/>
      <c r="E782" s="73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4.25" customHeight="1">
      <c r="A783" s="70"/>
      <c r="B783" s="69"/>
      <c r="C783" s="71"/>
      <c r="D783" s="69"/>
      <c r="E783" s="73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4.25" customHeight="1">
      <c r="A784" s="70"/>
      <c r="B784" s="69"/>
      <c r="C784" s="71"/>
      <c r="D784" s="69"/>
      <c r="E784" s="73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4.25" customHeight="1">
      <c r="A785" s="70"/>
      <c r="B785" s="69"/>
      <c r="C785" s="71"/>
      <c r="D785" s="69"/>
      <c r="E785" s="73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4.25" customHeight="1">
      <c r="A786" s="70"/>
      <c r="B786" s="69"/>
      <c r="C786" s="71"/>
      <c r="D786" s="69"/>
      <c r="E786" s="73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4.25" customHeight="1">
      <c r="A787" s="70"/>
      <c r="B787" s="69"/>
      <c r="C787" s="71"/>
      <c r="D787" s="69"/>
      <c r="E787" s="73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4.25" customHeight="1">
      <c r="A788" s="70"/>
      <c r="B788" s="69"/>
      <c r="C788" s="71"/>
      <c r="D788" s="69"/>
      <c r="E788" s="73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4.25" customHeight="1">
      <c r="A789" s="70"/>
      <c r="B789" s="69"/>
      <c r="C789" s="71"/>
      <c r="D789" s="69"/>
      <c r="E789" s="73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4.25" customHeight="1">
      <c r="A790" s="70"/>
      <c r="B790" s="69"/>
      <c r="C790" s="71"/>
      <c r="D790" s="69"/>
      <c r="E790" s="73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4.25" customHeight="1">
      <c r="A791" s="70"/>
      <c r="B791" s="69"/>
      <c r="C791" s="71"/>
      <c r="D791" s="69"/>
      <c r="E791" s="73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4.25" customHeight="1">
      <c r="A792" s="70"/>
      <c r="B792" s="69"/>
      <c r="C792" s="71"/>
      <c r="D792" s="69"/>
      <c r="E792" s="73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4.25" customHeight="1">
      <c r="A793" s="70"/>
      <c r="B793" s="69"/>
      <c r="C793" s="71"/>
      <c r="D793" s="69"/>
      <c r="E793" s="73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4.25" customHeight="1">
      <c r="A794" s="70"/>
      <c r="B794" s="69"/>
      <c r="C794" s="71"/>
      <c r="D794" s="69"/>
      <c r="E794" s="73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4.25" customHeight="1">
      <c r="A795" s="70"/>
      <c r="B795" s="69"/>
      <c r="C795" s="71"/>
      <c r="D795" s="69"/>
      <c r="E795" s="73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4.25" customHeight="1">
      <c r="A796" s="70"/>
      <c r="B796" s="69"/>
      <c r="C796" s="71"/>
      <c r="D796" s="69"/>
      <c r="E796" s="73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4.25" customHeight="1">
      <c r="A797" s="70"/>
      <c r="B797" s="69"/>
      <c r="C797" s="71"/>
      <c r="D797" s="69"/>
      <c r="E797" s="73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4.25" customHeight="1">
      <c r="A798" s="70"/>
      <c r="B798" s="69"/>
      <c r="C798" s="71"/>
      <c r="D798" s="69"/>
      <c r="E798" s="73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4.25" customHeight="1">
      <c r="A799" s="70"/>
      <c r="B799" s="69"/>
      <c r="C799" s="71"/>
      <c r="D799" s="69"/>
      <c r="E799" s="73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4.25" customHeight="1">
      <c r="A800" s="70"/>
      <c r="B800" s="69"/>
      <c r="C800" s="71"/>
      <c r="D800" s="69"/>
      <c r="E800" s="73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4.25" customHeight="1">
      <c r="A801" s="70"/>
      <c r="B801" s="69"/>
      <c r="C801" s="71"/>
      <c r="D801" s="69"/>
      <c r="E801" s="73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4.25" customHeight="1">
      <c r="A802" s="70"/>
      <c r="B802" s="69"/>
      <c r="C802" s="71"/>
      <c r="D802" s="69"/>
      <c r="E802" s="73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4.25" customHeight="1">
      <c r="A803" s="70"/>
      <c r="B803" s="69"/>
      <c r="C803" s="71"/>
      <c r="D803" s="69"/>
      <c r="E803" s="73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4.25" customHeight="1">
      <c r="A804" s="70"/>
      <c r="B804" s="69"/>
      <c r="C804" s="71"/>
      <c r="D804" s="69"/>
      <c r="E804" s="73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4.25" customHeight="1">
      <c r="A805" s="70"/>
      <c r="B805" s="69"/>
      <c r="C805" s="71"/>
      <c r="D805" s="69"/>
      <c r="E805" s="73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4.25" customHeight="1">
      <c r="A806" s="70"/>
      <c r="B806" s="69"/>
      <c r="C806" s="71"/>
      <c r="D806" s="69"/>
      <c r="E806" s="73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4.25" customHeight="1">
      <c r="A807" s="70"/>
      <c r="B807" s="69"/>
      <c r="C807" s="71"/>
      <c r="D807" s="69"/>
      <c r="E807" s="73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4.25" customHeight="1">
      <c r="A808" s="70"/>
      <c r="B808" s="69"/>
      <c r="C808" s="71"/>
      <c r="D808" s="69"/>
      <c r="E808" s="73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4.25" customHeight="1">
      <c r="A809" s="70"/>
      <c r="B809" s="69"/>
      <c r="C809" s="71"/>
      <c r="D809" s="69"/>
      <c r="E809" s="73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4.25" customHeight="1">
      <c r="A810" s="70"/>
      <c r="B810" s="69"/>
      <c r="C810" s="71"/>
      <c r="D810" s="69"/>
      <c r="E810" s="73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4.25" customHeight="1">
      <c r="A811" s="70"/>
      <c r="B811" s="69"/>
      <c r="C811" s="71"/>
      <c r="D811" s="69"/>
      <c r="E811" s="73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4.25" customHeight="1">
      <c r="A812" s="70"/>
      <c r="B812" s="69"/>
      <c r="C812" s="71"/>
      <c r="D812" s="69"/>
      <c r="E812" s="73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4.25" customHeight="1">
      <c r="A813" s="70"/>
      <c r="B813" s="69"/>
      <c r="C813" s="71"/>
      <c r="D813" s="69"/>
      <c r="E813" s="73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4.25" customHeight="1">
      <c r="A814" s="70"/>
      <c r="B814" s="69"/>
      <c r="C814" s="71"/>
      <c r="D814" s="69"/>
      <c r="E814" s="73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4.25" customHeight="1">
      <c r="A815" s="70"/>
      <c r="B815" s="69"/>
      <c r="C815" s="71"/>
      <c r="D815" s="69"/>
      <c r="E815" s="73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4.25" customHeight="1">
      <c r="A816" s="70"/>
      <c r="B816" s="69"/>
      <c r="C816" s="71"/>
      <c r="D816" s="69"/>
      <c r="E816" s="73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4.25" customHeight="1">
      <c r="A817" s="70"/>
      <c r="B817" s="69"/>
      <c r="C817" s="71"/>
      <c r="D817" s="69"/>
      <c r="E817" s="73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4.25" customHeight="1">
      <c r="A818" s="70"/>
      <c r="B818" s="69"/>
      <c r="C818" s="71"/>
      <c r="D818" s="69"/>
      <c r="E818" s="73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4.25" customHeight="1">
      <c r="A819" s="70"/>
      <c r="B819" s="69"/>
      <c r="C819" s="71"/>
      <c r="D819" s="69"/>
      <c r="E819" s="73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4.25" customHeight="1">
      <c r="A820" s="70"/>
      <c r="B820" s="69"/>
      <c r="C820" s="71"/>
      <c r="D820" s="69"/>
      <c r="E820" s="73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4.25" customHeight="1">
      <c r="A821" s="70"/>
      <c r="B821" s="69"/>
      <c r="C821" s="71"/>
      <c r="D821" s="69"/>
      <c r="E821" s="73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4.25" customHeight="1">
      <c r="A822" s="70"/>
      <c r="B822" s="69"/>
      <c r="C822" s="71"/>
      <c r="D822" s="69"/>
      <c r="E822" s="73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4.25" customHeight="1">
      <c r="A823" s="70"/>
      <c r="B823" s="69"/>
      <c r="C823" s="71"/>
      <c r="D823" s="69"/>
      <c r="E823" s="73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4.25" customHeight="1">
      <c r="A824" s="70"/>
      <c r="B824" s="69"/>
      <c r="C824" s="71"/>
      <c r="D824" s="69"/>
      <c r="E824" s="73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4.25" customHeight="1">
      <c r="A825" s="70"/>
      <c r="B825" s="69"/>
      <c r="C825" s="71"/>
      <c r="D825" s="69"/>
      <c r="E825" s="73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4.25" customHeight="1">
      <c r="A826" s="70"/>
      <c r="B826" s="69"/>
      <c r="C826" s="71"/>
      <c r="D826" s="69"/>
      <c r="E826" s="73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4.25" customHeight="1">
      <c r="A827" s="70"/>
      <c r="B827" s="69"/>
      <c r="C827" s="71"/>
      <c r="D827" s="69"/>
      <c r="E827" s="73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4.25" customHeight="1">
      <c r="A828" s="70"/>
      <c r="B828" s="69"/>
      <c r="C828" s="71"/>
      <c r="D828" s="69"/>
      <c r="E828" s="73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4.25" customHeight="1">
      <c r="A829" s="70"/>
      <c r="B829" s="69"/>
      <c r="C829" s="71"/>
      <c r="D829" s="69"/>
      <c r="E829" s="73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4.25" customHeight="1">
      <c r="A830" s="70"/>
      <c r="B830" s="69"/>
      <c r="C830" s="71"/>
      <c r="D830" s="69"/>
      <c r="E830" s="73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4.25" customHeight="1">
      <c r="A831" s="70"/>
      <c r="B831" s="69"/>
      <c r="C831" s="71"/>
      <c r="D831" s="69"/>
      <c r="E831" s="73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4.25" customHeight="1">
      <c r="A832" s="70"/>
      <c r="B832" s="69"/>
      <c r="C832" s="71"/>
      <c r="D832" s="69"/>
      <c r="E832" s="73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4.25" customHeight="1">
      <c r="A833" s="70"/>
      <c r="B833" s="69"/>
      <c r="C833" s="71"/>
      <c r="D833" s="69"/>
      <c r="E833" s="73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4.25" customHeight="1">
      <c r="A834" s="70"/>
      <c r="B834" s="69"/>
      <c r="C834" s="71"/>
      <c r="D834" s="69"/>
      <c r="E834" s="73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4.25" customHeight="1">
      <c r="A835" s="70"/>
      <c r="B835" s="69"/>
      <c r="C835" s="71"/>
      <c r="D835" s="69"/>
      <c r="E835" s="73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4.25" customHeight="1">
      <c r="A836" s="70"/>
      <c r="B836" s="69"/>
      <c r="C836" s="71"/>
      <c r="D836" s="69"/>
      <c r="E836" s="73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4.25" customHeight="1">
      <c r="A837" s="70"/>
      <c r="B837" s="69"/>
      <c r="C837" s="71"/>
      <c r="D837" s="69"/>
      <c r="E837" s="73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4.25" customHeight="1">
      <c r="A838" s="70"/>
      <c r="B838" s="69"/>
      <c r="C838" s="71"/>
      <c r="D838" s="69"/>
      <c r="E838" s="73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4.25" customHeight="1">
      <c r="A839" s="70"/>
      <c r="B839" s="69"/>
      <c r="C839" s="71"/>
      <c r="D839" s="69"/>
      <c r="E839" s="73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4.25" customHeight="1">
      <c r="A840" s="70"/>
      <c r="B840" s="69"/>
      <c r="C840" s="71"/>
      <c r="D840" s="69"/>
      <c r="E840" s="73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4.25" customHeight="1">
      <c r="A841" s="70"/>
      <c r="B841" s="69"/>
      <c r="C841" s="71"/>
      <c r="D841" s="69"/>
      <c r="E841" s="73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4.25" customHeight="1">
      <c r="A842" s="70"/>
      <c r="B842" s="69"/>
      <c r="C842" s="71"/>
      <c r="D842" s="69"/>
      <c r="E842" s="73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4.25" customHeight="1">
      <c r="A843" s="70"/>
      <c r="B843" s="69"/>
      <c r="C843" s="71"/>
      <c r="D843" s="69"/>
      <c r="E843" s="73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4.25" customHeight="1">
      <c r="A844" s="70"/>
      <c r="B844" s="69"/>
      <c r="C844" s="71"/>
      <c r="D844" s="69"/>
      <c r="E844" s="73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4.25" customHeight="1">
      <c r="A845" s="70"/>
      <c r="B845" s="69"/>
      <c r="C845" s="71"/>
      <c r="D845" s="69"/>
      <c r="E845" s="73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4.25" customHeight="1">
      <c r="A846" s="70"/>
      <c r="B846" s="69"/>
      <c r="C846" s="71"/>
      <c r="D846" s="69"/>
      <c r="E846" s="73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4.25" customHeight="1">
      <c r="A847" s="70"/>
      <c r="B847" s="69"/>
      <c r="C847" s="71"/>
      <c r="D847" s="69"/>
      <c r="E847" s="73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4.25" customHeight="1">
      <c r="A848" s="70"/>
      <c r="B848" s="69"/>
      <c r="C848" s="71"/>
      <c r="D848" s="69"/>
      <c r="E848" s="73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4.25" customHeight="1">
      <c r="A849" s="70"/>
      <c r="B849" s="69"/>
      <c r="C849" s="71"/>
      <c r="D849" s="69"/>
      <c r="E849" s="73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4.25" customHeight="1">
      <c r="A850" s="70"/>
      <c r="B850" s="69"/>
      <c r="C850" s="71"/>
      <c r="D850" s="69"/>
      <c r="E850" s="73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4.25" customHeight="1">
      <c r="A851" s="70"/>
      <c r="B851" s="69"/>
      <c r="C851" s="71"/>
      <c r="D851" s="69"/>
      <c r="E851" s="73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4.25" customHeight="1">
      <c r="A852" s="70"/>
      <c r="B852" s="69"/>
      <c r="C852" s="71"/>
      <c r="D852" s="69"/>
      <c r="E852" s="73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4.25" customHeight="1">
      <c r="A853" s="70"/>
      <c r="B853" s="69"/>
      <c r="C853" s="71"/>
      <c r="D853" s="69"/>
      <c r="E853" s="73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4.25" customHeight="1">
      <c r="A854" s="70"/>
      <c r="B854" s="69"/>
      <c r="C854" s="71"/>
      <c r="D854" s="69"/>
      <c r="E854" s="73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4.25" customHeight="1">
      <c r="A855" s="70"/>
      <c r="B855" s="69"/>
      <c r="C855" s="71"/>
      <c r="D855" s="69"/>
      <c r="E855" s="73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4.25" customHeight="1">
      <c r="A856" s="70"/>
      <c r="B856" s="69"/>
      <c r="C856" s="71"/>
      <c r="D856" s="69"/>
      <c r="E856" s="73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4.25" customHeight="1">
      <c r="A857" s="70"/>
      <c r="B857" s="69"/>
      <c r="C857" s="71"/>
      <c r="D857" s="69"/>
      <c r="E857" s="73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4.25" customHeight="1">
      <c r="A858" s="70"/>
      <c r="B858" s="69"/>
      <c r="C858" s="71"/>
      <c r="D858" s="69"/>
      <c r="E858" s="73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4.25" customHeight="1">
      <c r="A859" s="70"/>
      <c r="B859" s="69"/>
      <c r="C859" s="71"/>
      <c r="D859" s="69"/>
      <c r="E859" s="73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4.25" customHeight="1">
      <c r="A860" s="70"/>
      <c r="B860" s="69"/>
      <c r="C860" s="71"/>
      <c r="D860" s="69"/>
      <c r="E860" s="73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4.25" customHeight="1">
      <c r="A861" s="70"/>
      <c r="B861" s="69"/>
      <c r="C861" s="71"/>
      <c r="D861" s="69"/>
      <c r="E861" s="73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4.25" customHeight="1">
      <c r="A862" s="70"/>
      <c r="B862" s="69"/>
      <c r="C862" s="71"/>
      <c r="D862" s="69"/>
      <c r="E862" s="73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4.25" customHeight="1">
      <c r="A863" s="70"/>
      <c r="B863" s="69"/>
      <c r="C863" s="71"/>
      <c r="D863" s="69"/>
      <c r="E863" s="73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4.25" customHeight="1">
      <c r="A864" s="70"/>
      <c r="B864" s="69"/>
      <c r="C864" s="71"/>
      <c r="D864" s="69"/>
      <c r="E864" s="73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4.25" customHeight="1">
      <c r="A865" s="70"/>
      <c r="B865" s="69"/>
      <c r="C865" s="71"/>
      <c r="D865" s="69"/>
      <c r="E865" s="73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4.25" customHeight="1">
      <c r="A866" s="70"/>
      <c r="B866" s="69"/>
      <c r="C866" s="71"/>
      <c r="D866" s="69"/>
      <c r="E866" s="73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4.25" customHeight="1">
      <c r="A867" s="70"/>
      <c r="B867" s="69"/>
      <c r="C867" s="71"/>
      <c r="D867" s="69"/>
      <c r="E867" s="73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4.25" customHeight="1">
      <c r="A868" s="70"/>
      <c r="B868" s="69"/>
      <c r="C868" s="71"/>
      <c r="D868" s="69"/>
      <c r="E868" s="73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4.25" customHeight="1">
      <c r="A869" s="70"/>
      <c r="B869" s="69"/>
      <c r="C869" s="71"/>
      <c r="D869" s="69"/>
      <c r="E869" s="73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4.25" customHeight="1">
      <c r="A870" s="70"/>
      <c r="B870" s="69"/>
      <c r="C870" s="71"/>
      <c r="D870" s="69"/>
      <c r="E870" s="73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4.25" customHeight="1">
      <c r="A871" s="70"/>
      <c r="B871" s="69"/>
      <c r="C871" s="71"/>
      <c r="D871" s="69"/>
      <c r="E871" s="73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4.25" customHeight="1">
      <c r="A872" s="70"/>
      <c r="B872" s="69"/>
      <c r="C872" s="71"/>
      <c r="D872" s="69"/>
      <c r="E872" s="73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4.25" customHeight="1">
      <c r="A873" s="70"/>
      <c r="B873" s="69"/>
      <c r="C873" s="71"/>
      <c r="D873" s="69"/>
      <c r="E873" s="73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4.25" customHeight="1">
      <c r="A874" s="70"/>
      <c r="B874" s="69"/>
      <c r="C874" s="71"/>
      <c r="D874" s="69"/>
      <c r="E874" s="73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4.25" customHeight="1">
      <c r="A875" s="70"/>
      <c r="B875" s="69"/>
      <c r="C875" s="71"/>
      <c r="D875" s="69"/>
      <c r="E875" s="73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4.25" customHeight="1">
      <c r="A876" s="70"/>
      <c r="B876" s="69"/>
      <c r="C876" s="71"/>
      <c r="D876" s="69"/>
      <c r="E876" s="73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4.25" customHeight="1">
      <c r="A877" s="70"/>
      <c r="B877" s="69"/>
      <c r="C877" s="71"/>
      <c r="D877" s="69"/>
      <c r="E877" s="73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4.25" customHeight="1">
      <c r="A878" s="70"/>
      <c r="B878" s="69"/>
      <c r="C878" s="71"/>
      <c r="D878" s="69"/>
      <c r="E878" s="73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4.25" customHeight="1">
      <c r="A879" s="70"/>
      <c r="B879" s="69"/>
      <c r="C879" s="71"/>
      <c r="D879" s="69"/>
      <c r="E879" s="73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4.25" customHeight="1">
      <c r="A880" s="70"/>
      <c r="B880" s="69"/>
      <c r="C880" s="71"/>
      <c r="D880" s="69"/>
      <c r="E880" s="73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4.25" customHeight="1">
      <c r="A881" s="70"/>
      <c r="B881" s="69"/>
      <c r="C881" s="71"/>
      <c r="D881" s="69"/>
      <c r="E881" s="73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4.25" customHeight="1">
      <c r="A882" s="70"/>
      <c r="B882" s="69"/>
      <c r="C882" s="71"/>
      <c r="D882" s="69"/>
      <c r="E882" s="73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4.25" customHeight="1">
      <c r="A883" s="70"/>
      <c r="B883" s="69"/>
      <c r="C883" s="71"/>
      <c r="D883" s="69"/>
      <c r="E883" s="73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4.25" customHeight="1">
      <c r="A884" s="70"/>
      <c r="B884" s="69"/>
      <c r="C884" s="71"/>
      <c r="D884" s="69"/>
      <c r="E884" s="73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4.25" customHeight="1">
      <c r="A885" s="70"/>
      <c r="B885" s="69"/>
      <c r="C885" s="71"/>
      <c r="D885" s="69"/>
      <c r="E885" s="73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4.25" customHeight="1">
      <c r="A886" s="70"/>
      <c r="B886" s="69"/>
      <c r="C886" s="71"/>
      <c r="D886" s="69"/>
      <c r="E886" s="73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4.25" customHeight="1">
      <c r="A887" s="70"/>
      <c r="B887" s="69"/>
      <c r="C887" s="71"/>
      <c r="D887" s="69"/>
      <c r="E887" s="73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4.25" customHeight="1">
      <c r="A888" s="70"/>
      <c r="B888" s="69"/>
      <c r="C888" s="71"/>
      <c r="D888" s="69"/>
      <c r="E888" s="73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4.25" customHeight="1">
      <c r="A889" s="70"/>
      <c r="B889" s="69"/>
      <c r="C889" s="71"/>
      <c r="D889" s="69"/>
      <c r="E889" s="73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4.25" customHeight="1">
      <c r="A890" s="70"/>
      <c r="B890" s="69"/>
      <c r="C890" s="71"/>
      <c r="D890" s="69"/>
      <c r="E890" s="73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4.25" customHeight="1">
      <c r="A891" s="70"/>
      <c r="B891" s="69"/>
      <c r="C891" s="71"/>
      <c r="D891" s="69"/>
      <c r="E891" s="73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4.25" customHeight="1">
      <c r="A892" s="70"/>
      <c r="B892" s="69"/>
      <c r="C892" s="71"/>
      <c r="D892" s="69"/>
      <c r="E892" s="73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4.25" customHeight="1">
      <c r="A893" s="70"/>
      <c r="B893" s="69"/>
      <c r="C893" s="71"/>
      <c r="D893" s="69"/>
      <c r="E893" s="73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4.25" customHeight="1">
      <c r="A894" s="70"/>
      <c r="B894" s="69"/>
      <c r="C894" s="71"/>
      <c r="D894" s="69"/>
      <c r="E894" s="73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4.25" customHeight="1">
      <c r="A895" s="70"/>
      <c r="B895" s="69"/>
      <c r="C895" s="71"/>
      <c r="D895" s="69"/>
      <c r="E895" s="73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4.25" customHeight="1">
      <c r="A896" s="70"/>
      <c r="B896" s="69"/>
      <c r="C896" s="71"/>
      <c r="D896" s="69"/>
      <c r="E896" s="73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4.25" customHeight="1">
      <c r="A897" s="70"/>
      <c r="B897" s="69"/>
      <c r="C897" s="71"/>
      <c r="D897" s="69"/>
      <c r="E897" s="73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4.25" customHeight="1">
      <c r="A898" s="70"/>
      <c r="B898" s="69"/>
      <c r="C898" s="71"/>
      <c r="D898" s="69"/>
      <c r="E898" s="73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4.25" customHeight="1">
      <c r="A899" s="70"/>
      <c r="B899" s="69"/>
      <c r="C899" s="71"/>
      <c r="D899" s="69"/>
      <c r="E899" s="73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4.25" customHeight="1">
      <c r="A900" s="70"/>
      <c r="B900" s="69"/>
      <c r="C900" s="71"/>
      <c r="D900" s="69"/>
      <c r="E900" s="73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4.25" customHeight="1">
      <c r="A901" s="70"/>
      <c r="B901" s="69"/>
      <c r="C901" s="71"/>
      <c r="D901" s="69"/>
      <c r="E901" s="73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4.25" customHeight="1">
      <c r="A902" s="70"/>
      <c r="B902" s="69"/>
      <c r="C902" s="71"/>
      <c r="D902" s="69"/>
      <c r="E902" s="73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4.25" customHeight="1">
      <c r="A903" s="70"/>
      <c r="B903" s="69"/>
      <c r="C903" s="71"/>
      <c r="D903" s="69"/>
      <c r="E903" s="73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4.25" customHeight="1">
      <c r="A904" s="70"/>
      <c r="B904" s="69"/>
      <c r="C904" s="71"/>
      <c r="D904" s="69"/>
      <c r="E904" s="73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4.25" customHeight="1">
      <c r="A905" s="70"/>
      <c r="B905" s="69"/>
      <c r="C905" s="71"/>
      <c r="D905" s="69"/>
      <c r="E905" s="73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4.25" customHeight="1">
      <c r="A906" s="70"/>
      <c r="B906" s="69"/>
      <c r="C906" s="71"/>
      <c r="D906" s="69"/>
      <c r="E906" s="73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4.25" customHeight="1">
      <c r="A907" s="70"/>
      <c r="B907" s="69"/>
      <c r="C907" s="71"/>
      <c r="D907" s="69"/>
      <c r="E907" s="73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4.25" customHeight="1">
      <c r="A908" s="70"/>
      <c r="B908" s="69"/>
      <c r="C908" s="71"/>
      <c r="D908" s="69"/>
      <c r="E908" s="73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4.25" customHeight="1">
      <c r="A909" s="70"/>
      <c r="B909" s="69"/>
      <c r="C909" s="71"/>
      <c r="D909" s="69"/>
      <c r="E909" s="73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4.25" customHeight="1">
      <c r="A910" s="70"/>
      <c r="B910" s="69"/>
      <c r="C910" s="71"/>
      <c r="D910" s="69"/>
      <c r="E910" s="73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4.25" customHeight="1">
      <c r="A911" s="70"/>
      <c r="B911" s="69"/>
      <c r="C911" s="71"/>
      <c r="D911" s="69"/>
      <c r="E911" s="73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4.25" customHeight="1">
      <c r="A912" s="70"/>
      <c r="B912" s="69"/>
      <c r="C912" s="71"/>
      <c r="D912" s="69"/>
      <c r="E912" s="73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4.25" customHeight="1">
      <c r="A913" s="70"/>
      <c r="B913" s="69"/>
      <c r="C913" s="71"/>
      <c r="D913" s="69"/>
      <c r="E913" s="73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4.25" customHeight="1">
      <c r="A914" s="70"/>
      <c r="B914" s="69"/>
      <c r="C914" s="71"/>
      <c r="D914" s="69"/>
      <c r="E914" s="73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4.25" customHeight="1">
      <c r="A915" s="70"/>
      <c r="B915" s="69"/>
      <c r="C915" s="71"/>
      <c r="D915" s="69"/>
      <c r="E915" s="73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4.25" customHeight="1">
      <c r="A916" s="70"/>
      <c r="B916" s="69"/>
      <c r="C916" s="71"/>
      <c r="D916" s="69"/>
      <c r="E916" s="73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4.25" customHeight="1">
      <c r="A917" s="70"/>
      <c r="B917" s="69"/>
      <c r="C917" s="71"/>
      <c r="D917" s="69"/>
      <c r="E917" s="73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4.25" customHeight="1">
      <c r="A918" s="70"/>
      <c r="B918" s="69"/>
      <c r="C918" s="71"/>
      <c r="D918" s="69"/>
      <c r="E918" s="73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4.25" customHeight="1">
      <c r="A919" s="70"/>
      <c r="B919" s="69"/>
      <c r="C919" s="71"/>
      <c r="D919" s="69"/>
      <c r="E919" s="73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4.25" customHeight="1">
      <c r="A920" s="70"/>
      <c r="B920" s="69"/>
      <c r="C920" s="71"/>
      <c r="D920" s="69"/>
      <c r="E920" s="73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4.25" customHeight="1">
      <c r="A921" s="70"/>
      <c r="B921" s="69"/>
      <c r="C921" s="71"/>
      <c r="D921" s="69"/>
      <c r="E921" s="73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4.25" customHeight="1">
      <c r="A922" s="70"/>
      <c r="B922" s="69"/>
      <c r="C922" s="71"/>
      <c r="D922" s="69"/>
      <c r="E922" s="73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4.25" customHeight="1">
      <c r="A923" s="70"/>
      <c r="B923" s="69"/>
      <c r="C923" s="71"/>
      <c r="D923" s="69"/>
      <c r="E923" s="73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4.25" customHeight="1">
      <c r="A924" s="70"/>
      <c r="B924" s="69"/>
      <c r="C924" s="71"/>
      <c r="D924" s="69"/>
      <c r="E924" s="73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4.25" customHeight="1">
      <c r="A925" s="70"/>
      <c r="B925" s="69"/>
      <c r="C925" s="71"/>
      <c r="D925" s="69"/>
      <c r="E925" s="73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4.25" customHeight="1">
      <c r="A926" s="70"/>
      <c r="B926" s="69"/>
      <c r="C926" s="71"/>
      <c r="D926" s="69"/>
      <c r="E926" s="73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4.25" customHeight="1">
      <c r="A927" s="70"/>
      <c r="B927" s="69"/>
      <c r="C927" s="71"/>
      <c r="D927" s="69"/>
      <c r="E927" s="73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4.25" customHeight="1">
      <c r="A928" s="70"/>
      <c r="B928" s="69"/>
      <c r="C928" s="71"/>
      <c r="D928" s="69"/>
      <c r="E928" s="73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4.25" customHeight="1">
      <c r="A929" s="70"/>
      <c r="B929" s="69"/>
      <c r="C929" s="71"/>
      <c r="D929" s="69"/>
      <c r="E929" s="73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4.25" customHeight="1">
      <c r="A930" s="70"/>
      <c r="B930" s="69"/>
      <c r="C930" s="71"/>
      <c r="D930" s="69"/>
      <c r="E930" s="73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4.25" customHeight="1">
      <c r="A931" s="70"/>
      <c r="B931" s="69"/>
      <c r="C931" s="71"/>
      <c r="D931" s="69"/>
      <c r="E931" s="73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4.25" customHeight="1">
      <c r="A932" s="70"/>
      <c r="B932" s="69"/>
      <c r="C932" s="71"/>
      <c r="D932" s="69"/>
      <c r="E932" s="73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4.25" customHeight="1">
      <c r="A933" s="70"/>
      <c r="B933" s="69"/>
      <c r="C933" s="71"/>
      <c r="D933" s="69"/>
      <c r="E933" s="73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4.25" customHeight="1">
      <c r="A934" s="70"/>
      <c r="B934" s="69"/>
      <c r="C934" s="71"/>
      <c r="D934" s="69"/>
      <c r="E934" s="73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4.25" customHeight="1">
      <c r="A935" s="70"/>
      <c r="B935" s="69"/>
      <c r="C935" s="71"/>
      <c r="D935" s="69"/>
      <c r="E935" s="73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4.25" customHeight="1">
      <c r="A936" s="70"/>
      <c r="B936" s="69"/>
      <c r="C936" s="71"/>
      <c r="D936" s="69"/>
      <c r="E936" s="73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4.25" customHeight="1">
      <c r="A937" s="70"/>
      <c r="B937" s="69"/>
      <c r="C937" s="71"/>
      <c r="D937" s="69"/>
      <c r="E937" s="73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4.25" customHeight="1">
      <c r="A938" s="70"/>
      <c r="B938" s="69"/>
      <c r="C938" s="71"/>
      <c r="D938" s="69"/>
      <c r="E938" s="73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4.25" customHeight="1">
      <c r="A939" s="70"/>
      <c r="B939" s="69"/>
      <c r="C939" s="71"/>
      <c r="D939" s="69"/>
      <c r="E939" s="73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4.25" customHeight="1">
      <c r="A940" s="70"/>
      <c r="B940" s="69"/>
      <c r="C940" s="71"/>
      <c r="D940" s="69"/>
      <c r="E940" s="73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4.25" customHeight="1">
      <c r="A941" s="70"/>
      <c r="B941" s="69"/>
      <c r="C941" s="71"/>
      <c r="D941" s="69"/>
      <c r="E941" s="73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4.25" customHeight="1">
      <c r="A942" s="70"/>
      <c r="B942" s="69"/>
      <c r="C942" s="71"/>
      <c r="D942" s="69"/>
      <c r="E942" s="73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4.25" customHeight="1">
      <c r="A943" s="70"/>
      <c r="B943" s="69"/>
      <c r="C943" s="71"/>
      <c r="D943" s="69"/>
      <c r="E943" s="73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4.25" customHeight="1">
      <c r="A944" s="70"/>
      <c r="B944" s="69"/>
      <c r="C944" s="71"/>
      <c r="D944" s="69"/>
      <c r="E944" s="73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4.25" customHeight="1">
      <c r="A945" s="70"/>
      <c r="B945" s="69"/>
      <c r="C945" s="71"/>
      <c r="D945" s="69"/>
      <c r="E945" s="73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4.25" customHeight="1">
      <c r="A946" s="70"/>
      <c r="B946" s="69"/>
      <c r="C946" s="71"/>
      <c r="D946" s="69"/>
      <c r="E946" s="73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4.25" customHeight="1">
      <c r="A947" s="70"/>
      <c r="B947" s="69"/>
      <c r="C947" s="71"/>
      <c r="D947" s="69"/>
      <c r="E947" s="73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4.25" customHeight="1">
      <c r="A948" s="70"/>
      <c r="B948" s="69"/>
      <c r="C948" s="71"/>
      <c r="D948" s="69"/>
      <c r="E948" s="73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4.25" customHeight="1">
      <c r="A949" s="70"/>
      <c r="B949" s="69"/>
      <c r="C949" s="71"/>
      <c r="D949" s="69"/>
      <c r="E949" s="73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4.25" customHeight="1">
      <c r="A950" s="70"/>
      <c r="B950" s="69"/>
      <c r="C950" s="71"/>
      <c r="D950" s="69"/>
      <c r="E950" s="73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4.25" customHeight="1">
      <c r="A951" s="70"/>
      <c r="B951" s="69"/>
      <c r="C951" s="71"/>
      <c r="D951" s="69"/>
      <c r="E951" s="73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4.25" customHeight="1">
      <c r="A952" s="70"/>
      <c r="B952" s="69"/>
      <c r="C952" s="71"/>
      <c r="D952" s="69"/>
      <c r="E952" s="73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4.25" customHeight="1">
      <c r="A953" s="70"/>
      <c r="B953" s="69"/>
      <c r="C953" s="71"/>
      <c r="D953" s="69"/>
      <c r="E953" s="73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4.25" customHeight="1">
      <c r="A954" s="70"/>
      <c r="B954" s="69"/>
      <c r="C954" s="71"/>
      <c r="D954" s="69"/>
      <c r="E954" s="73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4.25" customHeight="1">
      <c r="A955" s="70"/>
      <c r="B955" s="69"/>
      <c r="C955" s="71"/>
      <c r="D955" s="69"/>
      <c r="E955" s="73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4.25" customHeight="1">
      <c r="A956" s="70"/>
      <c r="B956" s="69"/>
      <c r="C956" s="71"/>
      <c r="D956" s="69"/>
      <c r="E956" s="73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4.25" customHeight="1">
      <c r="A957" s="70"/>
      <c r="B957" s="69"/>
      <c r="C957" s="71"/>
      <c r="D957" s="69"/>
      <c r="E957" s="73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4.25" customHeight="1">
      <c r="A958" s="70"/>
      <c r="B958" s="69"/>
      <c r="C958" s="71"/>
      <c r="D958" s="69"/>
      <c r="E958" s="73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4.25" customHeight="1">
      <c r="A959" s="70"/>
      <c r="B959" s="69"/>
      <c r="C959" s="71"/>
      <c r="D959" s="69"/>
      <c r="E959" s="73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4.25" customHeight="1">
      <c r="A960" s="70"/>
      <c r="B960" s="69"/>
      <c r="C960" s="71"/>
      <c r="D960" s="69"/>
      <c r="E960" s="73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4.25" customHeight="1">
      <c r="A961" s="70"/>
      <c r="B961" s="69"/>
      <c r="C961" s="71"/>
      <c r="D961" s="69"/>
      <c r="E961" s="73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4.25" customHeight="1">
      <c r="A962" s="70"/>
      <c r="B962" s="69"/>
      <c r="C962" s="71"/>
      <c r="D962" s="69"/>
      <c r="E962" s="73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4.25" customHeight="1">
      <c r="A963" s="70"/>
      <c r="B963" s="69"/>
      <c r="C963" s="71"/>
      <c r="D963" s="69"/>
      <c r="E963" s="73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4.25" customHeight="1">
      <c r="A964" s="70"/>
      <c r="B964" s="69"/>
      <c r="C964" s="71"/>
      <c r="D964" s="69"/>
      <c r="E964" s="73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4.25" customHeight="1">
      <c r="A965" s="70"/>
      <c r="B965" s="69"/>
      <c r="C965" s="71"/>
      <c r="D965" s="69"/>
      <c r="E965" s="73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4.25" customHeight="1">
      <c r="A966" s="70"/>
      <c r="B966" s="69"/>
      <c r="C966" s="71"/>
      <c r="D966" s="69"/>
      <c r="E966" s="73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4.25" customHeight="1">
      <c r="A967" s="70"/>
      <c r="B967" s="69"/>
      <c r="C967" s="71"/>
      <c r="D967" s="69"/>
      <c r="E967" s="73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4.25" customHeight="1">
      <c r="A968" s="70"/>
      <c r="B968" s="69"/>
      <c r="C968" s="71"/>
      <c r="D968" s="69"/>
      <c r="E968" s="73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4.25" customHeight="1">
      <c r="A969" s="70"/>
      <c r="B969" s="69"/>
      <c r="C969" s="71"/>
      <c r="D969" s="69"/>
      <c r="E969" s="73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4.25" customHeight="1">
      <c r="A970" s="70"/>
      <c r="B970" s="69"/>
      <c r="C970" s="71"/>
      <c r="D970" s="69"/>
      <c r="E970" s="73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4.25" customHeight="1">
      <c r="A971" s="70"/>
      <c r="B971" s="69"/>
      <c r="C971" s="71"/>
      <c r="D971" s="69"/>
      <c r="E971" s="73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4.25" customHeight="1">
      <c r="A972" s="70"/>
      <c r="B972" s="69"/>
      <c r="C972" s="71"/>
      <c r="D972" s="69"/>
      <c r="E972" s="73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4.25" customHeight="1">
      <c r="A973" s="70"/>
      <c r="B973" s="69"/>
      <c r="C973" s="71"/>
      <c r="D973" s="69"/>
      <c r="E973" s="73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4.25" customHeight="1">
      <c r="A974" s="70"/>
      <c r="B974" s="69"/>
      <c r="C974" s="71"/>
      <c r="D974" s="69"/>
      <c r="E974" s="73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4.25" customHeight="1">
      <c r="A975" s="70"/>
      <c r="B975" s="69"/>
      <c r="C975" s="71"/>
      <c r="D975" s="69"/>
      <c r="E975" s="73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4.25" customHeight="1">
      <c r="A976" s="70"/>
      <c r="B976" s="69"/>
      <c r="C976" s="71"/>
      <c r="D976" s="69"/>
      <c r="E976" s="73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4.25" customHeight="1">
      <c r="A977" s="70"/>
      <c r="B977" s="69"/>
      <c r="C977" s="71"/>
      <c r="D977" s="69"/>
      <c r="E977" s="73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4.25" customHeight="1">
      <c r="A978" s="70"/>
      <c r="B978" s="69"/>
      <c r="C978" s="71"/>
      <c r="D978" s="69"/>
      <c r="E978" s="73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4.25" customHeight="1">
      <c r="A979" s="70"/>
      <c r="B979" s="69"/>
      <c r="C979" s="71"/>
      <c r="D979" s="69"/>
      <c r="E979" s="73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4.25" customHeight="1">
      <c r="A980" s="70"/>
      <c r="B980" s="69"/>
      <c r="C980" s="71"/>
      <c r="D980" s="69"/>
      <c r="E980" s="73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4.25" customHeight="1">
      <c r="A981" s="70"/>
      <c r="B981" s="69"/>
      <c r="C981" s="71"/>
      <c r="D981" s="69"/>
      <c r="E981" s="73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4.25" customHeight="1">
      <c r="A982" s="70"/>
      <c r="B982" s="69"/>
      <c r="C982" s="71"/>
      <c r="D982" s="69"/>
      <c r="E982" s="73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4.25" customHeight="1">
      <c r="A983" s="70"/>
      <c r="B983" s="69"/>
      <c r="C983" s="71"/>
      <c r="D983" s="69"/>
      <c r="E983" s="73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4.25" customHeight="1">
      <c r="A984" s="70"/>
      <c r="B984" s="69"/>
      <c r="C984" s="71"/>
      <c r="D984" s="69"/>
      <c r="E984" s="73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4.25" customHeight="1">
      <c r="A985" s="70"/>
      <c r="B985" s="69"/>
      <c r="C985" s="71"/>
      <c r="D985" s="69"/>
      <c r="E985" s="73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4.25" customHeight="1">
      <c r="A986" s="70"/>
      <c r="B986" s="69"/>
      <c r="C986" s="71"/>
      <c r="D986" s="69"/>
      <c r="E986" s="73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4.25" customHeight="1">
      <c r="A987" s="70"/>
      <c r="B987" s="69"/>
      <c r="C987" s="71"/>
      <c r="D987" s="69"/>
      <c r="E987" s="73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4.25" customHeight="1">
      <c r="A988" s="70"/>
      <c r="B988" s="69"/>
      <c r="C988" s="71"/>
      <c r="D988" s="69"/>
      <c r="E988" s="73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4.25" customHeight="1">
      <c r="A989" s="70"/>
      <c r="B989" s="69"/>
      <c r="C989" s="71"/>
      <c r="D989" s="69"/>
      <c r="E989" s="73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4.25" customHeight="1">
      <c r="A990" s="70"/>
      <c r="B990" s="69"/>
      <c r="C990" s="71"/>
      <c r="D990" s="69"/>
      <c r="E990" s="73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4.25" customHeight="1">
      <c r="A991" s="70"/>
      <c r="B991" s="69"/>
      <c r="C991" s="71"/>
      <c r="D991" s="69"/>
      <c r="E991" s="73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4.25" customHeight="1">
      <c r="A992" s="70"/>
      <c r="B992" s="69"/>
      <c r="C992" s="71"/>
      <c r="D992" s="69"/>
      <c r="E992" s="73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4.25" customHeight="1">
      <c r="A993" s="70"/>
      <c r="B993" s="69"/>
      <c r="C993" s="71"/>
      <c r="D993" s="69"/>
      <c r="E993" s="73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4.25" customHeight="1">
      <c r="A994" s="70"/>
      <c r="B994" s="69"/>
      <c r="C994" s="71"/>
      <c r="D994" s="69"/>
      <c r="E994" s="73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4.25" customHeight="1">
      <c r="A995" s="70"/>
      <c r="B995" s="69"/>
      <c r="C995" s="71"/>
      <c r="D995" s="69"/>
      <c r="E995" s="73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4.25" customHeight="1">
      <c r="A996" s="70"/>
      <c r="B996" s="69"/>
      <c r="C996" s="71"/>
      <c r="D996" s="69"/>
      <c r="E996" s="73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4.25" customHeight="1">
      <c r="A997" s="70"/>
      <c r="B997" s="69"/>
      <c r="C997" s="71"/>
      <c r="D997" s="69"/>
      <c r="E997" s="73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4.25" customHeight="1">
      <c r="A998" s="70"/>
      <c r="B998" s="69"/>
      <c r="C998" s="71"/>
      <c r="D998" s="69"/>
      <c r="E998" s="73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4.25" customHeight="1">
      <c r="A999" s="70"/>
      <c r="B999" s="69"/>
      <c r="C999" s="71"/>
      <c r="D999" s="69"/>
      <c r="E999" s="73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4.25" customHeight="1">
      <c r="A1000" s="70"/>
      <c r="B1000" s="69"/>
      <c r="C1000" s="71"/>
      <c r="D1000" s="69"/>
      <c r="E1000" s="73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autoFilter ref="A1:H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" sqref="G1"/>
    </sheetView>
  </sheetViews>
  <sheetFormatPr baseColWidth="10" defaultColWidth="14.44140625" defaultRowHeight="15" customHeight="1"/>
  <cols>
    <col min="1" max="1" width="14.77734375" customWidth="1"/>
    <col min="2" max="2" width="35.77734375" customWidth="1"/>
    <col min="3" max="3" width="15.77734375" customWidth="1"/>
    <col min="4" max="4" width="16.21875" customWidth="1"/>
    <col min="5" max="5" width="17.77734375" customWidth="1"/>
    <col min="6" max="6" width="22.77734375" customWidth="1"/>
    <col min="7" max="7" width="24.5546875" customWidth="1"/>
    <col min="8" max="8" width="27.109375" customWidth="1"/>
    <col min="9" max="26" width="11.5546875" customWidth="1"/>
  </cols>
  <sheetData>
    <row r="1" spans="1:9" ht="14.25" customHeight="1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40" t="s">
        <v>5</v>
      </c>
      <c r="G1" s="40" t="s">
        <v>6</v>
      </c>
      <c r="H1" s="40" t="s">
        <v>7</v>
      </c>
    </row>
    <row r="2" spans="1:9" ht="14.25" customHeight="1">
      <c r="A2" s="6">
        <v>45414</v>
      </c>
      <c r="B2" s="7" t="s">
        <v>233</v>
      </c>
      <c r="C2" s="6">
        <v>45415</v>
      </c>
      <c r="D2" s="8"/>
      <c r="E2" s="8">
        <v>1730</v>
      </c>
      <c r="F2" s="7"/>
      <c r="G2" s="7" t="s">
        <v>29</v>
      </c>
      <c r="H2" s="7"/>
      <c r="I2" s="74"/>
    </row>
    <row r="3" spans="1:9" ht="14.25" customHeight="1">
      <c r="A3" s="6">
        <v>45414</v>
      </c>
      <c r="B3" s="7" t="s">
        <v>233</v>
      </c>
      <c r="C3" s="6">
        <v>45415</v>
      </c>
      <c r="D3" s="8"/>
      <c r="E3" s="8">
        <v>6755</v>
      </c>
      <c r="F3" s="7"/>
      <c r="G3" s="7" t="s">
        <v>29</v>
      </c>
      <c r="H3" s="7"/>
    </row>
    <row r="4" spans="1:9" ht="14.25" customHeight="1">
      <c r="A4" s="21">
        <v>45415</v>
      </c>
      <c r="B4" s="22" t="s">
        <v>265</v>
      </c>
      <c r="C4" s="21">
        <v>45414</v>
      </c>
      <c r="D4" s="23">
        <v>0.75</v>
      </c>
      <c r="E4" s="23"/>
      <c r="F4" s="22"/>
      <c r="G4" s="22" t="s">
        <v>31</v>
      </c>
      <c r="H4" s="22" t="s">
        <v>32</v>
      </c>
    </row>
    <row r="5" spans="1:9" ht="14.25" customHeight="1">
      <c r="A5" s="21">
        <v>45415</v>
      </c>
      <c r="B5" s="22" t="s">
        <v>272</v>
      </c>
      <c r="C5" s="21">
        <v>45414</v>
      </c>
      <c r="D5" s="23">
        <v>1.7849999999999999</v>
      </c>
      <c r="E5" s="23"/>
      <c r="F5" s="22"/>
      <c r="G5" s="22" t="s">
        <v>31</v>
      </c>
      <c r="H5" s="22" t="s">
        <v>32</v>
      </c>
    </row>
    <row r="6" spans="1:9" ht="14.25" customHeight="1">
      <c r="A6" s="13">
        <v>45415</v>
      </c>
      <c r="B6" s="14" t="s">
        <v>279</v>
      </c>
      <c r="C6" s="13">
        <v>45414</v>
      </c>
      <c r="D6" s="15">
        <v>330.94400000000002</v>
      </c>
      <c r="E6" s="15"/>
      <c r="F6" s="14"/>
      <c r="G6" s="14" t="s">
        <v>15</v>
      </c>
      <c r="H6" s="14" t="s">
        <v>140</v>
      </c>
      <c r="I6" s="74"/>
    </row>
    <row r="7" spans="1:9" ht="14.25" customHeight="1">
      <c r="A7" s="13">
        <v>45415</v>
      </c>
      <c r="B7" s="14" t="s">
        <v>280</v>
      </c>
      <c r="C7" s="13">
        <v>45414</v>
      </c>
      <c r="D7" s="15">
        <v>900</v>
      </c>
      <c r="E7" s="15"/>
      <c r="F7" s="14"/>
      <c r="G7" s="14" t="s">
        <v>15</v>
      </c>
      <c r="H7" s="14" t="s">
        <v>140</v>
      </c>
      <c r="I7" s="74"/>
    </row>
    <row r="8" spans="1:9" ht="14.25" customHeight="1">
      <c r="A8" s="13">
        <v>45415</v>
      </c>
      <c r="B8" s="14" t="s">
        <v>281</v>
      </c>
      <c r="C8" s="13">
        <v>45414</v>
      </c>
      <c r="D8" s="15">
        <v>990.10799999999995</v>
      </c>
      <c r="E8" s="15"/>
      <c r="F8" s="14"/>
      <c r="G8" s="14" t="s">
        <v>15</v>
      </c>
      <c r="H8" s="14" t="s">
        <v>251</v>
      </c>
    </row>
    <row r="9" spans="1:9" ht="14.25" customHeight="1">
      <c r="A9" s="13">
        <v>45415</v>
      </c>
      <c r="B9" s="14" t="s">
        <v>282</v>
      </c>
      <c r="C9" s="13">
        <v>45414</v>
      </c>
      <c r="D9" s="15">
        <v>1589.8409999999999</v>
      </c>
      <c r="E9" s="15"/>
      <c r="F9" s="14"/>
      <c r="G9" s="14" t="s">
        <v>15</v>
      </c>
      <c r="H9" s="14" t="s">
        <v>251</v>
      </c>
    </row>
    <row r="10" spans="1:9" ht="14.25" customHeight="1">
      <c r="A10" s="10">
        <v>45415</v>
      </c>
      <c r="B10" s="59" t="s">
        <v>283</v>
      </c>
      <c r="C10" s="60">
        <v>45414</v>
      </c>
      <c r="D10" s="48">
        <v>3676.45</v>
      </c>
      <c r="E10" s="61"/>
      <c r="F10" s="59" t="s">
        <v>284</v>
      </c>
      <c r="G10" s="59" t="s">
        <v>12</v>
      </c>
      <c r="H10" s="57" t="s">
        <v>285</v>
      </c>
    </row>
    <row r="11" spans="1:9" ht="14.25" customHeight="1">
      <c r="A11" s="6">
        <v>45415</v>
      </c>
      <c r="B11" s="7" t="s">
        <v>237</v>
      </c>
      <c r="C11" s="6">
        <v>45418</v>
      </c>
      <c r="D11" s="8"/>
      <c r="E11" s="8">
        <v>76.402000000000001</v>
      </c>
      <c r="F11" s="7"/>
      <c r="G11" s="7" t="s">
        <v>36</v>
      </c>
      <c r="H11" s="7" t="s">
        <v>37</v>
      </c>
    </row>
    <row r="12" spans="1:9" ht="14.25" customHeight="1">
      <c r="A12" s="6">
        <v>45415</v>
      </c>
      <c r="B12" s="7" t="s">
        <v>188</v>
      </c>
      <c r="C12" s="6">
        <v>45419</v>
      </c>
      <c r="D12" s="8"/>
      <c r="E12" s="8">
        <v>116.32599999999999</v>
      </c>
      <c r="F12" s="7"/>
      <c r="G12" s="7" t="s">
        <v>9</v>
      </c>
      <c r="H12" s="7"/>
    </row>
    <row r="13" spans="1:9" ht="14.25" customHeight="1">
      <c r="A13" s="6">
        <v>45415</v>
      </c>
      <c r="B13" s="7" t="s">
        <v>188</v>
      </c>
      <c r="C13" s="6">
        <v>45420</v>
      </c>
      <c r="D13" s="8"/>
      <c r="E13" s="8">
        <v>532.42100000000005</v>
      </c>
      <c r="F13" s="7"/>
      <c r="G13" s="7" t="s">
        <v>9</v>
      </c>
      <c r="H13" s="7"/>
    </row>
    <row r="14" spans="1:9" ht="14.25" customHeight="1">
      <c r="A14" s="6">
        <v>45415</v>
      </c>
      <c r="B14" s="7" t="s">
        <v>286</v>
      </c>
      <c r="C14" s="6">
        <v>45418</v>
      </c>
      <c r="D14" s="8"/>
      <c r="E14" s="8">
        <v>1060</v>
      </c>
      <c r="F14" s="7"/>
      <c r="G14" s="7" t="s">
        <v>29</v>
      </c>
      <c r="H14" s="7"/>
    </row>
    <row r="15" spans="1:9" ht="14.25" customHeight="1">
      <c r="A15" s="21">
        <v>45418</v>
      </c>
      <c r="B15" s="22" t="s">
        <v>265</v>
      </c>
      <c r="C15" s="21">
        <v>45415</v>
      </c>
      <c r="D15" s="23">
        <v>0.75</v>
      </c>
      <c r="E15" s="23"/>
      <c r="F15" s="22"/>
      <c r="G15" s="22" t="s">
        <v>31</v>
      </c>
      <c r="H15" s="22" t="s">
        <v>32</v>
      </c>
    </row>
    <row r="16" spans="1:9" ht="14.25" customHeight="1">
      <c r="A16" s="21">
        <v>45418</v>
      </c>
      <c r="B16" s="22" t="s">
        <v>272</v>
      </c>
      <c r="C16" s="21">
        <v>45415</v>
      </c>
      <c r="D16" s="23">
        <v>1.7849999999999999</v>
      </c>
      <c r="E16" s="23"/>
      <c r="F16" s="22"/>
      <c r="G16" s="22" t="s">
        <v>31</v>
      </c>
      <c r="H16" s="22" t="s">
        <v>32</v>
      </c>
    </row>
    <row r="17" spans="1:26" ht="14.25" customHeight="1">
      <c r="A17" s="21">
        <v>45418</v>
      </c>
      <c r="B17" s="22" t="s">
        <v>287</v>
      </c>
      <c r="C17" s="21">
        <v>45442</v>
      </c>
      <c r="D17" s="23">
        <v>128.52000000000001</v>
      </c>
      <c r="E17" s="23"/>
      <c r="F17" s="22"/>
      <c r="G17" s="22" t="s">
        <v>31</v>
      </c>
      <c r="H17" s="22" t="s">
        <v>32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4.25" customHeight="1">
      <c r="A18" s="6">
        <v>45418</v>
      </c>
      <c r="B18" s="7" t="s">
        <v>188</v>
      </c>
      <c r="C18" s="6">
        <v>45423</v>
      </c>
      <c r="D18" s="8"/>
      <c r="E18" s="8">
        <v>33.445</v>
      </c>
      <c r="F18" s="7"/>
      <c r="G18" s="7" t="s">
        <v>9</v>
      </c>
      <c r="H18" s="7"/>
    </row>
    <row r="19" spans="1:26" ht="14.25" customHeight="1">
      <c r="A19" s="6">
        <v>45418</v>
      </c>
      <c r="B19" s="7" t="s">
        <v>288</v>
      </c>
      <c r="C19" s="6">
        <v>45419</v>
      </c>
      <c r="D19" s="8"/>
      <c r="E19" s="8">
        <v>474.21699999999998</v>
      </c>
      <c r="F19" s="7"/>
      <c r="G19" s="7" t="s">
        <v>185</v>
      </c>
      <c r="H19" s="7" t="s">
        <v>86</v>
      </c>
    </row>
    <row r="20" spans="1:26" ht="14.25" customHeight="1">
      <c r="A20" s="6">
        <v>45418</v>
      </c>
      <c r="B20" s="7" t="s">
        <v>188</v>
      </c>
      <c r="C20" s="6">
        <v>45423</v>
      </c>
      <c r="D20" s="8"/>
      <c r="E20" s="8">
        <v>481.14</v>
      </c>
      <c r="F20" s="7"/>
      <c r="G20" s="7" t="s">
        <v>9</v>
      </c>
      <c r="H20" s="7"/>
    </row>
    <row r="21" spans="1:26" ht="14.25" customHeight="1">
      <c r="A21" s="6">
        <v>45418</v>
      </c>
      <c r="B21" s="7" t="s">
        <v>286</v>
      </c>
      <c r="C21" s="6">
        <v>45419</v>
      </c>
      <c r="D21" s="8"/>
      <c r="E21" s="8">
        <v>7315</v>
      </c>
      <c r="F21" s="7"/>
      <c r="G21" s="7" t="s">
        <v>29</v>
      </c>
      <c r="H21" s="7"/>
    </row>
    <row r="22" spans="1:26" ht="14.25" customHeight="1">
      <c r="A22" s="13">
        <v>45419</v>
      </c>
      <c r="B22" s="14" t="s">
        <v>289</v>
      </c>
      <c r="C22" s="13">
        <v>45418</v>
      </c>
      <c r="D22" s="15">
        <v>1025.069</v>
      </c>
      <c r="E22" s="15"/>
      <c r="F22" s="14"/>
      <c r="G22" s="14" t="s">
        <v>15</v>
      </c>
      <c r="H22" s="14" t="s">
        <v>149</v>
      </c>
    </row>
    <row r="23" spans="1:26" ht="14.25" customHeight="1">
      <c r="A23" s="13">
        <v>45419</v>
      </c>
      <c r="B23" s="14" t="s">
        <v>290</v>
      </c>
      <c r="C23" s="13">
        <v>45418</v>
      </c>
      <c r="D23" s="15">
        <v>1379.2660000000001</v>
      </c>
      <c r="E23" s="15"/>
      <c r="F23" s="14"/>
      <c r="G23" s="14" t="s">
        <v>15</v>
      </c>
      <c r="H23" s="14" t="s">
        <v>251</v>
      </c>
    </row>
    <row r="24" spans="1:26" ht="14.25" customHeight="1">
      <c r="A24" s="13">
        <v>45419</v>
      </c>
      <c r="B24" s="14" t="s">
        <v>291</v>
      </c>
      <c r="C24" s="13">
        <v>45418</v>
      </c>
      <c r="D24" s="15">
        <v>2759.5450000000001</v>
      </c>
      <c r="E24" s="15"/>
      <c r="F24" s="14"/>
      <c r="G24" s="14" t="s">
        <v>15</v>
      </c>
      <c r="H24" s="14" t="s">
        <v>251</v>
      </c>
    </row>
    <row r="25" spans="1:26" ht="14.25" customHeight="1">
      <c r="A25" s="6">
        <v>45419</v>
      </c>
      <c r="B25" s="7" t="s">
        <v>188</v>
      </c>
      <c r="C25" s="6">
        <v>45424</v>
      </c>
      <c r="D25" s="8"/>
      <c r="E25" s="8">
        <v>15.159000000000001</v>
      </c>
      <c r="F25" s="7"/>
      <c r="G25" s="7" t="s">
        <v>9</v>
      </c>
      <c r="H25" s="7"/>
    </row>
    <row r="26" spans="1:26" ht="14.25" customHeight="1">
      <c r="A26" s="6">
        <v>45419</v>
      </c>
      <c r="B26" s="7" t="s">
        <v>188</v>
      </c>
      <c r="C26" s="6">
        <v>45425</v>
      </c>
      <c r="D26" s="8"/>
      <c r="E26" s="8">
        <v>64.846000000000004</v>
      </c>
      <c r="F26" s="7"/>
      <c r="G26" s="7" t="s">
        <v>9</v>
      </c>
      <c r="H26" s="7"/>
    </row>
    <row r="27" spans="1:26" ht="14.25" customHeight="1">
      <c r="A27" s="6">
        <v>45419</v>
      </c>
      <c r="B27" s="7" t="s">
        <v>188</v>
      </c>
      <c r="C27" s="6">
        <v>45424</v>
      </c>
      <c r="D27" s="8"/>
      <c r="E27" s="8">
        <v>115.83</v>
      </c>
      <c r="F27" s="7"/>
      <c r="G27" s="7" t="s">
        <v>9</v>
      </c>
      <c r="H27" s="7"/>
    </row>
    <row r="28" spans="1:26" ht="14.25" customHeight="1">
      <c r="A28" s="10">
        <v>45420</v>
      </c>
      <c r="B28" s="11" t="s">
        <v>292</v>
      </c>
      <c r="C28" s="10">
        <v>45419</v>
      </c>
      <c r="D28" s="12">
        <v>1118.2049999999999</v>
      </c>
      <c r="E28" s="12"/>
      <c r="F28" s="11"/>
      <c r="G28" s="11" t="s">
        <v>86</v>
      </c>
      <c r="H28" s="11" t="s">
        <v>86</v>
      </c>
    </row>
    <row r="29" spans="1:26" ht="14.25" customHeight="1">
      <c r="A29" s="13">
        <v>45420</v>
      </c>
      <c r="B29" s="14" t="s">
        <v>293</v>
      </c>
      <c r="C29" s="13">
        <v>45419</v>
      </c>
      <c r="D29" s="15">
        <v>1978.2239999999999</v>
      </c>
      <c r="E29" s="15"/>
      <c r="F29" s="14"/>
      <c r="G29" s="14" t="s">
        <v>15</v>
      </c>
      <c r="H29" s="14" t="s">
        <v>251</v>
      </c>
    </row>
    <row r="30" spans="1:26" ht="14.25" customHeight="1">
      <c r="A30" s="6">
        <v>45420</v>
      </c>
      <c r="B30" s="7" t="s">
        <v>188</v>
      </c>
      <c r="C30" s="6">
        <v>45426</v>
      </c>
      <c r="D30" s="8"/>
      <c r="E30" s="8">
        <v>11.37</v>
      </c>
      <c r="F30" s="7"/>
      <c r="G30" s="7" t="s">
        <v>9</v>
      </c>
      <c r="H30" s="7"/>
    </row>
    <row r="31" spans="1:26" ht="14.25" customHeight="1">
      <c r="A31" s="6">
        <v>45420</v>
      </c>
      <c r="B31" s="7" t="s">
        <v>188</v>
      </c>
      <c r="C31" s="6">
        <v>45426</v>
      </c>
      <c r="D31" s="8"/>
      <c r="E31" s="8">
        <v>92.566000000000003</v>
      </c>
      <c r="F31" s="7"/>
      <c r="G31" s="7" t="s">
        <v>9</v>
      </c>
      <c r="H31" s="7"/>
    </row>
    <row r="32" spans="1:26" ht="14.25" customHeight="1">
      <c r="A32" s="13">
        <v>45421</v>
      </c>
      <c r="B32" s="14" t="s">
        <v>294</v>
      </c>
      <c r="C32" s="13">
        <v>45420</v>
      </c>
      <c r="D32" s="15">
        <v>728.30600000000004</v>
      </c>
      <c r="E32" s="15"/>
      <c r="F32" s="14"/>
      <c r="G32" s="14" t="s">
        <v>26</v>
      </c>
      <c r="H32" s="14" t="s">
        <v>295</v>
      </c>
    </row>
    <row r="33" spans="1:26" ht="14.25" customHeight="1">
      <c r="A33" s="13">
        <v>45421</v>
      </c>
      <c r="B33" s="14" t="s">
        <v>296</v>
      </c>
      <c r="C33" s="13">
        <v>45420</v>
      </c>
      <c r="D33" s="15">
        <v>966.99699999999996</v>
      </c>
      <c r="E33" s="15"/>
      <c r="F33" s="14"/>
      <c r="G33" s="14" t="s">
        <v>15</v>
      </c>
      <c r="H33" s="14" t="s">
        <v>89</v>
      </c>
    </row>
    <row r="34" spans="1:26" ht="14.25" customHeight="1">
      <c r="A34" s="13">
        <v>45421</v>
      </c>
      <c r="B34" s="14" t="s">
        <v>297</v>
      </c>
      <c r="C34" s="13">
        <v>45420</v>
      </c>
      <c r="D34" s="15">
        <v>1407.415</v>
      </c>
      <c r="E34" s="15"/>
      <c r="F34" s="14"/>
      <c r="G34" s="14" t="s">
        <v>15</v>
      </c>
      <c r="H34" s="14" t="s">
        <v>251</v>
      </c>
    </row>
    <row r="35" spans="1:26" ht="14.25" customHeight="1">
      <c r="A35" s="6">
        <v>45421</v>
      </c>
      <c r="B35" s="7" t="s">
        <v>188</v>
      </c>
      <c r="C35" s="6">
        <v>45427</v>
      </c>
      <c r="D35" s="8"/>
      <c r="E35" s="8">
        <v>48.015000000000001</v>
      </c>
      <c r="F35" s="7"/>
      <c r="G35" s="7" t="s">
        <v>9</v>
      </c>
      <c r="H35" s="7"/>
    </row>
    <row r="36" spans="1:26" ht="14.25" customHeight="1">
      <c r="A36" s="21">
        <v>45422</v>
      </c>
      <c r="B36" s="22" t="s">
        <v>265</v>
      </c>
      <c r="C36" s="21">
        <v>45421</v>
      </c>
      <c r="D36" s="23">
        <v>0.75</v>
      </c>
      <c r="E36" s="23"/>
      <c r="F36" s="22"/>
      <c r="G36" s="22" t="s">
        <v>31</v>
      </c>
      <c r="H36" s="22" t="s">
        <v>32</v>
      </c>
    </row>
    <row r="37" spans="1:26" ht="14.25" customHeight="1">
      <c r="A37" s="21">
        <v>45422</v>
      </c>
      <c r="B37" s="22" t="s">
        <v>298</v>
      </c>
      <c r="C37" s="21">
        <v>45421</v>
      </c>
      <c r="D37" s="23">
        <v>1.7849999999999999</v>
      </c>
      <c r="E37" s="23"/>
      <c r="F37" s="22"/>
      <c r="G37" s="22" t="s">
        <v>31</v>
      </c>
      <c r="H37" s="22" t="s">
        <v>32</v>
      </c>
    </row>
    <row r="38" spans="1:26" ht="14.25" customHeight="1">
      <c r="A38" s="6">
        <v>45422</v>
      </c>
      <c r="B38" s="7" t="s">
        <v>237</v>
      </c>
      <c r="C38" s="6">
        <v>45425</v>
      </c>
      <c r="D38" s="8"/>
      <c r="E38" s="8">
        <v>49.290999999999997</v>
      </c>
      <c r="F38" s="7"/>
      <c r="G38" s="7" t="s">
        <v>36</v>
      </c>
      <c r="H38" s="7" t="s">
        <v>37</v>
      </c>
    </row>
    <row r="39" spans="1:26" ht="14.25" customHeight="1">
      <c r="A39" s="13">
        <v>45425</v>
      </c>
      <c r="B39" s="14" t="s">
        <v>299</v>
      </c>
      <c r="C39" s="13">
        <v>45422</v>
      </c>
      <c r="D39" s="15">
        <v>1525.7650000000001</v>
      </c>
      <c r="E39" s="15"/>
      <c r="F39" s="14"/>
      <c r="G39" s="14" t="s">
        <v>15</v>
      </c>
      <c r="H39" s="14" t="s">
        <v>300</v>
      </c>
    </row>
    <row r="40" spans="1:26" ht="14.25" customHeight="1">
      <c r="A40" s="6">
        <v>45425</v>
      </c>
      <c r="B40" s="7" t="s">
        <v>286</v>
      </c>
      <c r="C40" s="6">
        <v>45426</v>
      </c>
      <c r="D40" s="8"/>
      <c r="E40" s="8">
        <v>4640</v>
      </c>
      <c r="F40" s="7"/>
      <c r="G40" s="7" t="s">
        <v>29</v>
      </c>
      <c r="H40" s="7"/>
    </row>
    <row r="41" spans="1:26" ht="14.25" customHeight="1">
      <c r="A41" s="13">
        <v>45426</v>
      </c>
      <c r="B41" s="14" t="s">
        <v>301</v>
      </c>
      <c r="C41" s="13">
        <v>45425</v>
      </c>
      <c r="D41" s="15">
        <v>278.60000000000002</v>
      </c>
      <c r="E41" s="15"/>
      <c r="F41" s="14"/>
      <c r="G41" s="14" t="s">
        <v>302</v>
      </c>
      <c r="H41" s="14" t="s">
        <v>302</v>
      </c>
    </row>
    <row r="42" spans="1:26" ht="14.25" customHeight="1">
      <c r="A42" s="13">
        <v>45426</v>
      </c>
      <c r="B42" s="14" t="s">
        <v>303</v>
      </c>
      <c r="C42" s="13">
        <v>45425</v>
      </c>
      <c r="D42" s="15">
        <v>515</v>
      </c>
      <c r="E42" s="15"/>
      <c r="F42" s="14"/>
      <c r="G42" s="14" t="s">
        <v>15</v>
      </c>
      <c r="H42" s="14" t="s">
        <v>304</v>
      </c>
    </row>
    <row r="43" spans="1:26" ht="14.25" customHeight="1">
      <c r="A43" s="6">
        <v>45426</v>
      </c>
      <c r="B43" s="7" t="s">
        <v>305</v>
      </c>
      <c r="C43" s="6">
        <v>45427</v>
      </c>
      <c r="D43" s="8"/>
      <c r="E43" s="8">
        <v>7155</v>
      </c>
      <c r="F43" s="7"/>
      <c r="G43" s="7" t="s">
        <v>29</v>
      </c>
      <c r="H43" s="7"/>
    </row>
    <row r="44" spans="1:26" ht="14.25" customHeight="1">
      <c r="A44" s="17">
        <v>45427</v>
      </c>
      <c r="B44" s="18" t="s">
        <v>239</v>
      </c>
      <c r="C44" s="17">
        <v>45426</v>
      </c>
      <c r="D44" s="19">
        <v>1785.3779999999999</v>
      </c>
      <c r="E44" s="19"/>
      <c r="F44" s="18"/>
      <c r="G44" s="18" t="s">
        <v>21</v>
      </c>
      <c r="H44" s="20"/>
    </row>
    <row r="45" spans="1:26" ht="14.25" customHeight="1">
      <c r="A45" s="10">
        <v>45427</v>
      </c>
      <c r="B45" s="55" t="s">
        <v>283</v>
      </c>
      <c r="C45" s="10">
        <v>45426</v>
      </c>
      <c r="D45" s="56">
        <v>3223.95</v>
      </c>
      <c r="E45" s="56"/>
      <c r="F45" s="55" t="s">
        <v>306</v>
      </c>
      <c r="G45" s="55" t="s">
        <v>12</v>
      </c>
      <c r="H45" s="49" t="s">
        <v>307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4.25" customHeight="1">
      <c r="A46" s="6">
        <v>45427</v>
      </c>
      <c r="B46" s="7" t="s">
        <v>188</v>
      </c>
      <c r="C46" s="6">
        <v>45433</v>
      </c>
      <c r="D46" s="8"/>
      <c r="E46" s="8">
        <v>12.317</v>
      </c>
      <c r="F46" s="7"/>
      <c r="G46" s="7" t="s">
        <v>9</v>
      </c>
      <c r="H46" s="7"/>
    </row>
    <row r="47" spans="1:26" ht="14.25" customHeight="1">
      <c r="A47" s="6">
        <v>45427</v>
      </c>
      <c r="B47" s="7" t="s">
        <v>188</v>
      </c>
      <c r="C47" s="6">
        <v>45433</v>
      </c>
      <c r="D47" s="8"/>
      <c r="E47" s="8">
        <v>984.21600000000001</v>
      </c>
      <c r="F47" s="7"/>
      <c r="G47" s="7" t="s">
        <v>9</v>
      </c>
      <c r="H47" s="7"/>
    </row>
    <row r="48" spans="1:26" ht="14.25" customHeight="1">
      <c r="A48" s="6">
        <v>45428</v>
      </c>
      <c r="B48" s="7" t="s">
        <v>188</v>
      </c>
      <c r="C48" s="6">
        <v>45434</v>
      </c>
      <c r="D48" s="8"/>
      <c r="E48" s="8">
        <v>44.351999999999997</v>
      </c>
      <c r="F48" s="7"/>
      <c r="G48" s="7" t="s">
        <v>9</v>
      </c>
      <c r="H48" s="7"/>
    </row>
    <row r="49" spans="1:8" ht="14.25" customHeight="1">
      <c r="A49" s="6">
        <v>45429</v>
      </c>
      <c r="B49" s="7" t="s">
        <v>308</v>
      </c>
      <c r="C49" s="6">
        <v>45432</v>
      </c>
      <c r="D49" s="8"/>
      <c r="E49" s="8">
        <v>4280</v>
      </c>
      <c r="F49" s="7"/>
      <c r="G49" s="7" t="s">
        <v>29</v>
      </c>
      <c r="H49" s="7"/>
    </row>
    <row r="50" spans="1:8" ht="14.25" customHeight="1">
      <c r="A50" s="17">
        <v>45432</v>
      </c>
      <c r="B50" s="18" t="s">
        <v>309</v>
      </c>
      <c r="C50" s="17">
        <v>45429</v>
      </c>
      <c r="D50" s="19">
        <v>1330.7249999999999</v>
      </c>
      <c r="E50" s="19"/>
      <c r="F50" s="18"/>
      <c r="G50" s="18" t="s">
        <v>21</v>
      </c>
      <c r="H50" s="20"/>
    </row>
    <row r="51" spans="1:8" ht="14.25" customHeight="1">
      <c r="A51" s="13">
        <v>45432</v>
      </c>
      <c r="B51" s="14" t="s">
        <v>310</v>
      </c>
      <c r="C51" s="13">
        <v>45429</v>
      </c>
      <c r="D51" s="15">
        <v>8143.2039999999997</v>
      </c>
      <c r="E51" s="15"/>
      <c r="F51" s="14"/>
      <c r="G51" s="14" t="s">
        <v>15</v>
      </c>
      <c r="H51" s="14" t="s">
        <v>251</v>
      </c>
    </row>
    <row r="52" spans="1:8" ht="14.25" customHeight="1">
      <c r="A52" s="6">
        <v>45432</v>
      </c>
      <c r="B52" s="7" t="s">
        <v>311</v>
      </c>
      <c r="C52" s="6">
        <v>45433</v>
      </c>
      <c r="D52" s="8"/>
      <c r="E52" s="8">
        <v>2820</v>
      </c>
      <c r="F52" s="7"/>
      <c r="G52" s="7" t="s">
        <v>29</v>
      </c>
      <c r="H52" s="7"/>
    </row>
    <row r="53" spans="1:8" ht="14.25" customHeight="1">
      <c r="A53" s="21">
        <v>45433</v>
      </c>
      <c r="B53" s="22" t="s">
        <v>312</v>
      </c>
      <c r="C53" s="21">
        <v>45432</v>
      </c>
      <c r="D53" s="23">
        <v>0.38</v>
      </c>
      <c r="E53" s="23"/>
      <c r="F53" s="22"/>
      <c r="G53" s="22" t="s">
        <v>31</v>
      </c>
      <c r="H53" s="22" t="s">
        <v>32</v>
      </c>
    </row>
    <row r="54" spans="1:8" ht="14.25" customHeight="1">
      <c r="A54" s="21">
        <v>45433</v>
      </c>
      <c r="B54" s="22" t="s">
        <v>265</v>
      </c>
      <c r="C54" s="21">
        <v>45432</v>
      </c>
      <c r="D54" s="23">
        <v>0.5</v>
      </c>
      <c r="E54" s="23"/>
      <c r="F54" s="22"/>
      <c r="G54" s="22" t="s">
        <v>31</v>
      </c>
      <c r="H54" s="22" t="s">
        <v>32</v>
      </c>
    </row>
    <row r="55" spans="1:8" ht="14.25" customHeight="1">
      <c r="A55" s="21">
        <v>45433</v>
      </c>
      <c r="B55" s="22" t="s">
        <v>313</v>
      </c>
      <c r="C55" s="21">
        <v>45432</v>
      </c>
      <c r="D55" s="23">
        <v>2</v>
      </c>
      <c r="E55" s="23"/>
      <c r="F55" s="22"/>
      <c r="G55" s="22" t="s">
        <v>31</v>
      </c>
      <c r="H55" s="22" t="s">
        <v>32</v>
      </c>
    </row>
    <row r="56" spans="1:8" ht="14.25" customHeight="1">
      <c r="A56" s="13">
        <v>45433</v>
      </c>
      <c r="B56" s="14" t="s">
        <v>314</v>
      </c>
      <c r="C56" s="13">
        <v>45432</v>
      </c>
      <c r="D56" s="15">
        <v>414.78399999999999</v>
      </c>
      <c r="E56" s="15"/>
      <c r="F56" s="14"/>
      <c r="G56" s="14" t="s">
        <v>26</v>
      </c>
      <c r="H56" s="14" t="s">
        <v>315</v>
      </c>
    </row>
    <row r="57" spans="1:8" ht="14.25" customHeight="1">
      <c r="A57" s="25">
        <v>45433</v>
      </c>
      <c r="B57" s="26" t="s">
        <v>316</v>
      </c>
      <c r="C57" s="25">
        <v>45432</v>
      </c>
      <c r="D57" s="27">
        <v>2789.71</v>
      </c>
      <c r="E57" s="27"/>
      <c r="F57" s="26"/>
      <c r="G57" s="26" t="s">
        <v>108</v>
      </c>
      <c r="H57" s="26" t="s">
        <v>317</v>
      </c>
    </row>
    <row r="58" spans="1:8" ht="14.25" customHeight="1">
      <c r="A58" s="6">
        <v>45433</v>
      </c>
      <c r="B58" s="7" t="s">
        <v>188</v>
      </c>
      <c r="C58" s="6">
        <v>45436</v>
      </c>
      <c r="D58" s="8"/>
      <c r="E58" s="8">
        <v>13.86</v>
      </c>
      <c r="F58" s="7"/>
      <c r="G58" s="7" t="s">
        <v>9</v>
      </c>
      <c r="H58" s="7"/>
    </row>
    <row r="59" spans="1:8" ht="14.25" customHeight="1">
      <c r="A59" s="6">
        <v>45433</v>
      </c>
      <c r="B59" s="7" t="s">
        <v>188</v>
      </c>
      <c r="C59" s="6">
        <v>45436</v>
      </c>
      <c r="D59" s="8"/>
      <c r="E59" s="8">
        <v>22.739000000000001</v>
      </c>
      <c r="F59" s="7"/>
      <c r="G59" s="7" t="s">
        <v>9</v>
      </c>
      <c r="H59" s="7"/>
    </row>
    <row r="60" spans="1:8" ht="14.25" customHeight="1">
      <c r="A60" s="6">
        <v>45433</v>
      </c>
      <c r="B60" s="7" t="s">
        <v>188</v>
      </c>
      <c r="C60" s="6">
        <v>45437</v>
      </c>
      <c r="D60" s="8"/>
      <c r="E60" s="8">
        <v>104.247</v>
      </c>
      <c r="F60" s="7"/>
      <c r="G60" s="7" t="s">
        <v>9</v>
      </c>
      <c r="H60" s="7"/>
    </row>
    <row r="61" spans="1:8" ht="14.25" customHeight="1">
      <c r="A61" s="6">
        <v>45433</v>
      </c>
      <c r="B61" s="7" t="s">
        <v>188</v>
      </c>
      <c r="C61" s="6">
        <v>45436</v>
      </c>
      <c r="D61" s="8"/>
      <c r="E61" s="8">
        <v>154.935</v>
      </c>
      <c r="F61" s="7"/>
      <c r="G61" s="7" t="s">
        <v>9</v>
      </c>
      <c r="H61" s="7"/>
    </row>
    <row r="62" spans="1:8" ht="14.25" customHeight="1">
      <c r="A62" s="6">
        <v>45433</v>
      </c>
      <c r="B62" s="7" t="s">
        <v>188</v>
      </c>
      <c r="C62" s="6">
        <v>45439</v>
      </c>
      <c r="D62" s="8"/>
      <c r="E62" s="8">
        <v>203.44399999999999</v>
      </c>
      <c r="F62" s="7"/>
      <c r="G62" s="7" t="s">
        <v>9</v>
      </c>
      <c r="H62" s="7"/>
    </row>
    <row r="63" spans="1:8" ht="14.25" customHeight="1">
      <c r="A63" s="6">
        <v>45434</v>
      </c>
      <c r="B63" s="7" t="s">
        <v>308</v>
      </c>
      <c r="C63" s="6">
        <v>45435</v>
      </c>
      <c r="D63" s="8"/>
      <c r="E63" s="8">
        <v>1880</v>
      </c>
      <c r="F63" s="7"/>
      <c r="G63" s="7" t="s">
        <v>29</v>
      </c>
      <c r="H63" s="7"/>
    </row>
    <row r="64" spans="1:8" ht="14.25" customHeight="1">
      <c r="A64" s="13">
        <v>45435</v>
      </c>
      <c r="B64" s="14" t="s">
        <v>318</v>
      </c>
      <c r="C64" s="13">
        <v>45434</v>
      </c>
      <c r="D64" s="15">
        <v>4620.0330000000004</v>
      </c>
      <c r="E64" s="15"/>
      <c r="F64" s="14"/>
      <c r="G64" s="14" t="s">
        <v>100</v>
      </c>
      <c r="H64" s="14" t="s">
        <v>275</v>
      </c>
    </row>
    <row r="65" spans="1:8" ht="14.25" customHeight="1">
      <c r="A65" s="6">
        <v>45435</v>
      </c>
      <c r="B65" s="7" t="s">
        <v>188</v>
      </c>
      <c r="C65" s="6">
        <v>45440</v>
      </c>
      <c r="D65" s="8"/>
      <c r="E65" s="8">
        <v>36.134999999999998</v>
      </c>
      <c r="F65" s="7"/>
      <c r="G65" s="7" t="s">
        <v>9</v>
      </c>
      <c r="H65" s="7"/>
    </row>
    <row r="66" spans="1:8" ht="14.25" customHeight="1">
      <c r="A66" s="6">
        <v>45435</v>
      </c>
      <c r="B66" s="7" t="s">
        <v>188</v>
      </c>
      <c r="C66" s="6">
        <v>45441</v>
      </c>
      <c r="D66" s="8"/>
      <c r="E66" s="8">
        <v>134.839</v>
      </c>
      <c r="F66" s="7"/>
      <c r="G66" s="7" t="s">
        <v>9</v>
      </c>
      <c r="H66" s="7"/>
    </row>
    <row r="67" spans="1:8" ht="14.25" customHeight="1">
      <c r="A67" s="6">
        <v>45435</v>
      </c>
      <c r="B67" s="7" t="s">
        <v>319</v>
      </c>
      <c r="C67" s="6">
        <v>45436</v>
      </c>
      <c r="D67" s="8"/>
      <c r="E67" s="8">
        <v>3335</v>
      </c>
      <c r="F67" s="7"/>
      <c r="G67" s="7" t="s">
        <v>29</v>
      </c>
      <c r="H67" s="7"/>
    </row>
    <row r="68" spans="1:8" ht="14.25" customHeight="1">
      <c r="A68" s="6">
        <v>45436</v>
      </c>
      <c r="B68" s="7" t="s">
        <v>320</v>
      </c>
      <c r="C68" s="6">
        <v>45439</v>
      </c>
      <c r="D68" s="8"/>
      <c r="E68" s="8">
        <v>1185</v>
      </c>
      <c r="F68" s="7"/>
      <c r="G68" s="7" t="s">
        <v>29</v>
      </c>
      <c r="H68" s="7"/>
    </row>
    <row r="69" spans="1:8" ht="14.25" customHeight="1">
      <c r="A69" s="21">
        <v>45439</v>
      </c>
      <c r="B69" s="22" t="s">
        <v>321</v>
      </c>
      <c r="C69" s="21">
        <v>45436</v>
      </c>
      <c r="D69" s="23">
        <v>4</v>
      </c>
      <c r="E69" s="23"/>
      <c r="F69" s="22"/>
      <c r="G69" s="22" t="s">
        <v>31</v>
      </c>
      <c r="H69" s="22" t="s">
        <v>32</v>
      </c>
    </row>
    <row r="70" spans="1:8" ht="14.25" customHeight="1">
      <c r="A70" s="13">
        <v>45439</v>
      </c>
      <c r="B70" s="14" t="s">
        <v>322</v>
      </c>
      <c r="C70" s="13">
        <v>45436</v>
      </c>
      <c r="D70" s="15">
        <v>2145.1309999999999</v>
      </c>
      <c r="E70" s="15"/>
      <c r="F70" s="14"/>
      <c r="G70" s="14" t="s">
        <v>55</v>
      </c>
      <c r="H70" s="14" t="s">
        <v>323</v>
      </c>
    </row>
    <row r="71" spans="1:8" ht="14.25" customHeight="1">
      <c r="A71" s="13">
        <v>45439</v>
      </c>
      <c r="B71" s="14" t="s">
        <v>324</v>
      </c>
      <c r="C71" s="13">
        <v>45436</v>
      </c>
      <c r="D71" s="15">
        <v>2815.3560000000002</v>
      </c>
      <c r="E71" s="15"/>
      <c r="F71" s="14"/>
      <c r="G71" s="14" t="s">
        <v>15</v>
      </c>
      <c r="H71" s="14" t="s">
        <v>251</v>
      </c>
    </row>
    <row r="72" spans="1:8" ht="14.25" customHeight="1">
      <c r="A72" s="6">
        <v>45439</v>
      </c>
      <c r="B72" s="7" t="s">
        <v>325</v>
      </c>
      <c r="C72" s="6">
        <v>45440</v>
      </c>
      <c r="D72" s="8"/>
      <c r="E72" s="8">
        <v>200</v>
      </c>
      <c r="F72" s="7"/>
      <c r="G72" s="7" t="s">
        <v>29</v>
      </c>
      <c r="H72" s="7"/>
    </row>
    <row r="73" spans="1:8" ht="14.25" customHeight="1">
      <c r="A73" s="6">
        <v>45439</v>
      </c>
      <c r="B73" s="7" t="s">
        <v>188</v>
      </c>
      <c r="C73" s="6">
        <v>45445</v>
      </c>
      <c r="D73" s="8"/>
      <c r="E73" s="8">
        <v>250.47200000000001</v>
      </c>
      <c r="F73" s="7"/>
      <c r="G73" s="7" t="s">
        <v>9</v>
      </c>
      <c r="H73" s="7"/>
    </row>
    <row r="74" spans="1:8" ht="14.25" customHeight="1">
      <c r="A74" s="6">
        <v>45439</v>
      </c>
      <c r="B74" s="7" t="s">
        <v>325</v>
      </c>
      <c r="C74" s="6">
        <v>45440</v>
      </c>
      <c r="D74" s="8"/>
      <c r="E74" s="8">
        <v>270</v>
      </c>
      <c r="F74" s="7"/>
      <c r="G74" s="7" t="s">
        <v>29</v>
      </c>
      <c r="H74" s="7"/>
    </row>
    <row r="75" spans="1:8" ht="14.25" customHeight="1">
      <c r="A75" s="6">
        <v>45439</v>
      </c>
      <c r="B75" s="7" t="s">
        <v>188</v>
      </c>
      <c r="C75" s="6">
        <v>45444</v>
      </c>
      <c r="D75" s="8"/>
      <c r="E75" s="8">
        <v>392.04399999999998</v>
      </c>
      <c r="F75" s="7"/>
      <c r="G75" s="7" t="s">
        <v>9</v>
      </c>
      <c r="H75" s="7"/>
    </row>
    <row r="76" spans="1:8" ht="14.25" customHeight="1">
      <c r="A76" s="6">
        <v>45439</v>
      </c>
      <c r="B76" s="7" t="s">
        <v>325</v>
      </c>
      <c r="C76" s="6">
        <v>45440</v>
      </c>
      <c r="D76" s="8"/>
      <c r="E76" s="8">
        <v>800</v>
      </c>
      <c r="F76" s="7"/>
      <c r="G76" s="7" t="s">
        <v>29</v>
      </c>
      <c r="H76" s="7"/>
    </row>
    <row r="77" spans="1:8" ht="14.25" customHeight="1">
      <c r="A77" s="6">
        <v>45439</v>
      </c>
      <c r="B77" s="7" t="s">
        <v>319</v>
      </c>
      <c r="C77" s="6">
        <v>45440</v>
      </c>
      <c r="D77" s="8"/>
      <c r="E77" s="8">
        <v>5740</v>
      </c>
      <c r="F77" s="7"/>
      <c r="G77" s="7" t="s">
        <v>29</v>
      </c>
      <c r="H77" s="7"/>
    </row>
    <row r="78" spans="1:8" ht="14.25" customHeight="1">
      <c r="A78" s="21">
        <v>45440</v>
      </c>
      <c r="B78" s="22" t="s">
        <v>265</v>
      </c>
      <c r="C78" s="21">
        <v>45439</v>
      </c>
      <c r="D78" s="23">
        <v>0.75</v>
      </c>
      <c r="E78" s="23"/>
      <c r="F78" s="22"/>
      <c r="G78" s="22" t="s">
        <v>31</v>
      </c>
      <c r="H78" s="22" t="s">
        <v>32</v>
      </c>
    </row>
    <row r="79" spans="1:8" ht="14.25" customHeight="1">
      <c r="A79" s="21">
        <v>45440</v>
      </c>
      <c r="B79" s="22" t="s">
        <v>298</v>
      </c>
      <c r="C79" s="21">
        <v>45439</v>
      </c>
      <c r="D79" s="23">
        <v>1.7849999999999999</v>
      </c>
      <c r="E79" s="23"/>
      <c r="F79" s="22"/>
      <c r="G79" s="22" t="s">
        <v>31</v>
      </c>
      <c r="H79" s="22" t="s">
        <v>32</v>
      </c>
    </row>
    <row r="80" spans="1:8" ht="14.25" customHeight="1">
      <c r="A80" s="17">
        <v>45440</v>
      </c>
      <c r="B80" s="18" t="s">
        <v>326</v>
      </c>
      <c r="C80" s="17">
        <v>45439</v>
      </c>
      <c r="D80" s="19">
        <v>2826.2249999999999</v>
      </c>
      <c r="E80" s="19"/>
      <c r="F80" s="18"/>
      <c r="G80" s="18" t="s">
        <v>21</v>
      </c>
      <c r="H80" s="20"/>
    </row>
    <row r="81" spans="1:8" ht="14.25" customHeight="1">
      <c r="A81" s="6">
        <v>45440</v>
      </c>
      <c r="B81" s="7" t="s">
        <v>327</v>
      </c>
      <c r="C81" s="6">
        <v>45441</v>
      </c>
      <c r="D81" s="8"/>
      <c r="E81" s="8">
        <v>43.732999999999997</v>
      </c>
      <c r="F81" s="7"/>
      <c r="G81" s="7" t="s">
        <v>36</v>
      </c>
      <c r="H81" s="7" t="s">
        <v>37</v>
      </c>
    </row>
    <row r="82" spans="1:8" ht="14.25" customHeight="1">
      <c r="A82" s="6">
        <v>45440</v>
      </c>
      <c r="B82" s="7" t="s">
        <v>188</v>
      </c>
      <c r="C82" s="6">
        <v>45446</v>
      </c>
      <c r="D82" s="8"/>
      <c r="E82" s="8">
        <v>54.448999999999998</v>
      </c>
      <c r="F82" s="7"/>
      <c r="G82" s="7" t="s">
        <v>9</v>
      </c>
      <c r="H82" s="7"/>
    </row>
    <row r="83" spans="1:8" ht="14.25" customHeight="1">
      <c r="A83" s="13">
        <v>45441</v>
      </c>
      <c r="B83" s="14" t="s">
        <v>328</v>
      </c>
      <c r="C83" s="13">
        <v>45440</v>
      </c>
      <c r="D83" s="15">
        <v>116</v>
      </c>
      <c r="E83" s="15"/>
      <c r="F83" s="14"/>
      <c r="G83" s="14" t="s">
        <v>15</v>
      </c>
      <c r="H83" s="14" t="s">
        <v>195</v>
      </c>
    </row>
    <row r="84" spans="1:8" ht="14.25" customHeight="1">
      <c r="A84" s="6">
        <v>45441</v>
      </c>
      <c r="B84" s="7" t="s">
        <v>188</v>
      </c>
      <c r="C84" s="6">
        <v>45447</v>
      </c>
      <c r="D84" s="8"/>
      <c r="E84" s="8">
        <v>26.73</v>
      </c>
      <c r="F84" s="7"/>
      <c r="G84" s="7" t="s">
        <v>9</v>
      </c>
      <c r="H84" s="7"/>
    </row>
    <row r="85" spans="1:8" ht="14.25" customHeight="1">
      <c r="A85" s="6">
        <v>45442</v>
      </c>
      <c r="B85" s="7" t="s">
        <v>320</v>
      </c>
      <c r="C85" s="6">
        <v>45443</v>
      </c>
      <c r="D85" s="8"/>
      <c r="E85" s="8">
        <v>1580</v>
      </c>
      <c r="F85" s="7"/>
      <c r="G85" s="7" t="s">
        <v>29</v>
      </c>
      <c r="H85" s="7"/>
    </row>
    <row r="86" spans="1:8" ht="14.25" customHeight="1">
      <c r="A86" s="21">
        <v>45443</v>
      </c>
      <c r="B86" s="22" t="s">
        <v>329</v>
      </c>
      <c r="C86" s="21">
        <v>45443</v>
      </c>
      <c r="D86" s="23">
        <v>3.53</v>
      </c>
      <c r="E86" s="23"/>
      <c r="F86" s="22"/>
      <c r="G86" s="22" t="s">
        <v>31</v>
      </c>
      <c r="H86" s="22" t="s">
        <v>32</v>
      </c>
    </row>
    <row r="87" spans="1:8" ht="14.25" customHeight="1">
      <c r="A87" s="21">
        <v>45443</v>
      </c>
      <c r="B87" s="22" t="s">
        <v>330</v>
      </c>
      <c r="C87" s="21">
        <v>45442</v>
      </c>
      <c r="D87" s="23">
        <v>9.52</v>
      </c>
      <c r="E87" s="23"/>
      <c r="F87" s="22"/>
      <c r="G87" s="22" t="s">
        <v>31</v>
      </c>
      <c r="H87" s="22" t="s">
        <v>32</v>
      </c>
    </row>
    <row r="88" spans="1:8" ht="14.25" customHeight="1">
      <c r="A88" s="13">
        <v>45443</v>
      </c>
      <c r="B88" s="14" t="s">
        <v>331</v>
      </c>
      <c r="C88" s="13">
        <v>45442</v>
      </c>
      <c r="D88" s="15">
        <v>550.06299999999999</v>
      </c>
      <c r="E88" s="15"/>
      <c r="F88" s="14"/>
      <c r="G88" s="113" t="s">
        <v>679</v>
      </c>
      <c r="H88" s="14" t="s">
        <v>332</v>
      </c>
    </row>
    <row r="89" spans="1:8" ht="14.25" customHeight="1">
      <c r="A89" s="13">
        <v>45443</v>
      </c>
      <c r="B89" s="14" t="s">
        <v>326</v>
      </c>
      <c r="C89" s="13">
        <v>45442</v>
      </c>
      <c r="D89" s="15">
        <v>634.72500000000002</v>
      </c>
      <c r="E89" s="15"/>
      <c r="F89" s="44" t="s">
        <v>333</v>
      </c>
      <c r="G89" s="14" t="s">
        <v>15</v>
      </c>
      <c r="H89" s="14" t="s">
        <v>58</v>
      </c>
    </row>
    <row r="90" spans="1:8" ht="14.25" customHeight="1">
      <c r="A90" s="13">
        <v>45443</v>
      </c>
      <c r="B90" s="14" t="s">
        <v>326</v>
      </c>
      <c r="C90" s="13">
        <v>45442</v>
      </c>
      <c r="D90" s="15">
        <v>634.72500000000002</v>
      </c>
      <c r="E90" s="15"/>
      <c r="F90" s="14"/>
      <c r="G90" s="14" t="s">
        <v>15</v>
      </c>
      <c r="H90" s="14" t="s">
        <v>58</v>
      </c>
    </row>
    <row r="91" spans="1:8" ht="14.25" customHeight="1">
      <c r="A91" s="13">
        <v>45443</v>
      </c>
      <c r="B91" s="14" t="s">
        <v>334</v>
      </c>
      <c r="C91" s="13">
        <v>45442</v>
      </c>
      <c r="D91" s="15">
        <v>681.67700000000002</v>
      </c>
      <c r="E91" s="15"/>
      <c r="F91" s="14"/>
      <c r="G91" s="113" t="s">
        <v>679</v>
      </c>
      <c r="H91" s="14" t="s">
        <v>332</v>
      </c>
    </row>
    <row r="92" spans="1:8" ht="14.25" customHeight="1">
      <c r="A92" s="6">
        <v>45443</v>
      </c>
      <c r="B92" s="7" t="s">
        <v>188</v>
      </c>
      <c r="C92" s="6">
        <v>45449</v>
      </c>
      <c r="D92" s="8"/>
      <c r="E92" s="8">
        <v>23.686</v>
      </c>
      <c r="F92" s="7"/>
      <c r="G92" s="7" t="s">
        <v>9</v>
      </c>
      <c r="H92" s="7"/>
    </row>
    <row r="93" spans="1:8" ht="14.25" customHeight="1">
      <c r="A93" s="6">
        <v>45443</v>
      </c>
      <c r="B93" s="7" t="s">
        <v>188</v>
      </c>
      <c r="C93" s="6">
        <v>45449</v>
      </c>
      <c r="D93" s="8"/>
      <c r="E93" s="8">
        <v>187.804</v>
      </c>
      <c r="F93" s="7"/>
      <c r="G93" s="7" t="s">
        <v>9</v>
      </c>
      <c r="H93" s="7"/>
    </row>
    <row r="94" spans="1:8" ht="14.25" customHeight="1"/>
    <row r="95" spans="1:8" ht="14.25" customHeight="1"/>
    <row r="96" spans="1:8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A1:H1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65" activePane="bottomLeft" state="frozen"/>
      <selection pane="bottomLeft" activeCell="H93" sqref="H93"/>
    </sheetView>
  </sheetViews>
  <sheetFormatPr baseColWidth="10" defaultColWidth="14.44140625" defaultRowHeight="15" customHeight="1"/>
  <cols>
    <col min="1" max="1" width="11.44140625" customWidth="1"/>
    <col min="2" max="2" width="42.21875" customWidth="1"/>
    <col min="3" max="3" width="11.44140625" customWidth="1"/>
    <col min="4" max="5" width="12.77734375" customWidth="1"/>
    <col min="6" max="6" width="16.21875" customWidth="1"/>
    <col min="7" max="7" width="23.21875" customWidth="1"/>
    <col min="8" max="8" width="30.5546875" customWidth="1"/>
    <col min="9" max="9" width="60.5546875" customWidth="1"/>
    <col min="10" max="26" width="11.21875" customWidth="1"/>
  </cols>
  <sheetData>
    <row r="1" spans="1:26" ht="14.25" customHeight="1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40" t="s">
        <v>5</v>
      </c>
      <c r="G1" s="40" t="s">
        <v>6</v>
      </c>
      <c r="H1" s="40" t="s">
        <v>7</v>
      </c>
    </row>
    <row r="2" spans="1:26" ht="14.25" customHeight="1">
      <c r="A2" s="13">
        <v>45446</v>
      </c>
      <c r="B2" s="14" t="s">
        <v>335</v>
      </c>
      <c r="C2" s="13">
        <v>45443</v>
      </c>
      <c r="D2" s="15">
        <v>231</v>
      </c>
      <c r="E2" s="15"/>
      <c r="F2" s="14"/>
      <c r="G2" s="14" t="s">
        <v>15</v>
      </c>
      <c r="H2" s="14" t="s">
        <v>336</v>
      </c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4.25" customHeight="1">
      <c r="A3" s="10">
        <v>45446</v>
      </c>
      <c r="B3" s="11" t="s">
        <v>337</v>
      </c>
      <c r="C3" s="10">
        <v>45443</v>
      </c>
      <c r="D3" s="12">
        <v>1186.0650000000001</v>
      </c>
      <c r="E3" s="12"/>
      <c r="F3" s="11"/>
      <c r="G3" s="11" t="s">
        <v>86</v>
      </c>
      <c r="H3" s="11" t="s">
        <v>86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4.25" customHeight="1">
      <c r="A4" s="10">
        <v>45446</v>
      </c>
      <c r="B4" s="55" t="s">
        <v>338</v>
      </c>
      <c r="C4" s="10">
        <v>45443</v>
      </c>
      <c r="D4" s="56">
        <v>4028.45</v>
      </c>
      <c r="E4" s="56"/>
      <c r="F4" s="49" t="s">
        <v>339</v>
      </c>
      <c r="G4" s="55" t="s">
        <v>12</v>
      </c>
      <c r="H4" s="49" t="s">
        <v>340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4.25" customHeight="1">
      <c r="A5" s="6">
        <v>45446</v>
      </c>
      <c r="B5" s="7" t="s">
        <v>286</v>
      </c>
      <c r="C5" s="6">
        <v>45447</v>
      </c>
      <c r="D5" s="8"/>
      <c r="E5" s="8">
        <v>2670</v>
      </c>
      <c r="F5" s="7"/>
      <c r="G5" s="7" t="s">
        <v>29</v>
      </c>
      <c r="H5" s="7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4.25" customHeight="1">
      <c r="A6" s="6">
        <v>45446</v>
      </c>
      <c r="B6" s="7" t="s">
        <v>305</v>
      </c>
      <c r="C6" s="6">
        <v>45447</v>
      </c>
      <c r="D6" s="8"/>
      <c r="E6" s="8">
        <v>3105</v>
      </c>
      <c r="F6" s="7"/>
      <c r="G6" s="7" t="s">
        <v>29</v>
      </c>
      <c r="H6" s="7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4.25" customHeight="1">
      <c r="A7" s="21">
        <v>45447</v>
      </c>
      <c r="B7" s="22" t="s">
        <v>341</v>
      </c>
      <c r="C7" s="21">
        <v>45446</v>
      </c>
      <c r="D7" s="23">
        <v>0.75</v>
      </c>
      <c r="E7" s="23"/>
      <c r="F7" s="22"/>
      <c r="G7" s="22" t="s">
        <v>31</v>
      </c>
      <c r="H7" s="22" t="s">
        <v>32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4.25" customHeight="1">
      <c r="A8" s="21">
        <v>45447</v>
      </c>
      <c r="B8" s="22" t="s">
        <v>298</v>
      </c>
      <c r="C8" s="21">
        <v>45446</v>
      </c>
      <c r="D8" s="23">
        <v>1.7849999999999999</v>
      </c>
      <c r="E8" s="23"/>
      <c r="F8" s="22"/>
      <c r="G8" s="22" t="s">
        <v>31</v>
      </c>
      <c r="H8" s="22" t="s">
        <v>32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4.25" customHeight="1">
      <c r="A9" s="21">
        <v>45447</v>
      </c>
      <c r="B9" s="22" t="s">
        <v>342</v>
      </c>
      <c r="C9" s="21">
        <v>45443</v>
      </c>
      <c r="D9" s="23">
        <v>157.08000000000001</v>
      </c>
      <c r="E9" s="23"/>
      <c r="F9" s="22"/>
      <c r="G9" s="22" t="s">
        <v>31</v>
      </c>
      <c r="H9" s="22" t="s">
        <v>32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4.25" customHeight="1">
      <c r="A10" s="13">
        <v>45447</v>
      </c>
      <c r="B10" s="14" t="s">
        <v>343</v>
      </c>
      <c r="C10" s="13">
        <v>45446</v>
      </c>
      <c r="D10" s="15">
        <v>280</v>
      </c>
      <c r="E10" s="15"/>
      <c r="F10" s="14"/>
      <c r="G10" s="14" t="s">
        <v>15</v>
      </c>
      <c r="H10" s="14" t="s">
        <v>304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4.25" customHeight="1">
      <c r="A11" s="13">
        <v>45447</v>
      </c>
      <c r="B11" s="14" t="s">
        <v>344</v>
      </c>
      <c r="C11" s="13">
        <v>45446</v>
      </c>
      <c r="D11" s="15">
        <v>5029</v>
      </c>
      <c r="E11" s="15"/>
      <c r="F11" s="14"/>
      <c r="G11" s="14" t="s">
        <v>144</v>
      </c>
      <c r="H11" s="14" t="s">
        <v>144</v>
      </c>
    </row>
    <row r="12" spans="1:26" ht="14.25" customHeight="1">
      <c r="A12" s="6">
        <v>45447</v>
      </c>
      <c r="B12" s="7" t="s">
        <v>345</v>
      </c>
      <c r="C12" s="6">
        <v>45448</v>
      </c>
      <c r="D12" s="8"/>
      <c r="E12" s="8">
        <v>148.77699999999999</v>
      </c>
      <c r="F12" s="7"/>
      <c r="G12" s="9" t="s">
        <v>36</v>
      </c>
      <c r="H12" s="7" t="s">
        <v>37</v>
      </c>
      <c r="I12" s="74"/>
    </row>
    <row r="13" spans="1:26" ht="14.25" customHeight="1">
      <c r="A13" s="6">
        <v>45447</v>
      </c>
      <c r="B13" s="7" t="s">
        <v>188</v>
      </c>
      <c r="C13" s="6">
        <v>45452</v>
      </c>
      <c r="D13" s="8"/>
      <c r="E13" s="8">
        <v>350.50830000000002</v>
      </c>
      <c r="F13" s="7"/>
      <c r="G13" s="7" t="s">
        <v>9</v>
      </c>
      <c r="H13" s="7"/>
    </row>
    <row r="14" spans="1:26" ht="14.25" customHeight="1">
      <c r="A14" s="21">
        <v>45449</v>
      </c>
      <c r="B14" s="22" t="s">
        <v>341</v>
      </c>
      <c r="C14" s="21">
        <v>45448</v>
      </c>
      <c r="D14" s="23">
        <v>0.75</v>
      </c>
      <c r="E14" s="23"/>
      <c r="F14" s="22"/>
      <c r="G14" s="22" t="s">
        <v>31</v>
      </c>
      <c r="H14" s="22" t="s">
        <v>32</v>
      </c>
    </row>
    <row r="15" spans="1:26" ht="14.25" customHeight="1">
      <c r="A15" s="21">
        <v>45449</v>
      </c>
      <c r="B15" s="22" t="s">
        <v>298</v>
      </c>
      <c r="C15" s="21">
        <v>45448</v>
      </c>
      <c r="D15" s="23">
        <v>1.7849999999999999</v>
      </c>
      <c r="E15" s="23"/>
      <c r="F15" s="22"/>
      <c r="G15" s="22" t="s">
        <v>31</v>
      </c>
      <c r="H15" s="22" t="s">
        <v>32</v>
      </c>
    </row>
    <row r="16" spans="1:26" ht="14.25" customHeight="1">
      <c r="A16" s="13">
        <v>45449</v>
      </c>
      <c r="B16" s="14" t="s">
        <v>346</v>
      </c>
      <c r="C16" s="13">
        <v>45448</v>
      </c>
      <c r="D16" s="15">
        <v>257.08800000000002</v>
      </c>
      <c r="E16" s="15"/>
      <c r="F16" s="14"/>
      <c r="G16" s="14" t="s">
        <v>26</v>
      </c>
      <c r="H16" s="14" t="s">
        <v>347</v>
      </c>
    </row>
    <row r="17" spans="1:8" ht="14.25" customHeight="1">
      <c r="A17" s="13">
        <v>45449</v>
      </c>
      <c r="B17" s="14" t="s">
        <v>348</v>
      </c>
      <c r="C17" s="13">
        <v>45448</v>
      </c>
      <c r="D17" s="15">
        <v>517.27800000000002</v>
      </c>
      <c r="E17" s="15"/>
      <c r="F17" s="14"/>
      <c r="G17" s="14" t="s">
        <v>15</v>
      </c>
      <c r="H17" s="14" t="s">
        <v>39</v>
      </c>
    </row>
    <row r="18" spans="1:8" ht="14.25" customHeight="1">
      <c r="A18" s="6">
        <v>45449</v>
      </c>
      <c r="B18" s="7" t="s">
        <v>349</v>
      </c>
      <c r="C18" s="6">
        <v>45450</v>
      </c>
      <c r="D18" s="8"/>
      <c r="E18" s="8">
        <v>976.70600000000002</v>
      </c>
      <c r="F18" s="7"/>
      <c r="G18" s="7" t="s">
        <v>185</v>
      </c>
      <c r="H18" s="7" t="s">
        <v>86</v>
      </c>
    </row>
    <row r="19" spans="1:8" ht="14.25" customHeight="1">
      <c r="A19" s="6">
        <v>45449</v>
      </c>
      <c r="B19" s="7" t="s">
        <v>286</v>
      </c>
      <c r="C19" s="6">
        <v>45450</v>
      </c>
      <c r="D19" s="8"/>
      <c r="E19" s="8">
        <v>4630</v>
      </c>
      <c r="F19" s="7"/>
      <c r="G19" s="7" t="s">
        <v>29</v>
      </c>
      <c r="H19" s="7"/>
    </row>
    <row r="20" spans="1:8" ht="14.25" customHeight="1">
      <c r="A20" s="13">
        <v>45450</v>
      </c>
      <c r="B20" s="14" t="s">
        <v>350</v>
      </c>
      <c r="C20" s="13">
        <v>45449</v>
      </c>
      <c r="D20" s="15">
        <v>289.36</v>
      </c>
      <c r="E20" s="15"/>
      <c r="F20" s="14"/>
      <c r="G20" s="14" t="s">
        <v>144</v>
      </c>
      <c r="H20" s="14" t="s">
        <v>144</v>
      </c>
    </row>
    <row r="21" spans="1:8" ht="14.25" customHeight="1">
      <c r="A21" s="13">
        <v>45450</v>
      </c>
      <c r="B21" s="14" t="s">
        <v>351</v>
      </c>
      <c r="C21" s="13">
        <v>45449</v>
      </c>
      <c r="D21" s="15">
        <v>3168</v>
      </c>
      <c r="E21" s="15"/>
      <c r="F21" s="14"/>
      <c r="G21" s="14" t="s">
        <v>144</v>
      </c>
      <c r="H21" s="14" t="s">
        <v>144</v>
      </c>
    </row>
    <row r="22" spans="1:8" ht="14.25" customHeight="1">
      <c r="A22" s="13">
        <v>45453</v>
      </c>
      <c r="B22" s="14" t="s">
        <v>352</v>
      </c>
      <c r="C22" s="13">
        <v>45450</v>
      </c>
      <c r="D22" s="15">
        <v>1134.7460000000001</v>
      </c>
      <c r="E22" s="15"/>
      <c r="F22" s="44" t="s">
        <v>353</v>
      </c>
      <c r="G22" s="14" t="s">
        <v>26</v>
      </c>
      <c r="H22" s="14" t="s">
        <v>354</v>
      </c>
    </row>
    <row r="23" spans="1:8" ht="14.25" customHeight="1">
      <c r="A23" s="13">
        <v>45453</v>
      </c>
      <c r="B23" s="14" t="s">
        <v>355</v>
      </c>
      <c r="C23" s="13">
        <v>45450</v>
      </c>
      <c r="D23" s="15">
        <v>2815.3560000000002</v>
      </c>
      <c r="E23" s="15"/>
      <c r="F23" s="14"/>
      <c r="G23" s="14" t="s">
        <v>15</v>
      </c>
      <c r="H23" s="14" t="s">
        <v>251</v>
      </c>
    </row>
    <row r="24" spans="1:8" ht="14.25" customHeight="1">
      <c r="A24" s="6">
        <v>45453</v>
      </c>
      <c r="B24" s="7" t="s">
        <v>188</v>
      </c>
      <c r="C24" s="6">
        <v>45457</v>
      </c>
      <c r="D24" s="8"/>
      <c r="E24" s="8">
        <v>55.9</v>
      </c>
      <c r="F24" s="7"/>
      <c r="G24" s="7" t="s">
        <v>9</v>
      </c>
      <c r="H24" s="7"/>
    </row>
    <row r="25" spans="1:8" ht="14.25" customHeight="1">
      <c r="A25" s="6">
        <v>45453</v>
      </c>
      <c r="B25" s="7" t="s">
        <v>188</v>
      </c>
      <c r="C25" s="6">
        <v>45457</v>
      </c>
      <c r="D25" s="8"/>
      <c r="E25" s="8">
        <v>265.61799999999999</v>
      </c>
      <c r="F25" s="7"/>
      <c r="G25" s="7" t="s">
        <v>9</v>
      </c>
      <c r="H25" s="7"/>
    </row>
    <row r="26" spans="1:8" ht="14.25" customHeight="1">
      <c r="A26" s="6">
        <v>45453</v>
      </c>
      <c r="B26" s="7" t="s">
        <v>286</v>
      </c>
      <c r="C26" s="6">
        <v>45454</v>
      </c>
      <c r="D26" s="8"/>
      <c r="E26" s="8">
        <v>9120</v>
      </c>
      <c r="F26" s="7"/>
      <c r="G26" s="7" t="s">
        <v>29</v>
      </c>
      <c r="H26" s="7"/>
    </row>
    <row r="27" spans="1:8" ht="14.25" customHeight="1">
      <c r="A27" s="13">
        <v>45454</v>
      </c>
      <c r="B27" s="14" t="s">
        <v>356</v>
      </c>
      <c r="C27" s="13">
        <v>45453</v>
      </c>
      <c r="D27" s="15">
        <v>419.92899999999997</v>
      </c>
      <c r="E27" s="15"/>
      <c r="F27" s="14"/>
      <c r="G27" s="14" t="s">
        <v>15</v>
      </c>
      <c r="H27" s="14" t="s">
        <v>357</v>
      </c>
    </row>
    <row r="28" spans="1:8" ht="14.25" customHeight="1">
      <c r="A28" s="13">
        <v>45454</v>
      </c>
      <c r="B28" s="14" t="s">
        <v>358</v>
      </c>
      <c r="C28" s="13">
        <v>45453</v>
      </c>
      <c r="D28" s="15">
        <v>500.8</v>
      </c>
      <c r="E28" s="15"/>
      <c r="F28" s="14"/>
      <c r="G28" s="14" t="s">
        <v>26</v>
      </c>
      <c r="H28" s="14" t="s">
        <v>359</v>
      </c>
    </row>
    <row r="29" spans="1:8" ht="14.25" customHeight="1">
      <c r="A29" s="13">
        <v>45454</v>
      </c>
      <c r="B29" s="14" t="s">
        <v>360</v>
      </c>
      <c r="C29" s="13">
        <v>45453</v>
      </c>
      <c r="D29" s="15">
        <v>679.88599999999997</v>
      </c>
      <c r="E29" s="15"/>
      <c r="F29" s="14"/>
      <c r="G29" s="113" t="s">
        <v>679</v>
      </c>
      <c r="H29" s="14" t="s">
        <v>332</v>
      </c>
    </row>
    <row r="30" spans="1:8" ht="14.25" customHeight="1">
      <c r="A30" s="13">
        <v>45454</v>
      </c>
      <c r="B30" s="14" t="s">
        <v>361</v>
      </c>
      <c r="C30" s="13">
        <v>45453</v>
      </c>
      <c r="D30" s="15">
        <v>696.2</v>
      </c>
      <c r="E30" s="15"/>
      <c r="F30" s="14"/>
      <c r="G30" s="113" t="s">
        <v>679</v>
      </c>
      <c r="H30" s="14" t="s">
        <v>332</v>
      </c>
    </row>
    <row r="31" spans="1:8" ht="14.25" customHeight="1">
      <c r="A31" s="10">
        <v>45454</v>
      </c>
      <c r="B31" s="55" t="s">
        <v>338</v>
      </c>
      <c r="C31" s="10">
        <v>45453</v>
      </c>
      <c r="D31" s="56">
        <v>4461.45</v>
      </c>
      <c r="E31" s="56"/>
      <c r="F31" s="49" t="s">
        <v>362</v>
      </c>
      <c r="G31" s="55" t="s">
        <v>12</v>
      </c>
      <c r="H31" s="49" t="s">
        <v>363</v>
      </c>
    </row>
    <row r="32" spans="1:8" ht="14.25" customHeight="1">
      <c r="A32" s="6">
        <v>45454</v>
      </c>
      <c r="B32" s="7" t="s">
        <v>188</v>
      </c>
      <c r="C32" s="6">
        <v>45460</v>
      </c>
      <c r="D32" s="8"/>
      <c r="E32" s="8">
        <v>54.289000000000001</v>
      </c>
      <c r="F32" s="7"/>
      <c r="G32" s="7" t="s">
        <v>9</v>
      </c>
      <c r="H32" s="7"/>
    </row>
    <row r="33" spans="1:8" ht="14.25" customHeight="1">
      <c r="A33" s="6">
        <v>45454</v>
      </c>
      <c r="B33" s="7" t="s">
        <v>188</v>
      </c>
      <c r="C33" s="6">
        <v>45460</v>
      </c>
      <c r="D33" s="8"/>
      <c r="E33" s="8">
        <v>480.64499999999998</v>
      </c>
      <c r="F33" s="7"/>
      <c r="G33" s="7" t="s">
        <v>9</v>
      </c>
      <c r="H33" s="7"/>
    </row>
    <row r="34" spans="1:8" ht="14.25" customHeight="1">
      <c r="A34" s="13">
        <v>45455</v>
      </c>
      <c r="B34" s="14" t="s">
        <v>337</v>
      </c>
      <c r="C34" s="13">
        <v>45454</v>
      </c>
      <c r="D34" s="15">
        <v>904.72500000000002</v>
      </c>
      <c r="E34" s="15"/>
      <c r="F34" s="14"/>
      <c r="G34" s="14" t="s">
        <v>15</v>
      </c>
      <c r="H34" s="14" t="s">
        <v>364</v>
      </c>
    </row>
    <row r="35" spans="1:8" ht="14.25" customHeight="1">
      <c r="A35" s="17">
        <v>45455</v>
      </c>
      <c r="B35" s="18" t="s">
        <v>337</v>
      </c>
      <c r="C35" s="17">
        <v>45454</v>
      </c>
      <c r="D35" s="19">
        <v>1060.4649999999999</v>
      </c>
      <c r="E35" s="19"/>
      <c r="F35" s="18"/>
      <c r="G35" s="18" t="s">
        <v>21</v>
      </c>
      <c r="H35" s="20"/>
    </row>
    <row r="36" spans="1:8" ht="14.25" customHeight="1">
      <c r="A36" s="6">
        <v>45455</v>
      </c>
      <c r="B36" s="7" t="s">
        <v>188</v>
      </c>
      <c r="C36" s="6">
        <v>45461</v>
      </c>
      <c r="D36" s="8"/>
      <c r="E36" s="8">
        <v>120.03700000000001</v>
      </c>
      <c r="F36" s="7"/>
      <c r="G36" s="7" t="s">
        <v>9</v>
      </c>
      <c r="H36" s="7"/>
    </row>
    <row r="37" spans="1:8" ht="14.25" customHeight="1">
      <c r="A37" s="21">
        <v>45456</v>
      </c>
      <c r="B37" s="22" t="s">
        <v>341</v>
      </c>
      <c r="C37" s="21">
        <v>45455</v>
      </c>
      <c r="D37" s="23">
        <v>0.75</v>
      </c>
      <c r="E37" s="23"/>
      <c r="F37" s="22"/>
      <c r="G37" s="22" t="s">
        <v>31</v>
      </c>
      <c r="H37" s="22" t="s">
        <v>32</v>
      </c>
    </row>
    <row r="38" spans="1:8" ht="14.25" customHeight="1">
      <c r="A38" s="21">
        <v>45456</v>
      </c>
      <c r="B38" s="22" t="s">
        <v>365</v>
      </c>
      <c r="C38" s="21">
        <v>45455</v>
      </c>
      <c r="D38" s="23">
        <v>1.7849999999999999</v>
      </c>
      <c r="E38" s="23"/>
      <c r="F38" s="22"/>
      <c r="G38" s="22" t="s">
        <v>31</v>
      </c>
      <c r="H38" s="22" t="s">
        <v>32</v>
      </c>
    </row>
    <row r="39" spans="1:8" ht="14.25" customHeight="1">
      <c r="A39" s="6">
        <v>45456</v>
      </c>
      <c r="B39" s="7" t="s">
        <v>345</v>
      </c>
      <c r="C39" s="6">
        <v>45457</v>
      </c>
      <c r="D39" s="8"/>
      <c r="E39" s="8">
        <v>52.828000000000003</v>
      </c>
      <c r="F39" s="7"/>
      <c r="G39" s="9" t="s">
        <v>36</v>
      </c>
      <c r="H39" s="7" t="s">
        <v>37</v>
      </c>
    </row>
    <row r="40" spans="1:8" ht="14.25" customHeight="1">
      <c r="A40" s="6">
        <v>45456</v>
      </c>
      <c r="B40" s="7" t="s">
        <v>188</v>
      </c>
      <c r="C40" s="6">
        <v>45462</v>
      </c>
      <c r="D40" s="8"/>
      <c r="E40" s="8">
        <v>177.011</v>
      </c>
      <c r="F40" s="7"/>
      <c r="G40" s="7" t="s">
        <v>9</v>
      </c>
      <c r="H40" s="7"/>
    </row>
    <row r="41" spans="1:8" ht="14.25" customHeight="1">
      <c r="A41" s="6">
        <v>45457</v>
      </c>
      <c r="B41" s="7" t="s">
        <v>188</v>
      </c>
      <c r="C41" s="6">
        <v>45463</v>
      </c>
      <c r="D41" s="8"/>
      <c r="E41" s="8">
        <v>18.949000000000002</v>
      </c>
      <c r="F41" s="7"/>
      <c r="G41" s="7" t="s">
        <v>9</v>
      </c>
      <c r="H41" s="7"/>
    </row>
    <row r="42" spans="1:8" ht="14.25" customHeight="1">
      <c r="A42" s="6">
        <v>45457</v>
      </c>
      <c r="B42" s="7" t="s">
        <v>188</v>
      </c>
      <c r="C42" s="6">
        <v>45463</v>
      </c>
      <c r="D42" s="8"/>
      <c r="E42" s="8">
        <v>86.626000000000005</v>
      </c>
      <c r="F42" s="7"/>
      <c r="G42" s="7" t="s">
        <v>9</v>
      </c>
      <c r="H42" s="7"/>
    </row>
    <row r="43" spans="1:8" ht="14.25" customHeight="1">
      <c r="A43" s="6">
        <v>45457</v>
      </c>
      <c r="B43" s="7" t="s">
        <v>308</v>
      </c>
      <c r="C43" s="6">
        <v>45461</v>
      </c>
      <c r="D43" s="8"/>
      <c r="E43" s="8">
        <v>7730</v>
      </c>
      <c r="F43" s="7"/>
      <c r="G43" s="7" t="s">
        <v>29</v>
      </c>
      <c r="H43" s="7"/>
    </row>
    <row r="44" spans="1:8" ht="14.25" customHeight="1">
      <c r="A44" s="13">
        <v>45461</v>
      </c>
      <c r="B44" s="14" t="s">
        <v>366</v>
      </c>
      <c r="C44" s="13">
        <v>45457</v>
      </c>
      <c r="D44" s="15">
        <v>368.11799999999999</v>
      </c>
      <c r="E44" s="15"/>
      <c r="F44" s="14"/>
      <c r="G44" s="113" t="s">
        <v>679</v>
      </c>
      <c r="H44" s="14" t="s">
        <v>332</v>
      </c>
    </row>
    <row r="45" spans="1:8" ht="14.25" customHeight="1">
      <c r="A45" s="13">
        <v>45461</v>
      </c>
      <c r="B45" s="14" t="s">
        <v>367</v>
      </c>
      <c r="C45" s="13">
        <v>45457</v>
      </c>
      <c r="D45" s="15">
        <v>576</v>
      </c>
      <c r="E45" s="15"/>
      <c r="F45" s="14"/>
      <c r="G45" s="14" t="s">
        <v>15</v>
      </c>
      <c r="H45" s="14" t="s">
        <v>336</v>
      </c>
    </row>
    <row r="46" spans="1:8" ht="14.25" customHeight="1">
      <c r="A46" s="13">
        <v>45461</v>
      </c>
      <c r="B46" s="14" t="s">
        <v>368</v>
      </c>
      <c r="C46" s="13">
        <v>45457</v>
      </c>
      <c r="D46" s="15">
        <v>738.45500000000004</v>
      </c>
      <c r="E46" s="15"/>
      <c r="F46" s="14"/>
      <c r="G46" s="113" t="s">
        <v>679</v>
      </c>
      <c r="H46" s="14" t="s">
        <v>332</v>
      </c>
    </row>
    <row r="47" spans="1:8" ht="14.25" customHeight="1">
      <c r="A47" s="13">
        <v>45461</v>
      </c>
      <c r="B47" s="14" t="s">
        <v>369</v>
      </c>
      <c r="C47" s="13">
        <v>45457</v>
      </c>
      <c r="D47" s="15">
        <v>2815.8420000000001</v>
      </c>
      <c r="E47" s="15"/>
      <c r="F47" s="14"/>
      <c r="G47" s="14" t="s">
        <v>15</v>
      </c>
      <c r="H47" s="14" t="s">
        <v>251</v>
      </c>
    </row>
    <row r="48" spans="1:8" ht="14.25" customHeight="1">
      <c r="A48" s="6">
        <v>45461</v>
      </c>
      <c r="B48" s="7" t="s">
        <v>188</v>
      </c>
      <c r="C48" s="6">
        <v>45465</v>
      </c>
      <c r="D48" s="8"/>
      <c r="E48" s="8">
        <v>1.421</v>
      </c>
      <c r="F48" s="7"/>
      <c r="G48" s="7" t="s">
        <v>9</v>
      </c>
      <c r="H48" s="7"/>
    </row>
    <row r="49" spans="1:8" ht="14.25" customHeight="1">
      <c r="A49" s="6">
        <v>45461</v>
      </c>
      <c r="B49" s="7" t="s">
        <v>188</v>
      </c>
      <c r="C49" s="6">
        <v>45467</v>
      </c>
      <c r="D49" s="8"/>
      <c r="E49" s="8">
        <v>190.57499999999999</v>
      </c>
      <c r="F49" s="7"/>
      <c r="G49" s="7" t="s">
        <v>9</v>
      </c>
      <c r="H49" s="7"/>
    </row>
    <row r="50" spans="1:8" ht="14.25" customHeight="1">
      <c r="A50" s="6">
        <v>45461</v>
      </c>
      <c r="B50" s="7" t="s">
        <v>188</v>
      </c>
      <c r="C50" s="6">
        <v>45465</v>
      </c>
      <c r="D50" s="8"/>
      <c r="E50" s="8">
        <v>369.56900000000002</v>
      </c>
      <c r="F50" s="7"/>
      <c r="G50" s="7" t="s">
        <v>9</v>
      </c>
      <c r="H50" s="7"/>
    </row>
    <row r="51" spans="1:8" ht="14.25" customHeight="1">
      <c r="A51" s="6">
        <v>45461</v>
      </c>
      <c r="B51" s="7" t="s">
        <v>370</v>
      </c>
      <c r="C51" s="6">
        <v>45462</v>
      </c>
      <c r="D51" s="8"/>
      <c r="E51" s="8">
        <v>8160</v>
      </c>
      <c r="F51" s="7"/>
      <c r="G51" s="7" t="s">
        <v>29</v>
      </c>
      <c r="H51" s="7"/>
    </row>
    <row r="52" spans="1:8" ht="14.25" customHeight="1">
      <c r="A52" s="21">
        <v>45462</v>
      </c>
      <c r="B52" s="22" t="s">
        <v>341</v>
      </c>
      <c r="C52" s="21">
        <v>45461</v>
      </c>
      <c r="D52" s="23">
        <v>0.75</v>
      </c>
      <c r="E52" s="23"/>
      <c r="F52" s="22"/>
      <c r="G52" s="22" t="s">
        <v>31</v>
      </c>
      <c r="H52" s="22" t="s">
        <v>32</v>
      </c>
    </row>
    <row r="53" spans="1:8" ht="14.25" customHeight="1">
      <c r="A53" s="21">
        <v>45462</v>
      </c>
      <c r="B53" s="22" t="s">
        <v>365</v>
      </c>
      <c r="C53" s="21">
        <v>45461</v>
      </c>
      <c r="D53" s="23">
        <v>1.7849999999999999</v>
      </c>
      <c r="E53" s="23"/>
      <c r="F53" s="22"/>
      <c r="G53" s="22" t="s">
        <v>31</v>
      </c>
      <c r="H53" s="22" t="s">
        <v>32</v>
      </c>
    </row>
    <row r="54" spans="1:8" ht="14.25" customHeight="1">
      <c r="A54" s="6">
        <v>45462</v>
      </c>
      <c r="B54" s="7" t="s">
        <v>345</v>
      </c>
      <c r="C54" s="6">
        <v>45463</v>
      </c>
      <c r="D54" s="8"/>
      <c r="E54" s="8">
        <v>85.045000000000002</v>
      </c>
      <c r="F54" s="7"/>
      <c r="G54" s="9" t="s">
        <v>36</v>
      </c>
      <c r="H54" s="7" t="s">
        <v>37</v>
      </c>
    </row>
    <row r="55" spans="1:8" ht="14.25" customHeight="1">
      <c r="A55" s="13">
        <v>45463</v>
      </c>
      <c r="B55" s="14" t="s">
        <v>371</v>
      </c>
      <c r="C55" s="13">
        <v>45462</v>
      </c>
      <c r="D55" s="15">
        <v>2815.8420000000001</v>
      </c>
      <c r="E55" s="15"/>
      <c r="F55" s="14"/>
      <c r="G55" s="14" t="s">
        <v>15</v>
      </c>
      <c r="H55" s="14" t="s">
        <v>251</v>
      </c>
    </row>
    <row r="56" spans="1:8" ht="14.25" customHeight="1">
      <c r="A56" s="21">
        <v>45464</v>
      </c>
      <c r="B56" s="22" t="s">
        <v>372</v>
      </c>
      <c r="C56" s="21">
        <v>45463</v>
      </c>
      <c r="D56" s="23">
        <v>0.38</v>
      </c>
      <c r="E56" s="23"/>
      <c r="F56" s="22"/>
      <c r="G56" s="22" t="s">
        <v>31</v>
      </c>
      <c r="H56" s="22" t="s">
        <v>32</v>
      </c>
    </row>
    <row r="57" spans="1:8" ht="14.25" customHeight="1">
      <c r="A57" s="21">
        <v>45464</v>
      </c>
      <c r="B57" s="22" t="s">
        <v>341</v>
      </c>
      <c r="C57" s="21">
        <v>45463</v>
      </c>
      <c r="D57" s="23">
        <v>0.5</v>
      </c>
      <c r="E57" s="23"/>
      <c r="F57" s="22"/>
      <c r="G57" s="22" t="s">
        <v>31</v>
      </c>
      <c r="H57" s="22" t="s">
        <v>32</v>
      </c>
    </row>
    <row r="58" spans="1:8" ht="14.25" customHeight="1">
      <c r="A58" s="21">
        <v>45464</v>
      </c>
      <c r="B58" s="22" t="s">
        <v>373</v>
      </c>
      <c r="C58" s="21">
        <v>45463</v>
      </c>
      <c r="D58" s="23">
        <v>2</v>
      </c>
      <c r="E58" s="23"/>
      <c r="F58" s="22"/>
      <c r="G58" s="22" t="s">
        <v>31</v>
      </c>
      <c r="H58" s="22" t="s">
        <v>32</v>
      </c>
    </row>
    <row r="59" spans="1:8" ht="14.25" customHeight="1">
      <c r="A59" s="25">
        <v>45464</v>
      </c>
      <c r="B59" s="26" t="s">
        <v>374</v>
      </c>
      <c r="C59" s="25">
        <v>45463</v>
      </c>
      <c r="D59" s="27">
        <v>1260.1600000000001</v>
      </c>
      <c r="E59" s="27"/>
      <c r="F59" s="26"/>
      <c r="G59" s="26" t="s">
        <v>108</v>
      </c>
      <c r="H59" s="26" t="s">
        <v>375</v>
      </c>
    </row>
    <row r="60" spans="1:8" ht="14.25" customHeight="1">
      <c r="A60" s="6">
        <v>45464</v>
      </c>
      <c r="B60" s="7" t="s">
        <v>286</v>
      </c>
      <c r="C60" s="6">
        <v>45467</v>
      </c>
      <c r="D60" s="8"/>
      <c r="E60" s="8">
        <v>8560</v>
      </c>
      <c r="F60" s="7"/>
      <c r="G60" s="7" t="s">
        <v>29</v>
      </c>
      <c r="H60" s="7"/>
    </row>
    <row r="61" spans="1:8" ht="14.25" customHeight="1">
      <c r="A61" s="13">
        <v>45467</v>
      </c>
      <c r="B61" s="14" t="s">
        <v>376</v>
      </c>
      <c r="C61" s="13">
        <v>45464</v>
      </c>
      <c r="D61" s="15">
        <v>793.95899999999995</v>
      </c>
      <c r="E61" s="15"/>
      <c r="F61" s="14"/>
      <c r="G61" s="14" t="s">
        <v>15</v>
      </c>
      <c r="H61" s="14" t="s">
        <v>43</v>
      </c>
    </row>
    <row r="62" spans="1:8" ht="14.25" customHeight="1">
      <c r="A62" s="13">
        <v>45467</v>
      </c>
      <c r="B62" s="14" t="s">
        <v>377</v>
      </c>
      <c r="C62" s="13">
        <v>45464</v>
      </c>
      <c r="D62" s="15">
        <v>870</v>
      </c>
      <c r="E62" s="15"/>
      <c r="F62" s="14"/>
      <c r="G62" s="14" t="s">
        <v>378</v>
      </c>
      <c r="H62" s="14" t="s">
        <v>379</v>
      </c>
    </row>
    <row r="63" spans="1:8" ht="14.25" customHeight="1">
      <c r="A63" s="13">
        <v>45467</v>
      </c>
      <c r="B63" s="14" t="s">
        <v>380</v>
      </c>
      <c r="C63" s="13">
        <v>45464</v>
      </c>
      <c r="D63" s="15">
        <v>4620.0330000000004</v>
      </c>
      <c r="E63" s="15"/>
      <c r="F63" s="14"/>
      <c r="G63" s="14" t="s">
        <v>100</v>
      </c>
      <c r="H63" s="14" t="s">
        <v>275</v>
      </c>
    </row>
    <row r="64" spans="1:8" ht="14.25" customHeight="1">
      <c r="A64" s="6">
        <v>45467</v>
      </c>
      <c r="B64" s="7" t="s">
        <v>188</v>
      </c>
      <c r="C64" s="6">
        <v>45472</v>
      </c>
      <c r="D64" s="8"/>
      <c r="E64" s="8">
        <v>11.37</v>
      </c>
      <c r="F64" s="7"/>
      <c r="G64" s="7" t="s">
        <v>9</v>
      </c>
      <c r="H64" s="7"/>
    </row>
    <row r="65" spans="1:8" ht="14.25" customHeight="1">
      <c r="A65" s="6">
        <v>45467</v>
      </c>
      <c r="B65" s="7" t="s">
        <v>188</v>
      </c>
      <c r="C65" s="6">
        <v>45471</v>
      </c>
      <c r="D65" s="8"/>
      <c r="E65" s="8">
        <v>120.80200000000001</v>
      </c>
      <c r="F65" s="7"/>
      <c r="G65" s="7" t="s">
        <v>9</v>
      </c>
      <c r="H65" s="7"/>
    </row>
    <row r="66" spans="1:8" ht="14.25" customHeight="1">
      <c r="A66" s="6">
        <v>45467</v>
      </c>
      <c r="B66" s="7" t="s">
        <v>188</v>
      </c>
      <c r="C66" s="6">
        <v>45472</v>
      </c>
      <c r="D66" s="8"/>
      <c r="E66" s="8">
        <v>394.02199999999999</v>
      </c>
      <c r="F66" s="7"/>
      <c r="G66" s="7" t="s">
        <v>9</v>
      </c>
      <c r="H66" s="7"/>
    </row>
    <row r="67" spans="1:8" ht="14.25" customHeight="1">
      <c r="A67" s="6">
        <v>45467</v>
      </c>
      <c r="B67" s="7" t="s">
        <v>188</v>
      </c>
      <c r="C67" s="6">
        <v>45471</v>
      </c>
      <c r="D67" s="8"/>
      <c r="E67" s="8">
        <v>515.39300000000003</v>
      </c>
      <c r="F67" s="7"/>
      <c r="G67" s="7" t="s">
        <v>9</v>
      </c>
      <c r="H67" s="7"/>
    </row>
    <row r="68" spans="1:8" ht="14.25" customHeight="1">
      <c r="A68" s="21">
        <v>45468</v>
      </c>
      <c r="B68" s="22" t="s">
        <v>341</v>
      </c>
      <c r="C68" s="21">
        <v>45467</v>
      </c>
      <c r="D68" s="23">
        <v>0.75</v>
      </c>
      <c r="E68" s="23"/>
      <c r="F68" s="22"/>
      <c r="G68" s="22" t="s">
        <v>31</v>
      </c>
      <c r="H68" s="22" t="s">
        <v>32</v>
      </c>
    </row>
    <row r="69" spans="1:8" ht="14.25" customHeight="1">
      <c r="A69" s="21">
        <v>45468</v>
      </c>
      <c r="B69" s="22" t="s">
        <v>298</v>
      </c>
      <c r="C69" s="21">
        <v>45467</v>
      </c>
      <c r="D69" s="23">
        <v>1.7849999999999999</v>
      </c>
      <c r="E69" s="23"/>
      <c r="F69" s="22"/>
      <c r="G69" s="22" t="s">
        <v>31</v>
      </c>
      <c r="H69" s="22" t="s">
        <v>32</v>
      </c>
    </row>
    <row r="70" spans="1:8" ht="14.25" customHeight="1">
      <c r="A70" s="13">
        <v>45468</v>
      </c>
      <c r="B70" s="14" t="s">
        <v>381</v>
      </c>
      <c r="C70" s="13">
        <v>45467</v>
      </c>
      <c r="D70" s="15">
        <v>280</v>
      </c>
      <c r="E70" s="15"/>
      <c r="F70" s="14"/>
      <c r="G70" s="14" t="s">
        <v>15</v>
      </c>
      <c r="H70" s="14" t="s">
        <v>304</v>
      </c>
    </row>
    <row r="71" spans="1:8" ht="14.25" customHeight="1">
      <c r="A71" s="13">
        <v>45468</v>
      </c>
      <c r="B71" s="14" t="s">
        <v>382</v>
      </c>
      <c r="C71" s="13">
        <v>45467</v>
      </c>
      <c r="D71" s="15">
        <v>2114.3989999999999</v>
      </c>
      <c r="E71" s="15"/>
      <c r="F71" s="14"/>
      <c r="G71" s="14" t="s">
        <v>15</v>
      </c>
      <c r="H71" s="14" t="s">
        <v>89</v>
      </c>
    </row>
    <row r="72" spans="1:8" ht="14.25" customHeight="1">
      <c r="A72" s="6">
        <v>45468</v>
      </c>
      <c r="B72" s="7" t="s">
        <v>188</v>
      </c>
      <c r="C72" s="6">
        <v>45474</v>
      </c>
      <c r="D72" s="8"/>
      <c r="E72" s="8">
        <v>9.4749999999999996</v>
      </c>
      <c r="F72" s="7"/>
      <c r="G72" s="7" t="s">
        <v>9</v>
      </c>
      <c r="H72" s="7"/>
    </row>
    <row r="73" spans="1:8" ht="14.25" customHeight="1">
      <c r="A73" s="6">
        <v>45468</v>
      </c>
      <c r="B73" s="7" t="s">
        <v>345</v>
      </c>
      <c r="C73" s="6">
        <v>45469</v>
      </c>
      <c r="D73" s="8"/>
      <c r="E73" s="8">
        <v>258.45499999999998</v>
      </c>
      <c r="F73" s="7"/>
      <c r="G73" s="9" t="s">
        <v>36</v>
      </c>
      <c r="H73" s="7" t="s">
        <v>37</v>
      </c>
    </row>
    <row r="74" spans="1:8" ht="14.25" customHeight="1">
      <c r="A74" s="6">
        <v>45468</v>
      </c>
      <c r="B74" s="7" t="s">
        <v>188</v>
      </c>
      <c r="C74" s="6">
        <v>45474</v>
      </c>
      <c r="D74" s="8"/>
      <c r="E74" s="8">
        <v>417.04</v>
      </c>
      <c r="F74" s="7"/>
      <c r="G74" s="7" t="s">
        <v>9</v>
      </c>
      <c r="H74" s="7"/>
    </row>
    <row r="75" spans="1:8" ht="14.25" customHeight="1">
      <c r="A75" s="21">
        <v>45469</v>
      </c>
      <c r="B75" s="22" t="s">
        <v>383</v>
      </c>
      <c r="C75" s="21">
        <v>45468</v>
      </c>
      <c r="D75" s="23">
        <v>4</v>
      </c>
      <c r="E75" s="23"/>
      <c r="F75" s="22"/>
      <c r="G75" s="22" t="s">
        <v>31</v>
      </c>
      <c r="H75" s="22" t="s">
        <v>32</v>
      </c>
    </row>
    <row r="76" spans="1:8" ht="14.25" customHeight="1">
      <c r="A76" s="13">
        <v>45469</v>
      </c>
      <c r="B76" s="14" t="s">
        <v>384</v>
      </c>
      <c r="C76" s="13">
        <v>45468</v>
      </c>
      <c r="D76" s="15">
        <v>174.94900000000001</v>
      </c>
      <c r="E76" s="15"/>
      <c r="F76" s="14"/>
      <c r="G76" s="113" t="s">
        <v>679</v>
      </c>
      <c r="H76" s="14" t="s">
        <v>332</v>
      </c>
    </row>
    <row r="77" spans="1:8" ht="14.25" customHeight="1">
      <c r="A77" s="13">
        <v>45469</v>
      </c>
      <c r="B77" s="14" t="s">
        <v>385</v>
      </c>
      <c r="C77" s="13">
        <v>45468</v>
      </c>
      <c r="D77" s="15">
        <v>356.78500000000003</v>
      </c>
      <c r="E77" s="15"/>
      <c r="F77" s="14"/>
      <c r="G77" s="113" t="s">
        <v>679</v>
      </c>
      <c r="H77" s="14" t="s">
        <v>332</v>
      </c>
    </row>
    <row r="78" spans="1:8" ht="14.25" customHeight="1">
      <c r="A78" s="13">
        <v>45469</v>
      </c>
      <c r="B78" s="14" t="s">
        <v>386</v>
      </c>
      <c r="C78" s="13">
        <v>45468</v>
      </c>
      <c r="D78" s="15">
        <v>498.17</v>
      </c>
      <c r="E78" s="15"/>
      <c r="F78" s="14"/>
      <c r="G78" s="113" t="s">
        <v>679</v>
      </c>
      <c r="H78" s="14" t="s">
        <v>332</v>
      </c>
    </row>
    <row r="79" spans="1:8" ht="14.25" customHeight="1">
      <c r="A79" s="13">
        <v>45469</v>
      </c>
      <c r="B79" s="14" t="s">
        <v>387</v>
      </c>
      <c r="C79" s="13">
        <v>45468</v>
      </c>
      <c r="D79" s="15">
        <v>524.41800000000001</v>
      </c>
      <c r="E79" s="15"/>
      <c r="F79" s="14"/>
      <c r="G79" s="113" t="s">
        <v>679</v>
      </c>
      <c r="H79" s="14" t="s">
        <v>332</v>
      </c>
    </row>
    <row r="80" spans="1:8" ht="14.25" customHeight="1">
      <c r="A80" s="13">
        <v>45469</v>
      </c>
      <c r="B80" s="14" t="s">
        <v>388</v>
      </c>
      <c r="C80" s="13">
        <v>45468</v>
      </c>
      <c r="D80" s="15">
        <v>560.81200000000001</v>
      </c>
      <c r="E80" s="15"/>
      <c r="F80" s="14"/>
      <c r="G80" s="113" t="s">
        <v>679</v>
      </c>
      <c r="H80" s="14" t="s">
        <v>332</v>
      </c>
    </row>
    <row r="81" spans="1:8" ht="14.25" customHeight="1">
      <c r="A81" s="13">
        <v>45469</v>
      </c>
      <c r="B81" s="14" t="s">
        <v>389</v>
      </c>
      <c r="C81" s="13">
        <v>45468</v>
      </c>
      <c r="D81" s="15">
        <v>588.59799999999996</v>
      </c>
      <c r="E81" s="15"/>
      <c r="F81" s="14"/>
      <c r="G81" s="113" t="s">
        <v>679</v>
      </c>
      <c r="H81" s="14" t="s">
        <v>332</v>
      </c>
    </row>
    <row r="82" spans="1:8" ht="14.25" customHeight="1">
      <c r="A82" s="13">
        <v>45469</v>
      </c>
      <c r="B82" s="14" t="s">
        <v>390</v>
      </c>
      <c r="C82" s="13">
        <v>45468</v>
      </c>
      <c r="D82" s="15">
        <v>977.21500000000003</v>
      </c>
      <c r="E82" s="15"/>
      <c r="F82" s="14"/>
      <c r="G82" s="113" t="s">
        <v>679</v>
      </c>
      <c r="H82" s="14" t="s">
        <v>332</v>
      </c>
    </row>
    <row r="83" spans="1:8" ht="14.25" customHeight="1">
      <c r="A83" s="13">
        <v>45469</v>
      </c>
      <c r="B83" s="14" t="s">
        <v>391</v>
      </c>
      <c r="C83" s="13">
        <v>45468</v>
      </c>
      <c r="D83" s="15">
        <v>1248.3900000000001</v>
      </c>
      <c r="E83" s="15"/>
      <c r="F83" s="14"/>
      <c r="G83" s="14" t="s">
        <v>15</v>
      </c>
      <c r="H83" s="14" t="s">
        <v>392</v>
      </c>
    </row>
    <row r="84" spans="1:8" ht="14.25" customHeight="1">
      <c r="A84" s="13">
        <v>45469</v>
      </c>
      <c r="B84" s="14" t="s">
        <v>393</v>
      </c>
      <c r="C84" s="13">
        <v>45468</v>
      </c>
      <c r="D84" s="15">
        <v>1368.951</v>
      </c>
      <c r="E84" s="15"/>
      <c r="F84" s="14"/>
      <c r="G84" s="14" t="s">
        <v>15</v>
      </c>
      <c r="H84" s="14" t="s">
        <v>89</v>
      </c>
    </row>
    <row r="85" spans="1:8" ht="14.25" customHeight="1">
      <c r="A85" s="6">
        <v>45469</v>
      </c>
      <c r="B85" s="7" t="s">
        <v>188</v>
      </c>
      <c r="C85" s="6">
        <v>45475</v>
      </c>
      <c r="D85" s="8"/>
      <c r="E85" s="8">
        <v>69.796000000000006</v>
      </c>
      <c r="F85" s="7"/>
      <c r="G85" s="7" t="s">
        <v>9</v>
      </c>
      <c r="H85" s="7"/>
    </row>
    <row r="86" spans="1:8" ht="14.25" customHeight="1">
      <c r="A86" s="6">
        <v>45469</v>
      </c>
      <c r="B86" s="7" t="s">
        <v>319</v>
      </c>
      <c r="C86" s="6">
        <v>45470</v>
      </c>
      <c r="D86" s="8"/>
      <c r="E86" s="8">
        <v>7415</v>
      </c>
      <c r="F86" s="7"/>
      <c r="G86" s="7" t="s">
        <v>29</v>
      </c>
      <c r="H86" s="7"/>
    </row>
    <row r="87" spans="1:8" ht="14.25" customHeight="1">
      <c r="A87" s="13">
        <v>45470</v>
      </c>
      <c r="B87" s="14" t="s">
        <v>394</v>
      </c>
      <c r="C87" s="13">
        <v>45469</v>
      </c>
      <c r="D87" s="15">
        <v>2000</v>
      </c>
      <c r="E87" s="15"/>
      <c r="F87" s="14"/>
      <c r="G87" s="14" t="s">
        <v>15</v>
      </c>
      <c r="H87" s="14" t="s">
        <v>89</v>
      </c>
    </row>
    <row r="88" spans="1:8" ht="14.25" customHeight="1">
      <c r="A88" s="6">
        <v>45470</v>
      </c>
      <c r="B88" s="7" t="s">
        <v>188</v>
      </c>
      <c r="C88" s="6">
        <v>45476</v>
      </c>
      <c r="D88" s="8"/>
      <c r="E88" s="8">
        <v>161.37100000000001</v>
      </c>
      <c r="F88" s="7"/>
      <c r="G88" s="7" t="s">
        <v>9</v>
      </c>
      <c r="H88" s="7"/>
    </row>
    <row r="89" spans="1:8" ht="14.25" customHeight="1">
      <c r="A89" s="21">
        <v>45563</v>
      </c>
      <c r="B89" s="22" t="s">
        <v>114</v>
      </c>
      <c r="C89" s="21">
        <v>45471</v>
      </c>
      <c r="D89" s="23">
        <v>3.53</v>
      </c>
      <c r="E89" s="23"/>
      <c r="F89" s="22"/>
      <c r="G89" s="22" t="s">
        <v>31</v>
      </c>
      <c r="H89" s="22" t="s">
        <v>32</v>
      </c>
    </row>
    <row r="90" spans="1:8" ht="14.25" customHeight="1">
      <c r="A90" s="21">
        <v>45471</v>
      </c>
      <c r="B90" s="22" t="s">
        <v>395</v>
      </c>
      <c r="C90" s="21">
        <v>45470</v>
      </c>
      <c r="D90" s="23">
        <v>9.52</v>
      </c>
      <c r="E90" s="23"/>
      <c r="F90" s="22"/>
      <c r="G90" s="22" t="s">
        <v>31</v>
      </c>
      <c r="H90" s="22" t="s">
        <v>32</v>
      </c>
    </row>
    <row r="91" spans="1:8" ht="14.25" customHeight="1"/>
    <row r="92" spans="1:8" ht="14.25" customHeight="1"/>
    <row r="93" spans="1:8" ht="14.25" customHeight="1"/>
    <row r="94" spans="1:8" ht="14.25" customHeight="1"/>
    <row r="95" spans="1:8" ht="14.25" customHeight="1"/>
    <row r="96" spans="1:8" ht="14.25" customHeight="1">
      <c r="F96" s="69"/>
      <c r="G96" s="69"/>
    </row>
    <row r="97" spans="6:7" ht="14.25" customHeight="1">
      <c r="F97" s="69"/>
      <c r="G97" s="69"/>
    </row>
    <row r="98" spans="6:7" ht="14.25" customHeight="1"/>
    <row r="99" spans="6:7" ht="14.25" customHeight="1"/>
    <row r="100" spans="6:7" ht="14.25" customHeight="1"/>
    <row r="101" spans="6:7" ht="14.25" customHeight="1"/>
    <row r="102" spans="6:7" ht="14.25" customHeight="1"/>
    <row r="103" spans="6:7" ht="14.25" customHeight="1"/>
    <row r="104" spans="6:7" ht="14.25" customHeight="1"/>
    <row r="105" spans="6:7" ht="14.25" customHeight="1"/>
    <row r="106" spans="6:7" ht="14.25" customHeight="1"/>
    <row r="107" spans="6:7" ht="14.25" customHeight="1"/>
    <row r="108" spans="6:7" ht="14.25" customHeight="1"/>
    <row r="109" spans="6:7" ht="14.25" customHeight="1"/>
    <row r="110" spans="6:7" ht="14.25" customHeight="1"/>
    <row r="111" spans="6:7" ht="14.25" customHeight="1"/>
    <row r="112" spans="6:7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A1:H10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105" activePane="bottomLeft" state="frozen"/>
      <selection pane="bottomLeft" activeCell="F133" sqref="F133"/>
    </sheetView>
  </sheetViews>
  <sheetFormatPr baseColWidth="10" defaultColWidth="14.44140625" defaultRowHeight="15" customHeight="1"/>
  <cols>
    <col min="1" max="1" width="15.21875" customWidth="1"/>
    <col min="2" max="2" width="32.77734375" customWidth="1"/>
    <col min="3" max="3" width="10.77734375" customWidth="1"/>
    <col min="4" max="5" width="12.77734375" customWidth="1"/>
    <col min="6" max="6" width="37.109375" customWidth="1"/>
    <col min="7" max="7" width="16.77734375" customWidth="1"/>
    <col min="8" max="9" width="24.109375" customWidth="1"/>
    <col min="10" max="26" width="11.21875" customWidth="1"/>
  </cols>
  <sheetData>
    <row r="1" spans="1:8" ht="14.25" customHeight="1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40" t="s">
        <v>5</v>
      </c>
      <c r="G1" s="40" t="s">
        <v>6</v>
      </c>
      <c r="H1" s="40" t="s">
        <v>7</v>
      </c>
    </row>
    <row r="2" spans="1:8" ht="14.25" customHeight="1">
      <c r="A2" s="13">
        <v>45474</v>
      </c>
      <c r="B2" s="14" t="s">
        <v>396</v>
      </c>
      <c r="C2" s="13">
        <v>45471</v>
      </c>
      <c r="D2" s="15">
        <v>852.08799999999997</v>
      </c>
      <c r="E2" s="15"/>
      <c r="F2" s="14"/>
      <c r="G2" s="14" t="s">
        <v>15</v>
      </c>
      <c r="H2" s="14" t="s">
        <v>62</v>
      </c>
    </row>
    <row r="3" spans="1:8" ht="14.25" customHeight="1">
      <c r="A3" s="21">
        <v>45475</v>
      </c>
      <c r="B3" s="22" t="s">
        <v>372</v>
      </c>
      <c r="C3" s="21">
        <v>45474</v>
      </c>
      <c r="D3" s="23">
        <v>0.38</v>
      </c>
      <c r="E3" s="23"/>
      <c r="F3" s="22"/>
      <c r="G3" s="22" t="s">
        <v>31</v>
      </c>
      <c r="H3" s="22" t="s">
        <v>32</v>
      </c>
    </row>
    <row r="4" spans="1:8" ht="14.25" customHeight="1">
      <c r="A4" s="21">
        <v>45475</v>
      </c>
      <c r="B4" s="22" t="s">
        <v>341</v>
      </c>
      <c r="C4" s="21">
        <v>45474</v>
      </c>
      <c r="D4" s="23">
        <v>0.5</v>
      </c>
      <c r="E4" s="23"/>
      <c r="F4" s="22"/>
      <c r="G4" s="22" t="s">
        <v>31</v>
      </c>
      <c r="H4" s="22" t="s">
        <v>32</v>
      </c>
    </row>
    <row r="5" spans="1:8" ht="14.25" customHeight="1">
      <c r="A5" s="21">
        <v>45475</v>
      </c>
      <c r="B5" s="22" t="s">
        <v>397</v>
      </c>
      <c r="C5" s="21">
        <v>45474</v>
      </c>
      <c r="D5" s="23">
        <v>2</v>
      </c>
      <c r="E5" s="23"/>
      <c r="F5" s="22"/>
      <c r="G5" s="22" t="s">
        <v>31</v>
      </c>
      <c r="H5" s="22" t="s">
        <v>32</v>
      </c>
    </row>
    <row r="6" spans="1:8" ht="14.25" customHeight="1">
      <c r="A6" s="25">
        <v>45475</v>
      </c>
      <c r="B6" s="26" t="s">
        <v>374</v>
      </c>
      <c r="C6" s="25">
        <v>45474</v>
      </c>
      <c r="D6" s="27">
        <v>1167.7950000000001</v>
      </c>
      <c r="E6" s="27"/>
      <c r="F6" s="26" t="s">
        <v>398</v>
      </c>
      <c r="G6" s="26" t="s">
        <v>225</v>
      </c>
      <c r="H6" s="26"/>
    </row>
    <row r="7" spans="1:8" ht="14.25" customHeight="1">
      <c r="A7" s="6">
        <v>45475</v>
      </c>
      <c r="B7" s="7" t="s">
        <v>188</v>
      </c>
      <c r="C7" s="6">
        <v>45480</v>
      </c>
      <c r="D7" s="8"/>
      <c r="E7" s="8">
        <v>72.480999999999995</v>
      </c>
      <c r="F7" s="7"/>
      <c r="G7" s="7" t="s">
        <v>9</v>
      </c>
      <c r="H7" s="7"/>
    </row>
    <row r="8" spans="1:8" ht="14.25" customHeight="1">
      <c r="A8" s="6">
        <v>45475</v>
      </c>
      <c r="B8" s="7" t="s">
        <v>188</v>
      </c>
      <c r="C8" s="6">
        <v>45480</v>
      </c>
      <c r="D8" s="8"/>
      <c r="E8" s="8">
        <v>717.94799999999998</v>
      </c>
      <c r="F8" s="7"/>
      <c r="G8" s="7" t="s">
        <v>9</v>
      </c>
      <c r="H8" s="7"/>
    </row>
    <row r="9" spans="1:8" ht="14.25" customHeight="1">
      <c r="A9" s="6">
        <v>45475</v>
      </c>
      <c r="B9" s="7" t="s">
        <v>370</v>
      </c>
      <c r="C9" s="6">
        <v>45476</v>
      </c>
      <c r="D9" s="8"/>
      <c r="E9" s="8">
        <v>2520</v>
      </c>
      <c r="F9" s="7"/>
      <c r="G9" s="9" t="s">
        <v>29</v>
      </c>
      <c r="H9" s="7"/>
    </row>
    <row r="10" spans="1:8" ht="14.25" customHeight="1">
      <c r="A10" s="6">
        <v>45475</v>
      </c>
      <c r="B10" s="7" t="s">
        <v>370</v>
      </c>
      <c r="C10" s="6">
        <v>45476</v>
      </c>
      <c r="D10" s="8"/>
      <c r="E10" s="8">
        <v>8410</v>
      </c>
      <c r="F10" s="7"/>
      <c r="G10" s="9" t="s">
        <v>29</v>
      </c>
      <c r="H10" s="7"/>
    </row>
    <row r="11" spans="1:8" ht="14.25" customHeight="1">
      <c r="A11" s="21">
        <v>45476</v>
      </c>
      <c r="B11" s="22" t="s">
        <v>341</v>
      </c>
      <c r="C11" s="21">
        <v>45475</v>
      </c>
      <c r="D11" s="23">
        <v>0.75</v>
      </c>
      <c r="E11" s="23"/>
      <c r="F11" s="22"/>
      <c r="G11" s="22" t="s">
        <v>31</v>
      </c>
      <c r="H11" s="22" t="s">
        <v>32</v>
      </c>
    </row>
    <row r="12" spans="1:8" ht="14.25" customHeight="1">
      <c r="A12" s="21">
        <v>45476</v>
      </c>
      <c r="B12" s="22" t="s">
        <v>399</v>
      </c>
      <c r="C12" s="21">
        <v>45475</v>
      </c>
      <c r="D12" s="23">
        <v>1.7849999999999999</v>
      </c>
      <c r="E12" s="23"/>
      <c r="F12" s="22"/>
      <c r="G12" s="22" t="s">
        <v>31</v>
      </c>
      <c r="H12" s="22" t="s">
        <v>32</v>
      </c>
    </row>
    <row r="13" spans="1:8" ht="14.25" customHeight="1">
      <c r="A13" s="13">
        <v>45476</v>
      </c>
      <c r="B13" s="14" t="s">
        <v>400</v>
      </c>
      <c r="C13" s="13">
        <v>45475</v>
      </c>
      <c r="D13" s="15">
        <v>85.831000000000003</v>
      </c>
      <c r="E13" s="15"/>
      <c r="F13" s="14"/>
      <c r="G13" s="14" t="s">
        <v>15</v>
      </c>
      <c r="H13" s="14" t="s">
        <v>401</v>
      </c>
    </row>
    <row r="14" spans="1:8" ht="14.25" customHeight="1">
      <c r="A14" s="21">
        <v>45476</v>
      </c>
      <c r="B14" s="22" t="s">
        <v>402</v>
      </c>
      <c r="C14" s="21">
        <v>45471</v>
      </c>
      <c r="D14" s="23">
        <v>128.52000000000001</v>
      </c>
      <c r="E14" s="23"/>
      <c r="F14" s="22"/>
      <c r="G14" s="22" t="s">
        <v>31</v>
      </c>
      <c r="H14" s="22" t="s">
        <v>32</v>
      </c>
    </row>
    <row r="15" spans="1:8" ht="14.25" customHeight="1">
      <c r="A15" s="13">
        <v>45476</v>
      </c>
      <c r="B15" s="14" t="s">
        <v>403</v>
      </c>
      <c r="C15" s="13">
        <v>45475</v>
      </c>
      <c r="D15" s="15">
        <v>237.45599999999999</v>
      </c>
      <c r="E15" s="15"/>
      <c r="F15" s="14"/>
      <c r="G15" s="113" t="s">
        <v>679</v>
      </c>
      <c r="H15" s="14" t="s">
        <v>332</v>
      </c>
    </row>
    <row r="16" spans="1:8" ht="14.25" customHeight="1">
      <c r="A16" s="13">
        <v>45476</v>
      </c>
      <c r="B16" s="14" t="s">
        <v>404</v>
      </c>
      <c r="C16" s="13">
        <v>45475</v>
      </c>
      <c r="D16" s="15">
        <v>698.73500000000001</v>
      </c>
      <c r="E16" s="15"/>
      <c r="F16" s="14"/>
      <c r="G16" s="113" t="s">
        <v>679</v>
      </c>
      <c r="H16" s="14" t="s">
        <v>332</v>
      </c>
    </row>
    <row r="17" spans="1:26" ht="14.25" customHeight="1">
      <c r="A17" s="13">
        <v>45476</v>
      </c>
      <c r="B17" s="14" t="s">
        <v>337</v>
      </c>
      <c r="C17" s="13">
        <v>45475</v>
      </c>
      <c r="D17" s="15">
        <v>850.95100000000002</v>
      </c>
      <c r="E17" s="15"/>
      <c r="F17" s="14"/>
      <c r="G17" s="14" t="s">
        <v>15</v>
      </c>
      <c r="H17" s="14" t="s">
        <v>24</v>
      </c>
    </row>
    <row r="18" spans="1:26" ht="14.25" customHeight="1">
      <c r="A18" s="21">
        <v>45476</v>
      </c>
      <c r="B18" s="22" t="s">
        <v>405</v>
      </c>
      <c r="C18" s="21">
        <v>45473</v>
      </c>
      <c r="D18" s="23">
        <v>1181.172</v>
      </c>
      <c r="E18" s="23"/>
      <c r="F18" s="22"/>
      <c r="G18" s="22" t="s">
        <v>31</v>
      </c>
      <c r="H18" s="22" t="s">
        <v>32</v>
      </c>
    </row>
    <row r="19" spans="1:26" ht="14.25" customHeight="1">
      <c r="A19" s="10">
        <v>45476</v>
      </c>
      <c r="B19" s="11" t="s">
        <v>337</v>
      </c>
      <c r="C19" s="10">
        <v>45475</v>
      </c>
      <c r="D19" s="12">
        <v>1211.825</v>
      </c>
      <c r="E19" s="12"/>
      <c r="F19" s="11"/>
      <c r="G19" s="11" t="s">
        <v>86</v>
      </c>
      <c r="H19" s="11" t="s">
        <v>86</v>
      </c>
    </row>
    <row r="20" spans="1:26" ht="14.25" customHeight="1">
      <c r="A20" s="13">
        <v>45476</v>
      </c>
      <c r="B20" s="14" t="s">
        <v>406</v>
      </c>
      <c r="C20" s="13">
        <v>45475</v>
      </c>
      <c r="D20" s="15">
        <v>1411.712</v>
      </c>
      <c r="E20" s="15"/>
      <c r="F20" s="14"/>
      <c r="G20" s="14" t="s">
        <v>15</v>
      </c>
      <c r="H20" s="14" t="s">
        <v>407</v>
      </c>
    </row>
    <row r="21" spans="1:26" ht="14.25" customHeight="1">
      <c r="A21" s="13">
        <v>45476</v>
      </c>
      <c r="B21" s="14" t="s">
        <v>408</v>
      </c>
      <c r="C21" s="13">
        <v>45475</v>
      </c>
      <c r="D21" s="15">
        <v>2100.808</v>
      </c>
      <c r="E21" s="15"/>
      <c r="F21" s="14"/>
      <c r="G21" s="14" t="s">
        <v>15</v>
      </c>
      <c r="H21" s="14" t="s">
        <v>152</v>
      </c>
    </row>
    <row r="22" spans="1:26" ht="14.25" customHeight="1">
      <c r="A22" s="10">
        <v>45476</v>
      </c>
      <c r="B22" s="55" t="s">
        <v>338</v>
      </c>
      <c r="C22" s="10">
        <v>45475</v>
      </c>
      <c r="D22" s="56">
        <v>4241.45</v>
      </c>
      <c r="E22" s="56"/>
      <c r="F22" s="49" t="s">
        <v>409</v>
      </c>
      <c r="G22" s="55" t="s">
        <v>12</v>
      </c>
      <c r="H22" s="49" t="s">
        <v>410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4.25" customHeight="1">
      <c r="A23" s="6">
        <v>45476</v>
      </c>
      <c r="B23" s="7" t="s">
        <v>411</v>
      </c>
      <c r="C23" s="6">
        <v>45477</v>
      </c>
      <c r="D23" s="8"/>
      <c r="E23" s="8">
        <v>1130.665</v>
      </c>
      <c r="F23" s="7"/>
      <c r="G23" s="9" t="s">
        <v>185</v>
      </c>
      <c r="H23" s="7" t="s">
        <v>86</v>
      </c>
    </row>
    <row r="24" spans="1:26" ht="14.25" customHeight="1">
      <c r="A24" s="21">
        <v>45477</v>
      </c>
      <c r="B24" s="22" t="s">
        <v>341</v>
      </c>
      <c r="C24" s="21">
        <v>45476</v>
      </c>
      <c r="D24" s="23">
        <v>0.75</v>
      </c>
      <c r="E24" s="23"/>
      <c r="F24" s="22"/>
      <c r="G24" s="22" t="s">
        <v>31</v>
      </c>
      <c r="H24" s="22" t="s">
        <v>32</v>
      </c>
    </row>
    <row r="25" spans="1:26" ht="14.25" customHeight="1">
      <c r="A25" s="21">
        <v>45477</v>
      </c>
      <c r="B25" s="22" t="s">
        <v>365</v>
      </c>
      <c r="C25" s="21">
        <v>45476</v>
      </c>
      <c r="D25" s="23">
        <v>1.7849999999999999</v>
      </c>
      <c r="E25" s="23"/>
      <c r="F25" s="22"/>
      <c r="G25" s="22" t="s">
        <v>31</v>
      </c>
      <c r="H25" s="22" t="s">
        <v>32</v>
      </c>
    </row>
    <row r="26" spans="1:26" ht="14.25" customHeight="1">
      <c r="A26" s="13">
        <v>45477</v>
      </c>
      <c r="B26" s="14" t="s">
        <v>412</v>
      </c>
      <c r="C26" s="13">
        <v>45476</v>
      </c>
      <c r="D26" s="15">
        <v>2136.3209999999999</v>
      </c>
      <c r="E26" s="15"/>
      <c r="F26" s="14"/>
      <c r="G26" s="14" t="s">
        <v>15</v>
      </c>
      <c r="H26" s="14" t="s">
        <v>89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4.25" customHeight="1">
      <c r="A27" s="6">
        <v>45477</v>
      </c>
      <c r="B27" s="7" t="s">
        <v>345</v>
      </c>
      <c r="C27" s="6">
        <v>45478</v>
      </c>
      <c r="D27" s="8"/>
      <c r="E27" s="8">
        <v>305.214</v>
      </c>
      <c r="F27" s="7"/>
      <c r="G27" s="9" t="s">
        <v>36</v>
      </c>
      <c r="H27" s="7" t="s">
        <v>37</v>
      </c>
    </row>
    <row r="28" spans="1:26" ht="14.25" customHeight="1">
      <c r="A28" s="13">
        <v>45478</v>
      </c>
      <c r="B28" s="14" t="s">
        <v>413</v>
      </c>
      <c r="C28" s="13">
        <v>45477</v>
      </c>
      <c r="D28" s="15">
        <v>983.01</v>
      </c>
      <c r="E28" s="15"/>
      <c r="F28" s="14"/>
      <c r="G28" s="113" t="s">
        <v>679</v>
      </c>
      <c r="H28" s="14" t="s">
        <v>332</v>
      </c>
    </row>
    <row r="29" spans="1:26" ht="14.25" customHeight="1">
      <c r="A29" s="13">
        <v>45478</v>
      </c>
      <c r="B29" s="14" t="s">
        <v>414</v>
      </c>
      <c r="C29" s="13">
        <v>45477</v>
      </c>
      <c r="D29" s="15">
        <v>1408.415</v>
      </c>
      <c r="E29" s="15"/>
      <c r="F29" s="14"/>
      <c r="G29" s="14" t="s">
        <v>15</v>
      </c>
      <c r="H29" s="14" t="s">
        <v>251</v>
      </c>
    </row>
    <row r="30" spans="1:26" ht="14.25" customHeight="1">
      <c r="A30" s="13">
        <v>45481</v>
      </c>
      <c r="B30" s="14" t="s">
        <v>415</v>
      </c>
      <c r="C30" s="13">
        <v>45478</v>
      </c>
      <c r="D30" s="15">
        <v>2815.8420000000001</v>
      </c>
      <c r="E30" s="15"/>
      <c r="F30" s="14"/>
      <c r="G30" s="14" t="s">
        <v>15</v>
      </c>
      <c r="H30" s="14" t="s">
        <v>251</v>
      </c>
    </row>
    <row r="31" spans="1:26" ht="14.25" customHeight="1">
      <c r="A31" s="6">
        <v>45481</v>
      </c>
      <c r="B31" s="7" t="s">
        <v>416</v>
      </c>
      <c r="C31" s="6">
        <v>45483</v>
      </c>
      <c r="D31" s="8"/>
      <c r="E31" s="8">
        <v>18250</v>
      </c>
      <c r="F31" s="7"/>
      <c r="G31" s="9" t="s">
        <v>29</v>
      </c>
      <c r="H31" s="7"/>
    </row>
    <row r="32" spans="1:26" ht="14.25" customHeight="1">
      <c r="A32" s="13">
        <v>45482</v>
      </c>
      <c r="B32" s="14" t="s">
        <v>417</v>
      </c>
      <c r="C32" s="13">
        <v>45481</v>
      </c>
      <c r="D32" s="15">
        <v>792.44899999999996</v>
      </c>
      <c r="E32" s="15"/>
      <c r="F32" s="14"/>
      <c r="G32" s="14" t="s">
        <v>15</v>
      </c>
      <c r="H32" s="14" t="s">
        <v>418</v>
      </c>
    </row>
    <row r="33" spans="1:8" ht="14.25" customHeight="1">
      <c r="A33" s="6">
        <v>45482</v>
      </c>
      <c r="B33" s="7" t="s">
        <v>188</v>
      </c>
      <c r="C33" s="6">
        <v>45487</v>
      </c>
      <c r="D33" s="8"/>
      <c r="E33" s="8">
        <v>68.691999999999993</v>
      </c>
      <c r="F33" s="7"/>
      <c r="G33" s="7" t="s">
        <v>9</v>
      </c>
      <c r="H33" s="7"/>
    </row>
    <row r="34" spans="1:8" ht="14.25" customHeight="1">
      <c r="A34" s="6">
        <v>45482</v>
      </c>
      <c r="B34" s="7" t="s">
        <v>188</v>
      </c>
      <c r="C34" s="6">
        <v>45487</v>
      </c>
      <c r="D34" s="8"/>
      <c r="E34" s="8">
        <v>1645.4290000000001</v>
      </c>
      <c r="F34" s="7"/>
      <c r="G34" s="7" t="s">
        <v>9</v>
      </c>
      <c r="H34" s="7"/>
    </row>
    <row r="35" spans="1:8" ht="14.25" customHeight="1">
      <c r="A35" s="6">
        <v>45482</v>
      </c>
      <c r="B35" s="7" t="s">
        <v>419</v>
      </c>
      <c r="C35" s="6">
        <v>45483</v>
      </c>
      <c r="D35" s="8"/>
      <c r="E35" s="8">
        <v>8140</v>
      </c>
      <c r="F35" s="7"/>
      <c r="G35" s="9" t="s">
        <v>29</v>
      </c>
      <c r="H35" s="7"/>
    </row>
    <row r="36" spans="1:8" ht="14.25" customHeight="1">
      <c r="A36" s="13">
        <v>45483</v>
      </c>
      <c r="B36" s="14" t="s">
        <v>337</v>
      </c>
      <c r="C36" s="13">
        <v>45482</v>
      </c>
      <c r="D36" s="15">
        <v>963.83799999999997</v>
      </c>
      <c r="E36" s="15"/>
      <c r="F36" s="14"/>
      <c r="G36" s="14"/>
      <c r="H36" s="14" t="s">
        <v>420</v>
      </c>
    </row>
    <row r="37" spans="1:8" ht="14.25" customHeight="1">
      <c r="A37" s="13">
        <v>45483</v>
      </c>
      <c r="B37" s="14" t="s">
        <v>337</v>
      </c>
      <c r="C37" s="13">
        <v>45482</v>
      </c>
      <c r="D37" s="15">
        <v>3138.0650000000001</v>
      </c>
      <c r="E37" s="15"/>
      <c r="F37" s="14"/>
      <c r="G37" s="14" t="s">
        <v>15</v>
      </c>
      <c r="H37" s="14" t="s">
        <v>58</v>
      </c>
    </row>
    <row r="38" spans="1:8" ht="14.25" customHeight="1">
      <c r="A38" s="6">
        <v>45483</v>
      </c>
      <c r="B38" s="7" t="s">
        <v>188</v>
      </c>
      <c r="C38" s="6">
        <v>45488</v>
      </c>
      <c r="D38" s="8"/>
      <c r="E38" s="8">
        <v>89.198999999999998</v>
      </c>
      <c r="F38" s="7"/>
      <c r="G38" s="7" t="s">
        <v>9</v>
      </c>
      <c r="H38" s="7"/>
    </row>
    <row r="39" spans="1:8" ht="14.25" customHeight="1">
      <c r="A39" s="6">
        <v>45483</v>
      </c>
      <c r="B39" s="7" t="s">
        <v>421</v>
      </c>
      <c r="C39" s="6">
        <v>45484</v>
      </c>
      <c r="D39" s="8"/>
      <c r="E39" s="8">
        <v>4230</v>
      </c>
      <c r="F39" s="7"/>
      <c r="G39" s="9" t="s">
        <v>29</v>
      </c>
      <c r="H39" s="7"/>
    </row>
    <row r="40" spans="1:8" ht="14.25" customHeight="1">
      <c r="A40" s="21">
        <v>45484</v>
      </c>
      <c r="B40" s="22" t="s">
        <v>341</v>
      </c>
      <c r="C40" s="21">
        <v>45483</v>
      </c>
      <c r="D40" s="23">
        <v>0.75</v>
      </c>
      <c r="E40" s="23"/>
      <c r="F40" s="22"/>
      <c r="G40" s="22" t="s">
        <v>31</v>
      </c>
      <c r="H40" s="22" t="s">
        <v>32</v>
      </c>
    </row>
    <row r="41" spans="1:8" ht="14.25" customHeight="1">
      <c r="A41" s="21">
        <v>45484</v>
      </c>
      <c r="B41" s="22" t="s">
        <v>422</v>
      </c>
      <c r="C41" s="21">
        <v>45483</v>
      </c>
      <c r="D41" s="23">
        <v>1.7849999999999999</v>
      </c>
      <c r="E41" s="23"/>
      <c r="F41" s="22"/>
      <c r="G41" s="22" t="s">
        <v>31</v>
      </c>
      <c r="H41" s="22" t="s">
        <v>32</v>
      </c>
    </row>
    <row r="42" spans="1:8" ht="14.25" customHeight="1">
      <c r="A42" s="13">
        <v>45484</v>
      </c>
      <c r="B42" s="14" t="s">
        <v>337</v>
      </c>
      <c r="C42" s="13">
        <v>45483</v>
      </c>
      <c r="D42" s="15">
        <v>316.72500000000002</v>
      </c>
      <c r="E42" s="15"/>
      <c r="F42" s="14"/>
      <c r="G42" s="14" t="s">
        <v>15</v>
      </c>
      <c r="H42" s="14" t="s">
        <v>16</v>
      </c>
    </row>
    <row r="43" spans="1:8" ht="14.25" customHeight="1">
      <c r="A43" s="13">
        <v>45484</v>
      </c>
      <c r="B43" s="14" t="s">
        <v>337</v>
      </c>
      <c r="C43" s="13">
        <v>45483</v>
      </c>
      <c r="D43" s="15">
        <v>329.72500000000002</v>
      </c>
      <c r="E43" s="15"/>
      <c r="F43" s="14"/>
      <c r="G43" s="14" t="s">
        <v>15</v>
      </c>
      <c r="H43" s="14" t="s">
        <v>16</v>
      </c>
    </row>
    <row r="44" spans="1:8" ht="14.25" customHeight="1">
      <c r="A44" s="13">
        <v>45484</v>
      </c>
      <c r="B44" s="14" t="s">
        <v>337</v>
      </c>
      <c r="C44" s="13">
        <v>45483</v>
      </c>
      <c r="D44" s="15">
        <v>420.72500000000002</v>
      </c>
      <c r="E44" s="15"/>
      <c r="F44" s="14"/>
      <c r="G44" s="14" t="s">
        <v>15</v>
      </c>
      <c r="H44" s="14" t="s">
        <v>16</v>
      </c>
    </row>
    <row r="45" spans="1:8" ht="14.25" customHeight="1">
      <c r="A45" s="13">
        <v>45484</v>
      </c>
      <c r="B45" s="14" t="s">
        <v>423</v>
      </c>
      <c r="C45" s="13">
        <v>45483</v>
      </c>
      <c r="D45" s="15">
        <v>4061.5770000000002</v>
      </c>
      <c r="E45" s="15"/>
      <c r="F45" s="14"/>
      <c r="G45" s="14" t="s">
        <v>15</v>
      </c>
      <c r="H45" s="14" t="s">
        <v>251</v>
      </c>
    </row>
    <row r="46" spans="1:8" ht="14.25" customHeight="1">
      <c r="A46" s="10">
        <v>45484</v>
      </c>
      <c r="B46" s="11" t="s">
        <v>337</v>
      </c>
      <c r="C46" s="10">
        <v>45483</v>
      </c>
      <c r="D46" s="12">
        <v>9003.7250000000004</v>
      </c>
      <c r="E46" s="12"/>
      <c r="F46" s="11" t="s">
        <v>424</v>
      </c>
      <c r="G46" s="11" t="s">
        <v>425</v>
      </c>
      <c r="H46" s="11"/>
    </row>
    <row r="47" spans="1:8" ht="14.25" customHeight="1">
      <c r="A47" s="6">
        <v>45484</v>
      </c>
      <c r="B47" s="7" t="s">
        <v>345</v>
      </c>
      <c r="C47" s="6">
        <v>45485</v>
      </c>
      <c r="D47" s="8"/>
      <c r="E47" s="8">
        <v>165.715</v>
      </c>
      <c r="F47" s="7"/>
      <c r="G47" s="9" t="s">
        <v>36</v>
      </c>
      <c r="H47" s="7" t="s">
        <v>37</v>
      </c>
    </row>
    <row r="48" spans="1:8" ht="14.25" customHeight="1">
      <c r="A48" s="13">
        <v>45485</v>
      </c>
      <c r="B48" s="14" t="s">
        <v>426</v>
      </c>
      <c r="C48" s="13">
        <v>45484</v>
      </c>
      <c r="D48" s="15">
        <v>551.44600000000003</v>
      </c>
      <c r="E48" s="15"/>
      <c r="F48" s="14"/>
      <c r="G48" s="113" t="s">
        <v>679</v>
      </c>
      <c r="H48" s="14" t="s">
        <v>332</v>
      </c>
    </row>
    <row r="49" spans="1:26" ht="14.25" customHeight="1">
      <c r="A49" s="13">
        <v>45485</v>
      </c>
      <c r="B49" s="14" t="s">
        <v>427</v>
      </c>
      <c r="C49" s="13">
        <v>45484</v>
      </c>
      <c r="D49" s="15">
        <v>579.05399999999997</v>
      </c>
      <c r="E49" s="15"/>
      <c r="F49" s="14"/>
      <c r="G49" s="113" t="s">
        <v>679</v>
      </c>
      <c r="H49" s="14" t="s">
        <v>332</v>
      </c>
    </row>
    <row r="50" spans="1:26" ht="14.25" customHeight="1">
      <c r="A50" s="13">
        <v>45485</v>
      </c>
      <c r="B50" s="14" t="s">
        <v>428</v>
      </c>
      <c r="C50" s="13">
        <v>45484</v>
      </c>
      <c r="D50" s="15">
        <v>686.89800000000002</v>
      </c>
      <c r="E50" s="15"/>
      <c r="F50" s="14"/>
      <c r="G50" s="113" t="s">
        <v>679</v>
      </c>
      <c r="H50" s="14" t="s">
        <v>332</v>
      </c>
    </row>
    <row r="51" spans="1:26" ht="14.25" customHeight="1">
      <c r="A51" s="6">
        <v>45485</v>
      </c>
      <c r="B51" s="7" t="s">
        <v>188</v>
      </c>
      <c r="C51" s="6">
        <v>45491</v>
      </c>
      <c r="D51" s="8"/>
      <c r="E51" s="8">
        <v>92.850999999999999</v>
      </c>
      <c r="F51" s="7"/>
      <c r="G51" s="9" t="s">
        <v>9</v>
      </c>
      <c r="H51" s="7"/>
      <c r="I51" s="69"/>
      <c r="J51" s="69"/>
    </row>
    <row r="52" spans="1:26" ht="14.25" customHeight="1">
      <c r="A52" s="10">
        <v>45485</v>
      </c>
      <c r="B52" s="11" t="s">
        <v>429</v>
      </c>
      <c r="C52" s="10">
        <v>45488</v>
      </c>
      <c r="D52" s="12"/>
      <c r="E52" s="12">
        <v>250</v>
      </c>
      <c r="F52" s="11" t="s">
        <v>430</v>
      </c>
      <c r="G52" s="11" t="s">
        <v>425</v>
      </c>
      <c r="H52" s="11"/>
    </row>
    <row r="53" spans="1:26" ht="14.25" customHeight="1">
      <c r="A53" s="6">
        <v>45485</v>
      </c>
      <c r="B53" s="7" t="s">
        <v>188</v>
      </c>
      <c r="C53" s="6">
        <v>45491</v>
      </c>
      <c r="D53" s="8"/>
      <c r="E53" s="8">
        <v>493.06700000000001</v>
      </c>
      <c r="F53" s="7"/>
      <c r="G53" s="9" t="s">
        <v>9</v>
      </c>
      <c r="H53" s="7"/>
    </row>
    <row r="54" spans="1:26" ht="14.25" customHeight="1">
      <c r="A54" s="13">
        <v>45488</v>
      </c>
      <c r="B54" s="14" t="s">
        <v>431</v>
      </c>
      <c r="C54" s="13">
        <v>45485</v>
      </c>
      <c r="D54" s="15">
        <v>1225.9000000000001</v>
      </c>
      <c r="E54" s="15"/>
      <c r="F54" s="14"/>
      <c r="G54" s="14" t="s">
        <v>144</v>
      </c>
      <c r="H54" s="14" t="s">
        <v>144</v>
      </c>
    </row>
    <row r="55" spans="1:26" ht="14.25" customHeight="1">
      <c r="A55" s="13">
        <v>45488</v>
      </c>
      <c r="B55" s="14" t="s">
        <v>432</v>
      </c>
      <c r="C55" s="13">
        <v>45485</v>
      </c>
      <c r="D55" s="15">
        <v>2138.39</v>
      </c>
      <c r="E55" s="15"/>
      <c r="F55" s="14"/>
      <c r="G55" s="14" t="s">
        <v>15</v>
      </c>
      <c r="H55" s="14" t="s">
        <v>172</v>
      </c>
    </row>
    <row r="56" spans="1:26" ht="14.25" customHeight="1">
      <c r="A56" s="6">
        <v>45488</v>
      </c>
      <c r="B56" s="7" t="s">
        <v>188</v>
      </c>
      <c r="C56" s="6">
        <v>45493</v>
      </c>
      <c r="D56" s="8"/>
      <c r="E56" s="8">
        <v>56.847999999999999</v>
      </c>
      <c r="F56" s="7"/>
      <c r="G56" s="9" t="s">
        <v>9</v>
      </c>
      <c r="H56" s="7"/>
    </row>
    <row r="57" spans="1:26" ht="14.25" customHeight="1">
      <c r="A57" s="6">
        <v>45488</v>
      </c>
      <c r="B57" s="7" t="s">
        <v>188</v>
      </c>
      <c r="C57" s="6">
        <v>45493</v>
      </c>
      <c r="D57" s="8"/>
      <c r="E57" s="8">
        <v>570.34299999999996</v>
      </c>
      <c r="F57" s="7"/>
      <c r="G57" s="9" t="s">
        <v>9</v>
      </c>
      <c r="H57" s="7"/>
    </row>
    <row r="58" spans="1:26" ht="14.25" customHeight="1">
      <c r="A58" s="6">
        <v>45488</v>
      </c>
      <c r="B58" s="7" t="s">
        <v>433</v>
      </c>
      <c r="C58" s="6">
        <v>45489</v>
      </c>
      <c r="D58" s="8"/>
      <c r="E58" s="8">
        <v>13330</v>
      </c>
      <c r="F58" s="7"/>
      <c r="G58" s="9" t="s">
        <v>29</v>
      </c>
      <c r="H58" s="7"/>
    </row>
    <row r="59" spans="1:26" ht="14.25" customHeight="1">
      <c r="A59" s="10">
        <v>45489</v>
      </c>
      <c r="B59" s="55" t="s">
        <v>338</v>
      </c>
      <c r="C59" s="10">
        <v>45488</v>
      </c>
      <c r="D59" s="56">
        <v>3607.45</v>
      </c>
      <c r="E59" s="56"/>
      <c r="F59" s="49" t="s">
        <v>434</v>
      </c>
      <c r="G59" s="55" t="s">
        <v>12</v>
      </c>
      <c r="H59" s="49" t="s">
        <v>435</v>
      </c>
    </row>
    <row r="60" spans="1:26" ht="14.25" customHeight="1">
      <c r="A60" s="6">
        <v>45489</v>
      </c>
      <c r="B60" s="7" t="s">
        <v>188</v>
      </c>
      <c r="C60" s="6">
        <v>45495</v>
      </c>
      <c r="D60" s="8"/>
      <c r="E60" s="8">
        <v>20.791</v>
      </c>
      <c r="F60" s="7"/>
      <c r="G60" s="9" t="s">
        <v>9</v>
      </c>
      <c r="H60" s="7"/>
    </row>
    <row r="61" spans="1:26" ht="14.25" customHeight="1">
      <c r="A61" s="6">
        <v>45489</v>
      </c>
      <c r="B61" s="7" t="s">
        <v>188</v>
      </c>
      <c r="C61" s="6">
        <v>45494</v>
      </c>
      <c r="D61" s="8"/>
      <c r="E61" s="8">
        <v>24.161000000000001</v>
      </c>
      <c r="F61" s="7"/>
      <c r="G61" s="9" t="s">
        <v>9</v>
      </c>
      <c r="H61" s="7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4.25" customHeight="1">
      <c r="A62" s="6">
        <v>45489</v>
      </c>
      <c r="B62" s="7" t="s">
        <v>188</v>
      </c>
      <c r="C62" s="6">
        <v>45495</v>
      </c>
      <c r="D62" s="8"/>
      <c r="E62" s="8">
        <v>43.582999999999998</v>
      </c>
      <c r="F62" s="7"/>
      <c r="G62" s="9" t="s">
        <v>9</v>
      </c>
      <c r="H62" s="7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customHeight="1">
      <c r="A63" s="6">
        <v>45489</v>
      </c>
      <c r="B63" s="7" t="s">
        <v>188</v>
      </c>
      <c r="C63" s="6">
        <v>45494</v>
      </c>
      <c r="D63" s="8"/>
      <c r="E63" s="8">
        <v>192.55500000000001</v>
      </c>
      <c r="F63" s="7"/>
      <c r="G63" s="9" t="s">
        <v>9</v>
      </c>
      <c r="H63" s="7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4.25" customHeight="1">
      <c r="A64" s="21">
        <v>45490</v>
      </c>
      <c r="B64" s="22" t="s">
        <v>372</v>
      </c>
      <c r="C64" s="21">
        <v>45489</v>
      </c>
      <c r="D64" s="23">
        <v>0.38</v>
      </c>
      <c r="E64" s="23"/>
      <c r="F64" s="22"/>
      <c r="G64" s="22" t="s">
        <v>31</v>
      </c>
      <c r="H64" s="22" t="s">
        <v>32</v>
      </c>
    </row>
    <row r="65" spans="1:8" ht="14.25" customHeight="1">
      <c r="A65" s="21">
        <v>45490</v>
      </c>
      <c r="B65" s="22" t="s">
        <v>341</v>
      </c>
      <c r="C65" s="21">
        <v>45489</v>
      </c>
      <c r="D65" s="23">
        <v>0.5</v>
      </c>
      <c r="E65" s="23"/>
      <c r="F65" s="22"/>
      <c r="G65" s="22" t="s">
        <v>31</v>
      </c>
      <c r="H65" s="22" t="s">
        <v>32</v>
      </c>
    </row>
    <row r="66" spans="1:8" ht="14.25" customHeight="1">
      <c r="A66" s="21">
        <v>45490</v>
      </c>
      <c r="B66" s="22" t="s">
        <v>397</v>
      </c>
      <c r="C66" s="21">
        <v>45489</v>
      </c>
      <c r="D66" s="23">
        <v>2</v>
      </c>
      <c r="E66" s="23"/>
      <c r="F66" s="22"/>
      <c r="G66" s="22" t="s">
        <v>31</v>
      </c>
      <c r="H66" s="22" t="s">
        <v>32</v>
      </c>
    </row>
    <row r="67" spans="1:8" ht="14.25" customHeight="1">
      <c r="A67" s="25">
        <v>45490</v>
      </c>
      <c r="B67" s="26" t="s">
        <v>374</v>
      </c>
      <c r="C67" s="25">
        <v>45489</v>
      </c>
      <c r="D67" s="27">
        <v>6211.625</v>
      </c>
      <c r="E67" s="27"/>
      <c r="F67" s="26"/>
      <c r="G67" s="26" t="s">
        <v>95</v>
      </c>
      <c r="H67" s="26" t="s">
        <v>95</v>
      </c>
    </row>
    <row r="68" spans="1:8" ht="14.25" customHeight="1">
      <c r="A68" s="13">
        <v>45490</v>
      </c>
      <c r="B68" s="14" t="s">
        <v>436</v>
      </c>
      <c r="C68" s="13">
        <v>45489</v>
      </c>
      <c r="D68" s="15">
        <v>11506.776</v>
      </c>
      <c r="E68" s="15"/>
      <c r="F68" s="14"/>
      <c r="G68" s="14" t="s">
        <v>15</v>
      </c>
      <c r="H68" s="14" t="s">
        <v>251</v>
      </c>
    </row>
    <row r="69" spans="1:8" ht="14.25" customHeight="1">
      <c r="A69" s="6">
        <v>45490</v>
      </c>
      <c r="B69" s="7" t="s">
        <v>188</v>
      </c>
      <c r="C69" s="6">
        <v>45496</v>
      </c>
      <c r="D69" s="8"/>
      <c r="E69" s="8">
        <v>63.48</v>
      </c>
      <c r="F69" s="7"/>
      <c r="G69" s="9" t="s">
        <v>9</v>
      </c>
      <c r="H69" s="7"/>
    </row>
    <row r="70" spans="1:8" ht="14.25" customHeight="1">
      <c r="A70" s="6">
        <v>45490</v>
      </c>
      <c r="B70" s="7" t="s">
        <v>188</v>
      </c>
      <c r="C70" s="6">
        <v>45496</v>
      </c>
      <c r="D70" s="8"/>
      <c r="E70" s="8">
        <v>336.40300000000002</v>
      </c>
      <c r="F70" s="7"/>
      <c r="G70" s="9" t="s">
        <v>9</v>
      </c>
      <c r="H70" s="7"/>
    </row>
    <row r="71" spans="1:8" ht="14.25" customHeight="1">
      <c r="A71" s="6">
        <v>45490</v>
      </c>
      <c r="B71" s="7" t="s">
        <v>437</v>
      </c>
      <c r="C71" s="6">
        <v>45491</v>
      </c>
      <c r="D71" s="8"/>
      <c r="E71" s="8">
        <v>4325</v>
      </c>
      <c r="F71" s="7"/>
      <c r="G71" s="9" t="s">
        <v>29</v>
      </c>
      <c r="H71" s="7"/>
    </row>
    <row r="72" spans="1:8" ht="14.25" customHeight="1">
      <c r="A72" s="6">
        <v>45491</v>
      </c>
      <c r="B72" s="7" t="s">
        <v>419</v>
      </c>
      <c r="C72" s="6">
        <v>45492</v>
      </c>
      <c r="D72" s="8"/>
      <c r="E72" s="8">
        <v>2440</v>
      </c>
      <c r="F72" s="7"/>
      <c r="G72" s="9" t="s">
        <v>29</v>
      </c>
      <c r="H72" s="7"/>
    </row>
    <row r="73" spans="1:8" ht="14.25" customHeight="1">
      <c r="A73" s="21">
        <v>45492</v>
      </c>
      <c r="B73" s="22" t="s">
        <v>341</v>
      </c>
      <c r="C73" s="21">
        <v>45491</v>
      </c>
      <c r="D73" s="23">
        <v>0.75</v>
      </c>
      <c r="E73" s="23"/>
      <c r="F73" s="22"/>
      <c r="G73" s="22" t="s">
        <v>31</v>
      </c>
      <c r="H73" s="22" t="s">
        <v>32</v>
      </c>
    </row>
    <row r="74" spans="1:8" ht="14.25" customHeight="1">
      <c r="A74" s="21">
        <v>45492</v>
      </c>
      <c r="B74" s="22" t="s">
        <v>399</v>
      </c>
      <c r="C74" s="21">
        <v>45491</v>
      </c>
      <c r="D74" s="23">
        <v>1.7849999999999999</v>
      </c>
      <c r="E74" s="23"/>
      <c r="F74" s="22"/>
      <c r="G74" s="22" t="s">
        <v>31</v>
      </c>
      <c r="H74" s="22" t="s">
        <v>32</v>
      </c>
    </row>
    <row r="75" spans="1:8" ht="14.25" customHeight="1">
      <c r="A75" s="13">
        <v>45492</v>
      </c>
      <c r="B75" s="14" t="s">
        <v>438</v>
      </c>
      <c r="C75" s="13">
        <v>45491</v>
      </c>
      <c r="D75" s="15">
        <v>577</v>
      </c>
      <c r="E75" s="15"/>
      <c r="F75" s="14"/>
      <c r="G75" s="14" t="s">
        <v>15</v>
      </c>
      <c r="H75" s="14" t="s">
        <v>439</v>
      </c>
    </row>
    <row r="76" spans="1:8" ht="14.25" customHeight="1">
      <c r="A76" s="6">
        <v>45492</v>
      </c>
      <c r="B76" s="7" t="s">
        <v>188</v>
      </c>
      <c r="C76" s="6">
        <v>45498</v>
      </c>
      <c r="D76" s="8"/>
      <c r="E76" s="8">
        <v>11.37</v>
      </c>
      <c r="F76" s="7"/>
      <c r="G76" s="9" t="s">
        <v>9</v>
      </c>
      <c r="H76" s="7"/>
    </row>
    <row r="77" spans="1:8" ht="14.25" customHeight="1">
      <c r="A77" s="6">
        <v>45492</v>
      </c>
      <c r="B77" s="7" t="s">
        <v>345</v>
      </c>
      <c r="C77" s="6">
        <v>45495</v>
      </c>
      <c r="D77" s="8"/>
      <c r="E77" s="8">
        <v>184.44900000000001</v>
      </c>
      <c r="F77" s="7"/>
      <c r="G77" s="9" t="s">
        <v>36</v>
      </c>
      <c r="H77" s="7" t="s">
        <v>37</v>
      </c>
    </row>
    <row r="78" spans="1:8" ht="14.25" customHeight="1">
      <c r="A78" s="6">
        <v>45492</v>
      </c>
      <c r="B78" s="7" t="s">
        <v>188</v>
      </c>
      <c r="C78" s="6">
        <v>45498</v>
      </c>
      <c r="D78" s="8"/>
      <c r="E78" s="8">
        <v>232.352</v>
      </c>
      <c r="F78" s="7"/>
      <c r="G78" s="9" t="s">
        <v>9</v>
      </c>
      <c r="H78" s="7"/>
    </row>
    <row r="79" spans="1:8" ht="14.25" customHeight="1">
      <c r="A79" s="6">
        <v>45495</v>
      </c>
      <c r="B79" s="7" t="s">
        <v>188</v>
      </c>
      <c r="C79" s="6">
        <v>45499</v>
      </c>
      <c r="D79" s="8"/>
      <c r="E79" s="8">
        <v>12.87</v>
      </c>
      <c r="F79" s="7"/>
      <c r="G79" s="9" t="s">
        <v>9</v>
      </c>
      <c r="H79" s="7"/>
    </row>
    <row r="80" spans="1:8" ht="14.25" customHeight="1">
      <c r="A80" s="6">
        <v>45495</v>
      </c>
      <c r="B80" s="7" t="s">
        <v>188</v>
      </c>
      <c r="C80" s="6">
        <v>45499</v>
      </c>
      <c r="D80" s="8"/>
      <c r="E80" s="8">
        <v>22.739000000000001</v>
      </c>
      <c r="F80" s="7"/>
      <c r="G80" s="9" t="s">
        <v>9</v>
      </c>
      <c r="H80" s="7"/>
    </row>
    <row r="81" spans="1:8" ht="14.25" customHeight="1">
      <c r="A81" s="6">
        <v>45495</v>
      </c>
      <c r="B81" s="7" t="s">
        <v>188</v>
      </c>
      <c r="C81" s="6">
        <v>45500</v>
      </c>
      <c r="D81" s="8"/>
      <c r="E81" s="8">
        <v>127.215</v>
      </c>
      <c r="F81" s="7"/>
      <c r="G81" s="9" t="s">
        <v>9</v>
      </c>
      <c r="H81" s="7"/>
    </row>
    <row r="82" spans="1:8" ht="14.25" customHeight="1">
      <c r="A82" s="6">
        <v>45495</v>
      </c>
      <c r="B82" s="7" t="s">
        <v>419</v>
      </c>
      <c r="C82" s="6">
        <v>45496</v>
      </c>
      <c r="D82" s="8"/>
      <c r="E82" s="8">
        <v>8035</v>
      </c>
      <c r="F82" s="7"/>
      <c r="G82" s="9" t="s">
        <v>29</v>
      </c>
      <c r="H82" s="7"/>
    </row>
    <row r="83" spans="1:8" ht="14.25" customHeight="1">
      <c r="A83" s="21">
        <v>45496</v>
      </c>
      <c r="B83" s="22" t="s">
        <v>372</v>
      </c>
      <c r="C83" s="21">
        <v>45495</v>
      </c>
      <c r="D83" s="23">
        <v>0.38</v>
      </c>
      <c r="E83" s="23"/>
      <c r="F83" s="22"/>
      <c r="G83" s="22" t="s">
        <v>31</v>
      </c>
      <c r="H83" s="22" t="s">
        <v>32</v>
      </c>
    </row>
    <row r="84" spans="1:8" ht="14.25" customHeight="1">
      <c r="A84" s="21">
        <v>45496</v>
      </c>
      <c r="B84" s="22" t="s">
        <v>341</v>
      </c>
      <c r="C84" s="21">
        <v>45495</v>
      </c>
      <c r="D84" s="23">
        <v>0.5</v>
      </c>
      <c r="E84" s="23"/>
      <c r="F84" s="22"/>
      <c r="G84" s="22" t="s">
        <v>31</v>
      </c>
      <c r="H84" s="22" t="s">
        <v>32</v>
      </c>
    </row>
    <row r="85" spans="1:8" ht="14.25" customHeight="1">
      <c r="A85" s="21">
        <v>45496</v>
      </c>
      <c r="B85" s="22" t="s">
        <v>397</v>
      </c>
      <c r="C85" s="21">
        <v>45495</v>
      </c>
      <c r="D85" s="23">
        <v>2</v>
      </c>
      <c r="E85" s="23"/>
      <c r="F85" s="22"/>
      <c r="G85" s="22" t="s">
        <v>31</v>
      </c>
      <c r="H85" s="22" t="s">
        <v>32</v>
      </c>
    </row>
    <row r="86" spans="1:8" ht="14.25" customHeight="1">
      <c r="A86" s="13">
        <v>45496</v>
      </c>
      <c r="B86" s="14" t="s">
        <v>440</v>
      </c>
      <c r="C86" s="13">
        <v>45495</v>
      </c>
      <c r="D86" s="15">
        <v>576</v>
      </c>
      <c r="E86" s="15"/>
      <c r="F86" s="14"/>
      <c r="G86" s="14" t="s">
        <v>15</v>
      </c>
      <c r="H86" s="14" t="s">
        <v>439</v>
      </c>
    </row>
    <row r="87" spans="1:8" ht="14.25" customHeight="1">
      <c r="A87" s="25">
        <v>45496</v>
      </c>
      <c r="B87" s="26" t="s">
        <v>374</v>
      </c>
      <c r="C87" s="25">
        <v>45495</v>
      </c>
      <c r="D87" s="27">
        <v>1468.048</v>
      </c>
      <c r="E87" s="27"/>
      <c r="F87" s="26"/>
      <c r="G87" s="26" t="s">
        <v>108</v>
      </c>
      <c r="H87" s="26" t="s">
        <v>441</v>
      </c>
    </row>
    <row r="88" spans="1:8" ht="14.25" customHeight="1">
      <c r="A88" s="6">
        <v>45496</v>
      </c>
      <c r="B88" s="7" t="s">
        <v>188</v>
      </c>
      <c r="C88" s="6">
        <v>45502</v>
      </c>
      <c r="D88" s="8"/>
      <c r="E88" s="8">
        <v>80.534000000000006</v>
      </c>
      <c r="F88" s="7"/>
      <c r="G88" s="9" t="s">
        <v>9</v>
      </c>
      <c r="H88" s="7"/>
    </row>
    <row r="89" spans="1:8" ht="14.25" customHeight="1">
      <c r="A89" s="6">
        <v>45496</v>
      </c>
      <c r="B89" s="7" t="s">
        <v>188</v>
      </c>
      <c r="C89" s="6">
        <v>45502</v>
      </c>
      <c r="D89" s="8"/>
      <c r="E89" s="8">
        <v>378.97300000000001</v>
      </c>
      <c r="F89" s="7"/>
      <c r="G89" s="9" t="s">
        <v>9</v>
      </c>
      <c r="H89" s="7"/>
    </row>
    <row r="90" spans="1:8" ht="14.25" customHeight="1">
      <c r="A90" s="21">
        <v>45497</v>
      </c>
      <c r="B90" s="22" t="s">
        <v>442</v>
      </c>
      <c r="C90" s="21">
        <v>45496</v>
      </c>
      <c r="D90" s="23">
        <v>0.13300000000000001</v>
      </c>
      <c r="E90" s="23"/>
      <c r="F90" s="22"/>
      <c r="G90" s="22" t="s">
        <v>31</v>
      </c>
      <c r="H90" s="22" t="s">
        <v>32</v>
      </c>
    </row>
    <row r="91" spans="1:8" ht="14.25" customHeight="1">
      <c r="A91" s="21">
        <v>45497</v>
      </c>
      <c r="B91" s="22" t="s">
        <v>443</v>
      </c>
      <c r="C91" s="21">
        <v>45496</v>
      </c>
      <c r="D91" s="23">
        <v>0.7</v>
      </c>
      <c r="E91" s="23"/>
      <c r="F91" s="22"/>
      <c r="G91" s="22" t="s">
        <v>31</v>
      </c>
      <c r="H91" s="22" t="s">
        <v>32</v>
      </c>
    </row>
    <row r="92" spans="1:8" ht="14.25" customHeight="1">
      <c r="A92" s="13">
        <v>45497</v>
      </c>
      <c r="B92" s="14" t="s">
        <v>444</v>
      </c>
      <c r="C92" s="13">
        <v>45496</v>
      </c>
      <c r="D92" s="15">
        <v>140</v>
      </c>
      <c r="E92" s="15"/>
      <c r="F92" s="14"/>
      <c r="G92" s="14" t="s">
        <v>15</v>
      </c>
      <c r="H92" s="14" t="s">
        <v>304</v>
      </c>
    </row>
    <row r="93" spans="1:8" ht="14.25" customHeight="1">
      <c r="A93" s="6">
        <v>45497</v>
      </c>
      <c r="B93" s="7" t="s">
        <v>445</v>
      </c>
      <c r="C93" s="6">
        <v>45499</v>
      </c>
      <c r="D93" s="8"/>
      <c r="E93" s="8">
        <v>36.799999999999997</v>
      </c>
      <c r="F93" s="7"/>
      <c r="G93" s="9" t="s">
        <v>9</v>
      </c>
      <c r="H93" s="7"/>
    </row>
    <row r="94" spans="1:8" ht="14.25" customHeight="1">
      <c r="A94" s="6">
        <v>45497</v>
      </c>
      <c r="B94" s="7" t="s">
        <v>188</v>
      </c>
      <c r="C94" s="6">
        <v>45503</v>
      </c>
      <c r="D94" s="8"/>
      <c r="E94" s="8">
        <v>80.685000000000002</v>
      </c>
      <c r="F94" s="7"/>
      <c r="G94" s="9" t="s">
        <v>9</v>
      </c>
      <c r="H94" s="7"/>
    </row>
    <row r="95" spans="1:8" ht="14.25" customHeight="1">
      <c r="A95" s="6">
        <v>45497</v>
      </c>
      <c r="B95" s="7" t="s">
        <v>370</v>
      </c>
      <c r="C95" s="6">
        <v>45499</v>
      </c>
      <c r="D95" s="8"/>
      <c r="E95" s="8">
        <v>6080</v>
      </c>
      <c r="F95" s="7"/>
      <c r="G95" s="9" t="s">
        <v>29</v>
      </c>
      <c r="H95" s="7"/>
    </row>
    <row r="96" spans="1:8" ht="14.25" customHeight="1">
      <c r="A96" s="21">
        <v>45499</v>
      </c>
      <c r="B96" s="22" t="s">
        <v>383</v>
      </c>
      <c r="C96" s="21">
        <v>45497</v>
      </c>
      <c r="D96" s="23">
        <v>4</v>
      </c>
      <c r="E96" s="23"/>
      <c r="F96" s="22"/>
      <c r="G96" s="22" t="s">
        <v>31</v>
      </c>
      <c r="H96" s="22" t="s">
        <v>32</v>
      </c>
    </row>
    <row r="97" spans="1:8" ht="14.25" customHeight="1">
      <c r="A97" s="13">
        <v>45499</v>
      </c>
      <c r="B97" s="14" t="s">
        <v>446</v>
      </c>
      <c r="C97" s="13">
        <v>45497</v>
      </c>
      <c r="D97" s="15">
        <v>264.8</v>
      </c>
      <c r="E97" s="15"/>
      <c r="F97" s="14"/>
      <c r="G97" s="14" t="s">
        <v>76</v>
      </c>
      <c r="H97" s="14" t="s">
        <v>72</v>
      </c>
    </row>
    <row r="98" spans="1:8" ht="14.25" customHeight="1">
      <c r="A98" s="13">
        <v>45499</v>
      </c>
      <c r="B98" s="14" t="s">
        <v>447</v>
      </c>
      <c r="C98" s="13">
        <v>45497</v>
      </c>
      <c r="D98" s="15">
        <v>565.28800000000001</v>
      </c>
      <c r="E98" s="15"/>
      <c r="F98" s="14"/>
      <c r="G98" s="14" t="s">
        <v>76</v>
      </c>
      <c r="H98" s="14" t="s">
        <v>72</v>
      </c>
    </row>
    <row r="99" spans="1:8" ht="14.25" customHeight="1">
      <c r="A99" s="13">
        <v>45499</v>
      </c>
      <c r="B99" s="14" t="s">
        <v>448</v>
      </c>
      <c r="C99" s="13">
        <v>45497</v>
      </c>
      <c r="D99" s="15">
        <v>615.44600000000003</v>
      </c>
      <c r="E99" s="15"/>
      <c r="F99" s="14"/>
      <c r="G99" s="113" t="s">
        <v>679</v>
      </c>
      <c r="H99" s="14" t="s">
        <v>332</v>
      </c>
    </row>
    <row r="100" spans="1:8" ht="14.25" customHeight="1">
      <c r="A100" s="13">
        <v>45499</v>
      </c>
      <c r="B100" s="14" t="s">
        <v>449</v>
      </c>
      <c r="C100" s="13">
        <v>45497</v>
      </c>
      <c r="D100" s="15">
        <v>710.63699999999994</v>
      </c>
      <c r="E100" s="15"/>
      <c r="F100" s="14"/>
      <c r="G100" s="113" t="s">
        <v>679</v>
      </c>
      <c r="H100" s="14" t="s">
        <v>332</v>
      </c>
    </row>
    <row r="101" spans="1:8" ht="14.25" customHeight="1">
      <c r="A101" s="13">
        <v>45499</v>
      </c>
      <c r="B101" s="14" t="s">
        <v>450</v>
      </c>
      <c r="C101" s="13">
        <v>45497</v>
      </c>
      <c r="D101" s="15">
        <v>772.16700000000003</v>
      </c>
      <c r="E101" s="15"/>
      <c r="F101" s="14"/>
      <c r="G101" s="113" t="s">
        <v>679</v>
      </c>
      <c r="H101" s="14" t="s">
        <v>332</v>
      </c>
    </row>
    <row r="102" spans="1:8" ht="14.25" customHeight="1">
      <c r="A102" s="13">
        <v>45499</v>
      </c>
      <c r="B102" s="14" t="s">
        <v>451</v>
      </c>
      <c r="C102" s="13">
        <v>45497</v>
      </c>
      <c r="D102" s="15">
        <v>3116.06</v>
      </c>
      <c r="E102" s="15"/>
      <c r="F102" s="14"/>
      <c r="G102" s="14" t="s">
        <v>71</v>
      </c>
      <c r="H102" s="14" t="s">
        <v>72</v>
      </c>
    </row>
    <row r="103" spans="1:8" ht="14.25" customHeight="1">
      <c r="A103" s="13">
        <v>45499</v>
      </c>
      <c r="B103" s="14" t="s">
        <v>452</v>
      </c>
      <c r="C103" s="13">
        <v>45497</v>
      </c>
      <c r="D103" s="15">
        <v>10444.928</v>
      </c>
      <c r="E103" s="15"/>
      <c r="F103" s="14"/>
      <c r="G103" s="14" t="s">
        <v>76</v>
      </c>
      <c r="H103" s="14" t="s">
        <v>72</v>
      </c>
    </row>
    <row r="104" spans="1:8" ht="14.25" customHeight="1">
      <c r="A104" s="6">
        <v>45499</v>
      </c>
      <c r="B104" s="7" t="s">
        <v>188</v>
      </c>
      <c r="C104" s="6">
        <v>45505</v>
      </c>
      <c r="D104" s="8"/>
      <c r="E104" s="8">
        <v>146.52099999999999</v>
      </c>
      <c r="F104" s="7"/>
      <c r="G104" s="9" t="s">
        <v>9</v>
      </c>
      <c r="H104" s="7"/>
    </row>
    <row r="105" spans="1:8" ht="14.25" customHeight="1">
      <c r="A105" s="6">
        <v>45499</v>
      </c>
      <c r="B105" s="7" t="s">
        <v>188</v>
      </c>
      <c r="C105" s="6">
        <v>45504</v>
      </c>
      <c r="D105" s="8"/>
      <c r="E105" s="8">
        <v>285.31700000000001</v>
      </c>
      <c r="F105" s="7"/>
      <c r="G105" s="9" t="s">
        <v>9</v>
      </c>
      <c r="H105" s="7"/>
    </row>
    <row r="106" spans="1:8" ht="14.25" customHeight="1">
      <c r="A106" s="6">
        <v>45499</v>
      </c>
      <c r="B106" s="7" t="s">
        <v>419</v>
      </c>
      <c r="C106" s="6">
        <v>45502</v>
      </c>
      <c r="D106" s="8"/>
      <c r="E106" s="8">
        <v>6585</v>
      </c>
      <c r="F106" s="7"/>
      <c r="G106" s="9" t="s">
        <v>29</v>
      </c>
      <c r="H106" s="7"/>
    </row>
    <row r="107" spans="1:8" ht="14.25" customHeight="1">
      <c r="A107" s="21">
        <v>45502</v>
      </c>
      <c r="B107" s="22" t="s">
        <v>341</v>
      </c>
      <c r="C107" s="21">
        <v>45499</v>
      </c>
      <c r="D107" s="23">
        <v>0.75</v>
      </c>
      <c r="E107" s="23"/>
      <c r="F107" s="22"/>
      <c r="G107" s="22" t="s">
        <v>31</v>
      </c>
      <c r="H107" s="22" t="s">
        <v>32</v>
      </c>
    </row>
    <row r="108" spans="1:8" ht="14.25" customHeight="1">
      <c r="A108" s="21">
        <v>45502</v>
      </c>
      <c r="B108" s="22" t="s">
        <v>453</v>
      </c>
      <c r="C108" s="21">
        <v>45499</v>
      </c>
      <c r="D108" s="23">
        <v>1.7849999999999999</v>
      </c>
      <c r="E108" s="23"/>
      <c r="F108" s="22"/>
      <c r="G108" s="22" t="s">
        <v>31</v>
      </c>
      <c r="H108" s="22" t="s">
        <v>32</v>
      </c>
    </row>
    <row r="109" spans="1:8" ht="14.25" customHeight="1">
      <c r="A109" s="6">
        <v>45502</v>
      </c>
      <c r="B109" s="7" t="s">
        <v>188</v>
      </c>
      <c r="C109" s="6">
        <v>45507</v>
      </c>
      <c r="D109" s="8"/>
      <c r="E109" s="8">
        <v>59.69</v>
      </c>
      <c r="F109" s="7"/>
      <c r="G109" s="9" t="s">
        <v>9</v>
      </c>
      <c r="H109" s="7"/>
    </row>
    <row r="110" spans="1:8" ht="14.25" customHeight="1">
      <c r="A110" s="6">
        <v>45502</v>
      </c>
      <c r="B110" s="7" t="s">
        <v>345</v>
      </c>
      <c r="C110" s="6">
        <v>45503</v>
      </c>
      <c r="D110" s="8"/>
      <c r="E110" s="8">
        <v>135.14699999999999</v>
      </c>
      <c r="F110" s="7"/>
      <c r="G110" s="9" t="s">
        <v>36</v>
      </c>
      <c r="H110" s="7" t="s">
        <v>37</v>
      </c>
    </row>
    <row r="111" spans="1:8" ht="14.25" customHeight="1">
      <c r="A111" s="6">
        <v>45502</v>
      </c>
      <c r="B111" s="7" t="s">
        <v>188</v>
      </c>
      <c r="C111" s="6">
        <v>45507</v>
      </c>
      <c r="D111" s="8"/>
      <c r="E111" s="8">
        <v>257.399</v>
      </c>
      <c r="F111" s="7"/>
      <c r="G111" s="9" t="s">
        <v>9</v>
      </c>
      <c r="H111" s="7"/>
    </row>
    <row r="112" spans="1:8" ht="14.25" customHeight="1">
      <c r="A112" s="6">
        <v>45502</v>
      </c>
      <c r="B112" s="7" t="s">
        <v>419</v>
      </c>
      <c r="C112" s="6">
        <v>45503</v>
      </c>
      <c r="D112" s="8"/>
      <c r="E112" s="8">
        <v>7000</v>
      </c>
      <c r="F112" s="7"/>
      <c r="G112" s="9" t="s">
        <v>29</v>
      </c>
      <c r="H112" s="7"/>
    </row>
    <row r="113" spans="1:8" ht="14.25" customHeight="1">
      <c r="A113" s="21">
        <v>45504</v>
      </c>
      <c r="B113" s="22" t="s">
        <v>383</v>
      </c>
      <c r="C113" s="21">
        <v>45504</v>
      </c>
      <c r="D113" s="23">
        <v>3.53</v>
      </c>
      <c r="E113" s="23"/>
      <c r="F113" s="22"/>
      <c r="G113" s="22" t="s">
        <v>31</v>
      </c>
      <c r="H113" s="22" t="s">
        <v>32</v>
      </c>
    </row>
    <row r="114" spans="1:8" ht="14.25" customHeight="1">
      <c r="A114" s="21">
        <v>45504</v>
      </c>
      <c r="B114" s="22" t="s">
        <v>454</v>
      </c>
      <c r="C114" s="21">
        <v>45503</v>
      </c>
      <c r="D114" s="23">
        <v>9.52</v>
      </c>
      <c r="E114" s="23"/>
      <c r="F114" s="22"/>
      <c r="G114" s="22" t="s">
        <v>31</v>
      </c>
      <c r="H114" s="22" t="s">
        <v>32</v>
      </c>
    </row>
    <row r="115" spans="1:8" ht="14.25" customHeight="1">
      <c r="A115" s="13">
        <v>45504</v>
      </c>
      <c r="B115" s="14" t="s">
        <v>455</v>
      </c>
      <c r="C115" s="13">
        <v>45503</v>
      </c>
      <c r="D115" s="15">
        <v>140</v>
      </c>
      <c r="E115" s="15"/>
      <c r="F115" s="14"/>
      <c r="G115" s="14" t="s">
        <v>15</v>
      </c>
      <c r="H115" s="14" t="s">
        <v>304</v>
      </c>
    </row>
    <row r="116" spans="1:8" ht="14.25" customHeight="1">
      <c r="A116" s="13">
        <v>45504</v>
      </c>
      <c r="B116" s="14" t="s">
        <v>456</v>
      </c>
      <c r="C116" s="13">
        <v>45503</v>
      </c>
      <c r="D116" s="15">
        <v>330.02800000000002</v>
      </c>
      <c r="E116" s="15"/>
      <c r="F116" s="14"/>
      <c r="G116" s="113" t="s">
        <v>679</v>
      </c>
      <c r="H116" s="14" t="s">
        <v>332</v>
      </c>
    </row>
    <row r="117" spans="1:8" ht="14.25" customHeight="1">
      <c r="A117" s="13">
        <v>45504</v>
      </c>
      <c r="B117" s="14" t="s">
        <v>457</v>
      </c>
      <c r="C117" s="13">
        <v>45503</v>
      </c>
      <c r="D117" s="15">
        <v>534.77800000000002</v>
      </c>
      <c r="E117" s="15"/>
      <c r="F117" s="14"/>
      <c r="G117" s="113" t="s">
        <v>679</v>
      </c>
      <c r="H117" s="14" t="s">
        <v>332</v>
      </c>
    </row>
    <row r="118" spans="1:8" ht="14.25" customHeight="1">
      <c r="A118" s="13">
        <v>45504</v>
      </c>
      <c r="B118" s="14" t="s">
        <v>458</v>
      </c>
      <c r="C118" s="13">
        <v>45503</v>
      </c>
      <c r="D118" s="15">
        <v>574.84299999999996</v>
      </c>
      <c r="E118" s="15"/>
      <c r="F118" s="14"/>
      <c r="G118" s="113" t="s">
        <v>679</v>
      </c>
      <c r="H118" s="14" t="s">
        <v>332</v>
      </c>
    </row>
    <row r="119" spans="1:8" ht="14.25" customHeight="1">
      <c r="A119" s="13">
        <v>45504</v>
      </c>
      <c r="B119" s="14" t="s">
        <v>459</v>
      </c>
      <c r="C119" s="13">
        <v>45503</v>
      </c>
      <c r="D119" s="15">
        <v>744.58399999999995</v>
      </c>
      <c r="E119" s="15"/>
      <c r="F119" s="14"/>
      <c r="G119" s="113" t="s">
        <v>679</v>
      </c>
      <c r="H119" s="14" t="s">
        <v>332</v>
      </c>
    </row>
    <row r="120" spans="1:8" ht="14.25" customHeight="1">
      <c r="A120" s="6">
        <v>45504</v>
      </c>
      <c r="B120" s="7" t="s">
        <v>188</v>
      </c>
      <c r="C120" s="6">
        <v>45510</v>
      </c>
      <c r="D120" s="8"/>
      <c r="E120" s="8">
        <v>174.333</v>
      </c>
      <c r="F120" s="7"/>
      <c r="G120" s="9" t="s">
        <v>9</v>
      </c>
      <c r="H120" s="7"/>
    </row>
    <row r="121" spans="1:8" ht="14.25" customHeight="1">
      <c r="A121" s="6">
        <v>45504</v>
      </c>
      <c r="B121" s="7" t="s">
        <v>188</v>
      </c>
      <c r="C121" s="6">
        <v>45510</v>
      </c>
      <c r="D121" s="8"/>
      <c r="E121" s="8">
        <v>934.95600000000002</v>
      </c>
      <c r="F121" s="7"/>
      <c r="G121" s="9" t="s">
        <v>9</v>
      </c>
      <c r="H121" s="7"/>
    </row>
    <row r="122" spans="1:8" ht="14.25" customHeight="1">
      <c r="A122" s="6">
        <v>45504</v>
      </c>
      <c r="B122" s="7" t="s">
        <v>370</v>
      </c>
      <c r="C122" s="6">
        <v>45505</v>
      </c>
      <c r="D122" s="8"/>
      <c r="E122" s="8">
        <v>4005</v>
      </c>
      <c r="F122" s="7"/>
      <c r="G122" s="9" t="s">
        <v>29</v>
      </c>
      <c r="H122" s="7"/>
    </row>
    <row r="123" spans="1:8" ht="14.25" customHeight="1">
      <c r="A123" s="68"/>
    </row>
    <row r="124" spans="1:8" ht="14.25" customHeight="1">
      <c r="A124" s="68"/>
    </row>
    <row r="125" spans="1:8" ht="14.25" customHeight="1">
      <c r="A125" s="68"/>
    </row>
    <row r="126" spans="1:8" ht="14.25" customHeight="1">
      <c r="A126" s="68"/>
    </row>
    <row r="127" spans="1:8" ht="14.25" customHeight="1">
      <c r="A127" s="68"/>
    </row>
    <row r="128" spans="1:8" ht="14.25" customHeight="1">
      <c r="A128" s="68"/>
    </row>
    <row r="129" spans="1:1" ht="14.25" customHeight="1">
      <c r="A129" s="68"/>
    </row>
    <row r="130" spans="1:1" ht="14.25" customHeight="1">
      <c r="A130" s="68"/>
    </row>
    <row r="131" spans="1:1" ht="14.25" customHeight="1">
      <c r="A131" s="68"/>
    </row>
    <row r="132" spans="1:1" ht="14.25" customHeight="1">
      <c r="A132" s="68"/>
    </row>
    <row r="133" spans="1:1" ht="14.25" customHeight="1">
      <c r="A133" s="68"/>
    </row>
    <row r="134" spans="1:1" ht="14.25" customHeight="1">
      <c r="A134" s="68"/>
    </row>
    <row r="135" spans="1:1" ht="14.25" customHeight="1">
      <c r="A135" s="68"/>
    </row>
    <row r="136" spans="1:1" ht="14.25" customHeight="1">
      <c r="A136" s="68"/>
    </row>
    <row r="137" spans="1:1" ht="14.25" customHeight="1">
      <c r="A137" s="68"/>
    </row>
    <row r="138" spans="1:1" ht="14.25" customHeight="1">
      <c r="A138" s="68"/>
    </row>
    <row r="139" spans="1:1" ht="14.25" customHeight="1">
      <c r="A139" s="68"/>
    </row>
    <row r="140" spans="1:1" ht="14.25" customHeight="1">
      <c r="A140" s="68"/>
    </row>
    <row r="141" spans="1:1" ht="14.25" customHeight="1">
      <c r="A141" s="68"/>
    </row>
    <row r="142" spans="1:1" ht="14.25" customHeight="1">
      <c r="A142" s="68"/>
    </row>
    <row r="143" spans="1:1" ht="14.25" customHeight="1">
      <c r="A143" s="68"/>
    </row>
    <row r="144" spans="1:1" ht="14.25" customHeight="1">
      <c r="A144" s="68"/>
    </row>
    <row r="145" spans="1:1" ht="14.25" customHeight="1">
      <c r="A145" s="68"/>
    </row>
    <row r="146" spans="1:1" ht="14.25" customHeight="1">
      <c r="A146" s="68"/>
    </row>
    <row r="147" spans="1:1" ht="14.25" customHeight="1">
      <c r="A147" s="68"/>
    </row>
    <row r="148" spans="1:1" ht="14.25" customHeight="1">
      <c r="A148" s="68"/>
    </row>
    <row r="149" spans="1:1" ht="14.25" customHeight="1">
      <c r="A149" s="68"/>
    </row>
    <row r="150" spans="1:1" ht="14.25" customHeight="1">
      <c r="A150" s="68"/>
    </row>
    <row r="151" spans="1:1" ht="14.25" customHeight="1">
      <c r="A151" s="68"/>
    </row>
    <row r="152" spans="1:1" ht="14.25" customHeight="1">
      <c r="A152" s="68"/>
    </row>
    <row r="153" spans="1:1" ht="14.25" customHeight="1">
      <c r="A153" s="68"/>
    </row>
    <row r="154" spans="1:1" ht="14.25" customHeight="1">
      <c r="A154" s="68"/>
    </row>
    <row r="155" spans="1:1" ht="14.25" customHeight="1">
      <c r="A155" s="68"/>
    </row>
    <row r="156" spans="1:1" ht="14.25" customHeight="1">
      <c r="A156" s="68"/>
    </row>
    <row r="157" spans="1:1" ht="14.25" customHeight="1">
      <c r="A157" s="68"/>
    </row>
    <row r="158" spans="1:1" ht="14.25" customHeight="1">
      <c r="A158" s="68"/>
    </row>
    <row r="159" spans="1:1" ht="14.25" customHeight="1">
      <c r="A159" s="68"/>
    </row>
    <row r="160" spans="1:1" ht="14.25" customHeight="1">
      <c r="A160" s="68"/>
    </row>
    <row r="161" spans="1:1" ht="14.25" customHeight="1">
      <c r="A161" s="68"/>
    </row>
    <row r="162" spans="1:1" ht="14.25" customHeight="1">
      <c r="A162" s="68"/>
    </row>
    <row r="163" spans="1:1" ht="14.25" customHeight="1">
      <c r="A163" s="68"/>
    </row>
    <row r="164" spans="1:1" ht="14.25" customHeight="1">
      <c r="A164" s="68"/>
    </row>
    <row r="165" spans="1:1" ht="14.25" customHeight="1">
      <c r="A165" s="68"/>
    </row>
    <row r="166" spans="1:1" ht="14.25" customHeight="1">
      <c r="A166" s="68"/>
    </row>
    <row r="167" spans="1:1" ht="14.25" customHeight="1">
      <c r="A167" s="68"/>
    </row>
    <row r="168" spans="1:1" ht="14.25" customHeight="1">
      <c r="A168" s="68"/>
    </row>
    <row r="169" spans="1:1" ht="14.25" customHeight="1">
      <c r="A169" s="68"/>
    </row>
    <row r="170" spans="1:1" ht="14.25" customHeight="1">
      <c r="A170" s="68"/>
    </row>
    <row r="171" spans="1:1" ht="14.25" customHeight="1">
      <c r="A171" s="68"/>
    </row>
    <row r="172" spans="1:1" ht="14.25" customHeight="1">
      <c r="A172" s="68"/>
    </row>
    <row r="173" spans="1:1" ht="14.25" customHeight="1">
      <c r="A173" s="68"/>
    </row>
    <row r="174" spans="1:1" ht="14.25" customHeight="1">
      <c r="A174" s="68"/>
    </row>
    <row r="175" spans="1:1" ht="14.25" customHeight="1">
      <c r="A175" s="68"/>
    </row>
    <row r="176" spans="1:1" ht="14.25" customHeight="1">
      <c r="A176" s="68"/>
    </row>
    <row r="177" spans="1:1" ht="14.25" customHeight="1">
      <c r="A177" s="68"/>
    </row>
    <row r="178" spans="1:1" ht="14.25" customHeight="1">
      <c r="A178" s="68"/>
    </row>
    <row r="179" spans="1:1" ht="14.25" customHeight="1">
      <c r="A179" s="68"/>
    </row>
    <row r="180" spans="1:1" ht="14.25" customHeight="1">
      <c r="A180" s="68"/>
    </row>
    <row r="181" spans="1:1" ht="14.25" customHeight="1">
      <c r="A181" s="68"/>
    </row>
    <row r="182" spans="1:1" ht="14.25" customHeight="1">
      <c r="A182" s="68"/>
    </row>
    <row r="183" spans="1:1" ht="14.25" customHeight="1">
      <c r="A183" s="68"/>
    </row>
    <row r="184" spans="1:1" ht="14.25" customHeight="1">
      <c r="A184" s="68"/>
    </row>
    <row r="185" spans="1:1" ht="14.25" customHeight="1">
      <c r="A185" s="68"/>
    </row>
    <row r="186" spans="1:1" ht="14.25" customHeight="1">
      <c r="A186" s="68"/>
    </row>
    <row r="187" spans="1:1" ht="14.25" customHeight="1">
      <c r="A187" s="68"/>
    </row>
    <row r="188" spans="1:1" ht="14.25" customHeight="1">
      <c r="A188" s="68"/>
    </row>
    <row r="189" spans="1:1" ht="14.25" customHeight="1">
      <c r="A189" s="68"/>
    </row>
    <row r="190" spans="1:1" ht="14.25" customHeight="1">
      <c r="A190" s="68"/>
    </row>
    <row r="191" spans="1:1" ht="14.25" customHeight="1">
      <c r="A191" s="68"/>
    </row>
    <row r="192" spans="1:1" ht="14.25" customHeight="1">
      <c r="A192" s="68"/>
    </row>
    <row r="193" spans="1:1" ht="14.25" customHeight="1">
      <c r="A193" s="68"/>
    </row>
    <row r="194" spans="1:1" ht="14.25" customHeight="1">
      <c r="A194" s="68"/>
    </row>
    <row r="195" spans="1:1" ht="14.25" customHeight="1">
      <c r="A195" s="68"/>
    </row>
    <row r="196" spans="1:1" ht="14.25" customHeight="1">
      <c r="A196" s="68"/>
    </row>
    <row r="197" spans="1:1" ht="14.25" customHeight="1">
      <c r="A197" s="68"/>
    </row>
    <row r="198" spans="1:1" ht="14.25" customHeight="1">
      <c r="A198" s="68"/>
    </row>
    <row r="199" spans="1:1" ht="14.25" customHeight="1">
      <c r="A199" s="68"/>
    </row>
    <row r="200" spans="1:1" ht="14.25" customHeight="1">
      <c r="A200" s="68"/>
    </row>
    <row r="201" spans="1:1" ht="14.25" customHeight="1">
      <c r="A201" s="68"/>
    </row>
    <row r="202" spans="1:1" ht="14.25" customHeight="1">
      <c r="A202" s="68"/>
    </row>
    <row r="203" spans="1:1" ht="14.25" customHeight="1">
      <c r="A203" s="68"/>
    </row>
    <row r="204" spans="1:1" ht="14.25" customHeight="1">
      <c r="A204" s="68"/>
    </row>
    <row r="205" spans="1:1" ht="14.25" customHeight="1">
      <c r="A205" s="68"/>
    </row>
    <row r="206" spans="1:1" ht="14.25" customHeight="1">
      <c r="A206" s="68"/>
    </row>
    <row r="207" spans="1:1" ht="14.25" customHeight="1">
      <c r="A207" s="68"/>
    </row>
    <row r="208" spans="1:1" ht="14.25" customHeight="1">
      <c r="A208" s="68"/>
    </row>
    <row r="209" spans="1:1" ht="14.25" customHeight="1">
      <c r="A209" s="68"/>
    </row>
    <row r="210" spans="1:1" ht="14.25" customHeight="1">
      <c r="A210" s="68"/>
    </row>
    <row r="211" spans="1:1" ht="14.25" customHeight="1">
      <c r="A211" s="68"/>
    </row>
    <row r="212" spans="1:1" ht="14.25" customHeight="1">
      <c r="A212" s="68"/>
    </row>
    <row r="213" spans="1:1" ht="14.25" customHeight="1">
      <c r="A213" s="68"/>
    </row>
    <row r="214" spans="1:1" ht="14.25" customHeight="1">
      <c r="A214" s="68"/>
    </row>
    <row r="215" spans="1:1" ht="14.25" customHeight="1">
      <c r="A215" s="68"/>
    </row>
    <row r="216" spans="1:1" ht="14.25" customHeight="1">
      <c r="A216" s="68"/>
    </row>
    <row r="217" spans="1:1" ht="14.25" customHeight="1">
      <c r="A217" s="68"/>
    </row>
    <row r="218" spans="1:1" ht="14.25" customHeight="1">
      <c r="A218" s="68"/>
    </row>
    <row r="219" spans="1:1" ht="14.25" customHeight="1">
      <c r="A219" s="68"/>
    </row>
    <row r="220" spans="1:1" ht="14.25" customHeight="1">
      <c r="A220" s="68"/>
    </row>
    <row r="221" spans="1:1" ht="14.25" customHeight="1">
      <c r="A221" s="68"/>
    </row>
    <row r="222" spans="1:1" ht="14.25" customHeight="1">
      <c r="A222" s="68"/>
    </row>
    <row r="223" spans="1:1" ht="14.25" customHeight="1">
      <c r="A223" s="68"/>
    </row>
    <row r="224" spans="1:1" ht="14.25" customHeight="1">
      <c r="A224" s="68"/>
    </row>
    <row r="225" spans="1:1" ht="14.25" customHeight="1">
      <c r="A225" s="68"/>
    </row>
    <row r="226" spans="1:1" ht="14.25" customHeight="1">
      <c r="A226" s="68"/>
    </row>
    <row r="227" spans="1:1" ht="14.25" customHeight="1">
      <c r="A227" s="68"/>
    </row>
    <row r="228" spans="1:1" ht="14.25" customHeight="1">
      <c r="A228" s="68"/>
    </row>
    <row r="229" spans="1:1" ht="14.25" customHeight="1">
      <c r="A229" s="68"/>
    </row>
    <row r="230" spans="1:1" ht="14.25" customHeight="1">
      <c r="A230" s="68"/>
    </row>
    <row r="231" spans="1:1" ht="14.25" customHeight="1">
      <c r="A231" s="68"/>
    </row>
    <row r="232" spans="1:1" ht="14.25" customHeight="1">
      <c r="A232" s="68"/>
    </row>
    <row r="233" spans="1:1" ht="14.25" customHeight="1">
      <c r="A233" s="68"/>
    </row>
    <row r="234" spans="1:1" ht="14.25" customHeight="1">
      <c r="A234" s="68"/>
    </row>
    <row r="235" spans="1:1" ht="14.25" customHeight="1">
      <c r="A235" s="68"/>
    </row>
    <row r="236" spans="1:1" ht="14.25" customHeight="1">
      <c r="A236" s="68"/>
    </row>
    <row r="237" spans="1:1" ht="14.25" customHeight="1">
      <c r="A237" s="68"/>
    </row>
    <row r="238" spans="1:1" ht="14.25" customHeight="1">
      <c r="A238" s="68"/>
    </row>
    <row r="239" spans="1:1" ht="14.25" customHeight="1">
      <c r="A239" s="68"/>
    </row>
    <row r="240" spans="1:1" ht="14.25" customHeight="1">
      <c r="A240" s="68"/>
    </row>
    <row r="241" spans="1:1" ht="14.25" customHeight="1">
      <c r="A241" s="68"/>
    </row>
    <row r="242" spans="1:1" ht="14.25" customHeight="1">
      <c r="A242" s="68"/>
    </row>
    <row r="243" spans="1:1" ht="14.25" customHeight="1">
      <c r="A243" s="68"/>
    </row>
    <row r="244" spans="1:1" ht="14.25" customHeight="1">
      <c r="A244" s="68"/>
    </row>
    <row r="245" spans="1:1" ht="14.25" customHeight="1">
      <c r="A245" s="68"/>
    </row>
    <row r="246" spans="1:1" ht="14.25" customHeight="1">
      <c r="A246" s="68"/>
    </row>
    <row r="247" spans="1:1" ht="14.25" customHeight="1">
      <c r="A247" s="68"/>
    </row>
    <row r="248" spans="1:1" ht="14.25" customHeight="1">
      <c r="A248" s="68"/>
    </row>
    <row r="249" spans="1:1" ht="14.25" customHeight="1">
      <c r="A249" s="68"/>
    </row>
    <row r="250" spans="1:1" ht="14.25" customHeight="1">
      <c r="A250" s="68"/>
    </row>
    <row r="251" spans="1:1" ht="14.25" customHeight="1">
      <c r="A251" s="68"/>
    </row>
    <row r="252" spans="1:1" ht="14.25" customHeight="1">
      <c r="A252" s="68"/>
    </row>
    <row r="253" spans="1:1" ht="14.25" customHeight="1">
      <c r="A253" s="68"/>
    </row>
    <row r="254" spans="1:1" ht="14.25" customHeight="1">
      <c r="A254" s="68"/>
    </row>
    <row r="255" spans="1:1" ht="14.25" customHeight="1">
      <c r="A255" s="68"/>
    </row>
    <row r="256" spans="1:1" ht="14.25" customHeight="1">
      <c r="A256" s="68"/>
    </row>
    <row r="257" spans="1:1" ht="14.25" customHeight="1">
      <c r="A257" s="68"/>
    </row>
    <row r="258" spans="1:1" ht="14.25" customHeight="1">
      <c r="A258" s="68"/>
    </row>
    <row r="259" spans="1:1" ht="14.25" customHeight="1">
      <c r="A259" s="68"/>
    </row>
    <row r="260" spans="1:1" ht="14.25" customHeight="1">
      <c r="A260" s="68"/>
    </row>
    <row r="261" spans="1:1" ht="14.25" customHeight="1">
      <c r="A261" s="68"/>
    </row>
    <row r="262" spans="1:1" ht="14.25" customHeight="1">
      <c r="A262" s="68"/>
    </row>
    <row r="263" spans="1:1" ht="14.25" customHeight="1">
      <c r="A263" s="68"/>
    </row>
    <row r="264" spans="1:1" ht="14.25" customHeight="1">
      <c r="A264" s="68"/>
    </row>
    <row r="265" spans="1:1" ht="14.25" customHeight="1">
      <c r="A265" s="68"/>
    </row>
    <row r="266" spans="1:1" ht="14.25" customHeight="1">
      <c r="A266" s="68"/>
    </row>
    <row r="267" spans="1:1" ht="14.25" customHeight="1">
      <c r="A267" s="68"/>
    </row>
    <row r="268" spans="1:1" ht="14.25" customHeight="1">
      <c r="A268" s="68"/>
    </row>
    <row r="269" spans="1:1" ht="14.25" customHeight="1">
      <c r="A269" s="68"/>
    </row>
    <row r="270" spans="1:1" ht="14.25" customHeight="1">
      <c r="A270" s="68"/>
    </row>
    <row r="271" spans="1:1" ht="14.25" customHeight="1">
      <c r="A271" s="68"/>
    </row>
    <row r="272" spans="1:1" ht="14.25" customHeight="1">
      <c r="A272" s="68"/>
    </row>
    <row r="273" spans="1:1" ht="14.25" customHeight="1">
      <c r="A273" s="68"/>
    </row>
    <row r="274" spans="1:1" ht="14.25" customHeight="1">
      <c r="A274" s="68"/>
    </row>
    <row r="275" spans="1:1" ht="14.25" customHeight="1">
      <c r="A275" s="68"/>
    </row>
    <row r="276" spans="1:1" ht="14.25" customHeight="1">
      <c r="A276" s="68"/>
    </row>
    <row r="277" spans="1:1" ht="14.25" customHeight="1">
      <c r="A277" s="68"/>
    </row>
    <row r="278" spans="1:1" ht="14.25" customHeight="1">
      <c r="A278" s="68"/>
    </row>
    <row r="279" spans="1:1" ht="14.25" customHeight="1">
      <c r="A279" s="68"/>
    </row>
    <row r="280" spans="1:1" ht="14.25" customHeight="1">
      <c r="A280" s="68"/>
    </row>
    <row r="281" spans="1:1" ht="14.25" customHeight="1">
      <c r="A281" s="68"/>
    </row>
    <row r="282" spans="1:1" ht="14.25" customHeight="1">
      <c r="A282" s="68"/>
    </row>
    <row r="283" spans="1:1" ht="14.25" customHeight="1">
      <c r="A283" s="68"/>
    </row>
    <row r="284" spans="1:1" ht="14.25" customHeight="1">
      <c r="A284" s="68"/>
    </row>
    <row r="285" spans="1:1" ht="14.25" customHeight="1">
      <c r="A285" s="68"/>
    </row>
    <row r="286" spans="1:1" ht="14.25" customHeight="1">
      <c r="A286" s="68"/>
    </row>
    <row r="287" spans="1:1" ht="14.25" customHeight="1">
      <c r="A287" s="68"/>
    </row>
    <row r="288" spans="1:1" ht="14.25" customHeight="1">
      <c r="A288" s="68"/>
    </row>
    <row r="289" spans="1:1" ht="14.25" customHeight="1">
      <c r="A289" s="68"/>
    </row>
    <row r="290" spans="1:1" ht="14.25" customHeight="1">
      <c r="A290" s="68"/>
    </row>
    <row r="291" spans="1:1" ht="14.25" customHeight="1">
      <c r="A291" s="68"/>
    </row>
    <row r="292" spans="1:1" ht="14.25" customHeight="1">
      <c r="A292" s="68"/>
    </row>
    <row r="293" spans="1:1" ht="14.25" customHeight="1">
      <c r="A293" s="68"/>
    </row>
    <row r="294" spans="1:1" ht="14.25" customHeight="1">
      <c r="A294" s="68"/>
    </row>
    <row r="295" spans="1:1" ht="14.25" customHeight="1">
      <c r="A295" s="68"/>
    </row>
    <row r="296" spans="1:1" ht="14.25" customHeight="1">
      <c r="A296" s="68"/>
    </row>
    <row r="297" spans="1:1" ht="14.25" customHeight="1">
      <c r="A297" s="68"/>
    </row>
    <row r="298" spans="1:1" ht="14.25" customHeight="1">
      <c r="A298" s="68"/>
    </row>
    <row r="299" spans="1:1" ht="14.25" customHeight="1">
      <c r="A299" s="68"/>
    </row>
    <row r="300" spans="1:1" ht="14.25" customHeight="1">
      <c r="A300" s="68"/>
    </row>
    <row r="301" spans="1:1" ht="14.25" customHeight="1">
      <c r="A301" s="68"/>
    </row>
    <row r="302" spans="1:1" ht="14.25" customHeight="1">
      <c r="A302" s="68"/>
    </row>
    <row r="303" spans="1:1" ht="14.25" customHeight="1">
      <c r="A303" s="68"/>
    </row>
    <row r="304" spans="1:1" ht="14.25" customHeight="1">
      <c r="A304" s="68"/>
    </row>
    <row r="305" spans="1:1" ht="14.25" customHeight="1">
      <c r="A305" s="68"/>
    </row>
    <row r="306" spans="1:1" ht="14.25" customHeight="1">
      <c r="A306" s="68"/>
    </row>
    <row r="307" spans="1:1" ht="14.25" customHeight="1">
      <c r="A307" s="68"/>
    </row>
    <row r="308" spans="1:1" ht="14.25" customHeight="1">
      <c r="A308" s="68"/>
    </row>
    <row r="309" spans="1:1" ht="14.25" customHeight="1">
      <c r="A309" s="68"/>
    </row>
    <row r="310" spans="1:1" ht="14.25" customHeight="1">
      <c r="A310" s="68"/>
    </row>
    <row r="311" spans="1:1" ht="14.25" customHeight="1">
      <c r="A311" s="68"/>
    </row>
    <row r="312" spans="1:1" ht="14.25" customHeight="1">
      <c r="A312" s="68"/>
    </row>
    <row r="313" spans="1:1" ht="14.25" customHeight="1">
      <c r="A313" s="68"/>
    </row>
    <row r="314" spans="1:1" ht="14.25" customHeight="1">
      <c r="A314" s="68"/>
    </row>
    <row r="315" spans="1:1" ht="14.25" customHeight="1">
      <c r="A315" s="68"/>
    </row>
    <row r="316" spans="1:1" ht="14.25" customHeight="1">
      <c r="A316" s="68"/>
    </row>
    <row r="317" spans="1:1" ht="14.25" customHeight="1">
      <c r="A317" s="68"/>
    </row>
    <row r="318" spans="1:1" ht="14.25" customHeight="1">
      <c r="A318" s="68"/>
    </row>
    <row r="319" spans="1:1" ht="14.25" customHeight="1">
      <c r="A319" s="68"/>
    </row>
    <row r="320" spans="1:1" ht="14.25" customHeight="1">
      <c r="A320" s="68"/>
    </row>
    <row r="321" spans="1:1" ht="14.25" customHeight="1">
      <c r="A321" s="68"/>
    </row>
    <row r="322" spans="1:1" ht="14.25" customHeight="1">
      <c r="A322" s="68"/>
    </row>
    <row r="323" spans="1:1" ht="14.25" customHeight="1">
      <c r="A323" s="68"/>
    </row>
    <row r="324" spans="1:1" ht="14.25" customHeight="1">
      <c r="A324" s="68"/>
    </row>
    <row r="325" spans="1:1" ht="14.25" customHeight="1">
      <c r="A325" s="68"/>
    </row>
    <row r="326" spans="1:1" ht="14.25" customHeight="1">
      <c r="A326" s="68"/>
    </row>
    <row r="327" spans="1:1" ht="14.25" customHeight="1">
      <c r="A327" s="68"/>
    </row>
    <row r="328" spans="1:1" ht="14.25" customHeight="1">
      <c r="A328" s="68"/>
    </row>
    <row r="329" spans="1:1" ht="14.25" customHeight="1">
      <c r="A329" s="68"/>
    </row>
    <row r="330" spans="1:1" ht="14.25" customHeight="1">
      <c r="A330" s="68"/>
    </row>
    <row r="331" spans="1:1" ht="14.25" customHeight="1">
      <c r="A331" s="68"/>
    </row>
    <row r="332" spans="1:1" ht="14.25" customHeight="1">
      <c r="A332" s="68"/>
    </row>
    <row r="333" spans="1:1" ht="14.25" customHeight="1">
      <c r="A333" s="68"/>
    </row>
    <row r="334" spans="1:1" ht="14.25" customHeight="1">
      <c r="A334" s="68"/>
    </row>
    <row r="335" spans="1:1" ht="14.25" customHeight="1">
      <c r="A335" s="68"/>
    </row>
    <row r="336" spans="1:1" ht="14.25" customHeight="1">
      <c r="A336" s="68"/>
    </row>
    <row r="337" spans="1:1" ht="14.25" customHeight="1">
      <c r="A337" s="68"/>
    </row>
    <row r="338" spans="1:1" ht="14.25" customHeight="1">
      <c r="A338" s="68"/>
    </row>
    <row r="339" spans="1:1" ht="14.25" customHeight="1">
      <c r="A339" s="68"/>
    </row>
    <row r="340" spans="1:1" ht="14.25" customHeight="1">
      <c r="A340" s="68"/>
    </row>
    <row r="341" spans="1:1" ht="14.25" customHeight="1">
      <c r="A341" s="68"/>
    </row>
    <row r="342" spans="1:1" ht="14.25" customHeight="1">
      <c r="A342" s="68"/>
    </row>
    <row r="343" spans="1:1" ht="14.25" customHeight="1">
      <c r="A343" s="68"/>
    </row>
    <row r="344" spans="1:1" ht="14.25" customHeight="1">
      <c r="A344" s="68"/>
    </row>
    <row r="345" spans="1:1" ht="14.25" customHeight="1">
      <c r="A345" s="68"/>
    </row>
    <row r="346" spans="1:1" ht="14.25" customHeight="1">
      <c r="A346" s="68"/>
    </row>
    <row r="347" spans="1:1" ht="14.25" customHeight="1">
      <c r="A347" s="68"/>
    </row>
    <row r="348" spans="1:1" ht="14.25" customHeight="1">
      <c r="A348" s="68"/>
    </row>
    <row r="349" spans="1:1" ht="14.25" customHeight="1">
      <c r="A349" s="68"/>
    </row>
    <row r="350" spans="1:1" ht="14.25" customHeight="1">
      <c r="A350" s="68"/>
    </row>
    <row r="351" spans="1:1" ht="14.25" customHeight="1">
      <c r="A351" s="68"/>
    </row>
    <row r="352" spans="1:1" ht="14.25" customHeight="1">
      <c r="A352" s="68"/>
    </row>
    <row r="353" spans="1:1" ht="14.25" customHeight="1">
      <c r="A353" s="68"/>
    </row>
    <row r="354" spans="1:1" ht="14.25" customHeight="1">
      <c r="A354" s="68"/>
    </row>
    <row r="355" spans="1:1" ht="14.25" customHeight="1">
      <c r="A355" s="68"/>
    </row>
    <row r="356" spans="1:1" ht="14.25" customHeight="1">
      <c r="A356" s="68"/>
    </row>
    <row r="357" spans="1:1" ht="14.25" customHeight="1">
      <c r="A357" s="68"/>
    </row>
    <row r="358" spans="1:1" ht="14.25" customHeight="1">
      <c r="A358" s="68"/>
    </row>
    <row r="359" spans="1:1" ht="14.25" customHeight="1">
      <c r="A359" s="68"/>
    </row>
    <row r="360" spans="1:1" ht="14.25" customHeight="1">
      <c r="A360" s="68"/>
    </row>
    <row r="361" spans="1:1" ht="14.25" customHeight="1">
      <c r="A361" s="68"/>
    </row>
    <row r="362" spans="1:1" ht="14.25" customHeight="1">
      <c r="A362" s="68"/>
    </row>
    <row r="363" spans="1:1" ht="14.25" customHeight="1">
      <c r="A363" s="68"/>
    </row>
    <row r="364" spans="1:1" ht="14.25" customHeight="1">
      <c r="A364" s="68"/>
    </row>
    <row r="365" spans="1:1" ht="14.25" customHeight="1">
      <c r="A365" s="68"/>
    </row>
    <row r="366" spans="1:1" ht="14.25" customHeight="1">
      <c r="A366" s="68"/>
    </row>
    <row r="367" spans="1:1" ht="14.25" customHeight="1">
      <c r="A367" s="68"/>
    </row>
    <row r="368" spans="1:1" ht="14.25" customHeight="1">
      <c r="A368" s="68"/>
    </row>
    <row r="369" spans="1:1" ht="14.25" customHeight="1">
      <c r="A369" s="68"/>
    </row>
    <row r="370" spans="1:1" ht="14.25" customHeight="1">
      <c r="A370" s="68"/>
    </row>
    <row r="371" spans="1:1" ht="14.25" customHeight="1">
      <c r="A371" s="68"/>
    </row>
    <row r="372" spans="1:1" ht="14.25" customHeight="1">
      <c r="A372" s="68"/>
    </row>
    <row r="373" spans="1:1" ht="14.25" customHeight="1">
      <c r="A373" s="68"/>
    </row>
    <row r="374" spans="1:1" ht="14.25" customHeight="1">
      <c r="A374" s="68"/>
    </row>
    <row r="375" spans="1:1" ht="14.25" customHeight="1">
      <c r="A375" s="68"/>
    </row>
    <row r="376" spans="1:1" ht="14.25" customHeight="1">
      <c r="A376" s="68"/>
    </row>
    <row r="377" spans="1:1" ht="14.25" customHeight="1">
      <c r="A377" s="68"/>
    </row>
    <row r="378" spans="1:1" ht="14.25" customHeight="1">
      <c r="A378" s="68"/>
    </row>
    <row r="379" spans="1:1" ht="14.25" customHeight="1">
      <c r="A379" s="68"/>
    </row>
    <row r="380" spans="1:1" ht="14.25" customHeight="1">
      <c r="A380" s="68"/>
    </row>
    <row r="381" spans="1:1" ht="14.25" customHeight="1">
      <c r="A381" s="68"/>
    </row>
    <row r="382" spans="1:1" ht="14.25" customHeight="1">
      <c r="A382" s="68"/>
    </row>
    <row r="383" spans="1:1" ht="14.25" customHeight="1">
      <c r="A383" s="68"/>
    </row>
    <row r="384" spans="1:1" ht="14.25" customHeight="1">
      <c r="A384" s="68"/>
    </row>
    <row r="385" spans="1:1" ht="14.25" customHeight="1">
      <c r="A385" s="68"/>
    </row>
    <row r="386" spans="1:1" ht="14.25" customHeight="1">
      <c r="A386" s="68"/>
    </row>
    <row r="387" spans="1:1" ht="14.25" customHeight="1">
      <c r="A387" s="68"/>
    </row>
    <row r="388" spans="1:1" ht="14.25" customHeight="1">
      <c r="A388" s="68"/>
    </row>
    <row r="389" spans="1:1" ht="14.25" customHeight="1">
      <c r="A389" s="68"/>
    </row>
    <row r="390" spans="1:1" ht="14.25" customHeight="1">
      <c r="A390" s="68"/>
    </row>
    <row r="391" spans="1:1" ht="14.25" customHeight="1">
      <c r="A391" s="68"/>
    </row>
    <row r="392" spans="1:1" ht="14.25" customHeight="1">
      <c r="A392" s="68"/>
    </row>
    <row r="393" spans="1:1" ht="14.25" customHeight="1">
      <c r="A393" s="68"/>
    </row>
    <row r="394" spans="1:1" ht="14.25" customHeight="1">
      <c r="A394" s="68"/>
    </row>
    <row r="395" spans="1:1" ht="14.25" customHeight="1">
      <c r="A395" s="68"/>
    </row>
    <row r="396" spans="1:1" ht="14.25" customHeight="1">
      <c r="A396" s="68"/>
    </row>
    <row r="397" spans="1:1" ht="14.25" customHeight="1">
      <c r="A397" s="68"/>
    </row>
    <row r="398" spans="1:1" ht="14.25" customHeight="1">
      <c r="A398" s="68"/>
    </row>
    <row r="399" spans="1:1" ht="14.25" customHeight="1">
      <c r="A399" s="68"/>
    </row>
    <row r="400" spans="1:1" ht="14.25" customHeight="1">
      <c r="A400" s="68"/>
    </row>
    <row r="401" spans="1:1" ht="14.25" customHeight="1">
      <c r="A401" s="68"/>
    </row>
    <row r="402" spans="1:1" ht="14.25" customHeight="1">
      <c r="A402" s="68"/>
    </row>
    <row r="403" spans="1:1" ht="14.25" customHeight="1">
      <c r="A403" s="68"/>
    </row>
    <row r="404" spans="1:1" ht="14.25" customHeight="1">
      <c r="A404" s="68"/>
    </row>
    <row r="405" spans="1:1" ht="14.25" customHeight="1">
      <c r="A405" s="68"/>
    </row>
    <row r="406" spans="1:1" ht="14.25" customHeight="1">
      <c r="A406" s="68"/>
    </row>
    <row r="407" spans="1:1" ht="14.25" customHeight="1">
      <c r="A407" s="68"/>
    </row>
    <row r="408" spans="1:1" ht="14.25" customHeight="1">
      <c r="A408" s="68"/>
    </row>
    <row r="409" spans="1:1" ht="14.25" customHeight="1">
      <c r="A409" s="68"/>
    </row>
    <row r="410" spans="1:1" ht="14.25" customHeight="1">
      <c r="A410" s="68"/>
    </row>
    <row r="411" spans="1:1" ht="14.25" customHeight="1">
      <c r="A411" s="68"/>
    </row>
    <row r="412" spans="1:1" ht="14.25" customHeight="1">
      <c r="A412" s="68"/>
    </row>
    <row r="413" spans="1:1" ht="14.25" customHeight="1">
      <c r="A413" s="68"/>
    </row>
    <row r="414" spans="1:1" ht="14.25" customHeight="1">
      <c r="A414" s="68"/>
    </row>
    <row r="415" spans="1:1" ht="14.25" customHeight="1">
      <c r="A415" s="68"/>
    </row>
    <row r="416" spans="1:1" ht="14.25" customHeight="1">
      <c r="A416" s="68"/>
    </row>
    <row r="417" spans="1:1" ht="14.25" customHeight="1">
      <c r="A417" s="68"/>
    </row>
    <row r="418" spans="1:1" ht="14.25" customHeight="1">
      <c r="A418" s="68"/>
    </row>
    <row r="419" spans="1:1" ht="14.25" customHeight="1">
      <c r="A419" s="68"/>
    </row>
    <row r="420" spans="1:1" ht="14.25" customHeight="1">
      <c r="A420" s="68"/>
    </row>
    <row r="421" spans="1:1" ht="14.25" customHeight="1">
      <c r="A421" s="68"/>
    </row>
    <row r="422" spans="1:1" ht="14.25" customHeight="1">
      <c r="A422" s="68"/>
    </row>
    <row r="423" spans="1:1" ht="14.25" customHeight="1">
      <c r="A423" s="68"/>
    </row>
    <row r="424" spans="1:1" ht="14.25" customHeight="1">
      <c r="A424" s="68"/>
    </row>
    <row r="425" spans="1:1" ht="14.25" customHeight="1">
      <c r="A425" s="68"/>
    </row>
    <row r="426" spans="1:1" ht="14.25" customHeight="1">
      <c r="A426" s="68"/>
    </row>
    <row r="427" spans="1:1" ht="14.25" customHeight="1">
      <c r="A427" s="68"/>
    </row>
    <row r="428" spans="1:1" ht="14.25" customHeight="1">
      <c r="A428" s="68"/>
    </row>
    <row r="429" spans="1:1" ht="14.25" customHeight="1">
      <c r="A429" s="68"/>
    </row>
    <row r="430" spans="1:1" ht="14.25" customHeight="1">
      <c r="A430" s="68"/>
    </row>
    <row r="431" spans="1:1" ht="14.25" customHeight="1">
      <c r="A431" s="68"/>
    </row>
    <row r="432" spans="1:1" ht="14.25" customHeight="1">
      <c r="A432" s="68"/>
    </row>
    <row r="433" spans="1:1" ht="14.25" customHeight="1">
      <c r="A433" s="68"/>
    </row>
    <row r="434" spans="1:1" ht="14.25" customHeight="1">
      <c r="A434" s="68"/>
    </row>
    <row r="435" spans="1:1" ht="14.25" customHeight="1">
      <c r="A435" s="68"/>
    </row>
    <row r="436" spans="1:1" ht="14.25" customHeight="1">
      <c r="A436" s="68"/>
    </row>
    <row r="437" spans="1:1" ht="14.25" customHeight="1">
      <c r="A437" s="68"/>
    </row>
    <row r="438" spans="1:1" ht="14.25" customHeight="1">
      <c r="A438" s="68"/>
    </row>
    <row r="439" spans="1:1" ht="14.25" customHeight="1">
      <c r="A439" s="68"/>
    </row>
    <row r="440" spans="1:1" ht="14.25" customHeight="1">
      <c r="A440" s="68"/>
    </row>
    <row r="441" spans="1:1" ht="14.25" customHeight="1">
      <c r="A441" s="68"/>
    </row>
    <row r="442" spans="1:1" ht="14.25" customHeight="1">
      <c r="A442" s="68"/>
    </row>
    <row r="443" spans="1:1" ht="14.25" customHeight="1">
      <c r="A443" s="68"/>
    </row>
    <row r="444" spans="1:1" ht="14.25" customHeight="1">
      <c r="A444" s="68"/>
    </row>
    <row r="445" spans="1:1" ht="14.25" customHeight="1">
      <c r="A445" s="68"/>
    </row>
    <row r="446" spans="1:1" ht="14.25" customHeight="1">
      <c r="A446" s="68"/>
    </row>
    <row r="447" spans="1:1" ht="14.25" customHeight="1">
      <c r="A447" s="68"/>
    </row>
    <row r="448" spans="1:1" ht="14.25" customHeight="1">
      <c r="A448" s="68"/>
    </row>
    <row r="449" spans="1:1" ht="14.25" customHeight="1">
      <c r="A449" s="68"/>
    </row>
    <row r="450" spans="1:1" ht="14.25" customHeight="1">
      <c r="A450" s="68"/>
    </row>
    <row r="451" spans="1:1" ht="14.25" customHeight="1">
      <c r="A451" s="68"/>
    </row>
    <row r="452" spans="1:1" ht="14.25" customHeight="1">
      <c r="A452" s="68"/>
    </row>
    <row r="453" spans="1:1" ht="14.25" customHeight="1">
      <c r="A453" s="68"/>
    </row>
    <row r="454" spans="1:1" ht="14.25" customHeight="1">
      <c r="A454" s="68"/>
    </row>
    <row r="455" spans="1:1" ht="14.25" customHeight="1">
      <c r="A455" s="68"/>
    </row>
    <row r="456" spans="1:1" ht="14.25" customHeight="1">
      <c r="A456" s="68"/>
    </row>
    <row r="457" spans="1:1" ht="14.25" customHeight="1">
      <c r="A457" s="68"/>
    </row>
    <row r="458" spans="1:1" ht="14.25" customHeight="1">
      <c r="A458" s="68"/>
    </row>
    <row r="459" spans="1:1" ht="14.25" customHeight="1">
      <c r="A459" s="68"/>
    </row>
    <row r="460" spans="1:1" ht="14.25" customHeight="1">
      <c r="A460" s="68"/>
    </row>
    <row r="461" spans="1:1" ht="14.25" customHeight="1">
      <c r="A461" s="68"/>
    </row>
    <row r="462" spans="1:1" ht="14.25" customHeight="1">
      <c r="A462" s="68"/>
    </row>
    <row r="463" spans="1:1" ht="14.25" customHeight="1">
      <c r="A463" s="68"/>
    </row>
    <row r="464" spans="1:1" ht="14.25" customHeight="1">
      <c r="A464" s="68"/>
    </row>
    <row r="465" spans="1:1" ht="14.25" customHeight="1">
      <c r="A465" s="68"/>
    </row>
    <row r="466" spans="1:1" ht="14.25" customHeight="1">
      <c r="A466" s="68"/>
    </row>
    <row r="467" spans="1:1" ht="14.25" customHeight="1">
      <c r="A467" s="68"/>
    </row>
    <row r="468" spans="1:1" ht="14.25" customHeight="1">
      <c r="A468" s="68"/>
    </row>
    <row r="469" spans="1:1" ht="14.25" customHeight="1">
      <c r="A469" s="68"/>
    </row>
    <row r="470" spans="1:1" ht="14.25" customHeight="1">
      <c r="A470" s="68"/>
    </row>
    <row r="471" spans="1:1" ht="14.25" customHeight="1">
      <c r="A471" s="68"/>
    </row>
    <row r="472" spans="1:1" ht="14.25" customHeight="1">
      <c r="A472" s="68"/>
    </row>
    <row r="473" spans="1:1" ht="14.25" customHeight="1">
      <c r="A473" s="68"/>
    </row>
    <row r="474" spans="1:1" ht="14.25" customHeight="1">
      <c r="A474" s="68"/>
    </row>
    <row r="475" spans="1:1" ht="14.25" customHeight="1">
      <c r="A475" s="68"/>
    </row>
    <row r="476" spans="1:1" ht="14.25" customHeight="1">
      <c r="A476" s="68"/>
    </row>
    <row r="477" spans="1:1" ht="14.25" customHeight="1">
      <c r="A477" s="68"/>
    </row>
    <row r="478" spans="1:1" ht="14.25" customHeight="1">
      <c r="A478" s="68"/>
    </row>
    <row r="479" spans="1:1" ht="14.25" customHeight="1">
      <c r="A479" s="68"/>
    </row>
    <row r="480" spans="1:1" ht="14.25" customHeight="1">
      <c r="A480" s="68"/>
    </row>
    <row r="481" spans="1:1" ht="14.25" customHeight="1">
      <c r="A481" s="68"/>
    </row>
    <row r="482" spans="1:1" ht="14.25" customHeight="1">
      <c r="A482" s="68"/>
    </row>
    <row r="483" spans="1:1" ht="14.25" customHeight="1">
      <c r="A483" s="68"/>
    </row>
    <row r="484" spans="1:1" ht="14.25" customHeight="1">
      <c r="A484" s="68"/>
    </row>
    <row r="485" spans="1:1" ht="14.25" customHeight="1">
      <c r="A485" s="68"/>
    </row>
    <row r="486" spans="1:1" ht="14.25" customHeight="1">
      <c r="A486" s="68"/>
    </row>
    <row r="487" spans="1:1" ht="14.25" customHeight="1">
      <c r="A487" s="68"/>
    </row>
    <row r="488" spans="1:1" ht="14.25" customHeight="1">
      <c r="A488" s="68"/>
    </row>
    <row r="489" spans="1:1" ht="14.25" customHeight="1">
      <c r="A489" s="68"/>
    </row>
    <row r="490" spans="1:1" ht="14.25" customHeight="1">
      <c r="A490" s="68"/>
    </row>
    <row r="491" spans="1:1" ht="14.25" customHeight="1">
      <c r="A491" s="68"/>
    </row>
    <row r="492" spans="1:1" ht="14.25" customHeight="1">
      <c r="A492" s="68"/>
    </row>
    <row r="493" spans="1:1" ht="14.25" customHeight="1">
      <c r="A493" s="68"/>
    </row>
    <row r="494" spans="1:1" ht="14.25" customHeight="1">
      <c r="A494" s="68"/>
    </row>
    <row r="495" spans="1:1" ht="14.25" customHeight="1">
      <c r="A495" s="68"/>
    </row>
    <row r="496" spans="1:1" ht="14.25" customHeight="1">
      <c r="A496" s="68"/>
    </row>
    <row r="497" spans="1:1" ht="14.25" customHeight="1">
      <c r="A497" s="68"/>
    </row>
    <row r="498" spans="1:1" ht="14.25" customHeight="1">
      <c r="A498" s="68"/>
    </row>
    <row r="499" spans="1:1" ht="14.25" customHeight="1">
      <c r="A499" s="68"/>
    </row>
    <row r="500" spans="1:1" ht="14.25" customHeight="1">
      <c r="A500" s="68"/>
    </row>
    <row r="501" spans="1:1" ht="14.25" customHeight="1">
      <c r="A501" s="68"/>
    </row>
    <row r="502" spans="1:1" ht="14.25" customHeight="1">
      <c r="A502" s="68"/>
    </row>
    <row r="503" spans="1:1" ht="14.25" customHeight="1">
      <c r="A503" s="68"/>
    </row>
    <row r="504" spans="1:1" ht="14.25" customHeight="1">
      <c r="A504" s="68"/>
    </row>
    <row r="505" spans="1:1" ht="14.25" customHeight="1">
      <c r="A505" s="68"/>
    </row>
    <row r="506" spans="1:1" ht="14.25" customHeight="1">
      <c r="A506" s="68"/>
    </row>
    <row r="507" spans="1:1" ht="14.25" customHeight="1">
      <c r="A507" s="68"/>
    </row>
    <row r="508" spans="1:1" ht="14.25" customHeight="1">
      <c r="A508" s="68"/>
    </row>
    <row r="509" spans="1:1" ht="14.25" customHeight="1">
      <c r="A509" s="68"/>
    </row>
    <row r="510" spans="1:1" ht="14.25" customHeight="1">
      <c r="A510" s="68"/>
    </row>
    <row r="511" spans="1:1" ht="14.25" customHeight="1">
      <c r="A511" s="68"/>
    </row>
    <row r="512" spans="1:1" ht="14.25" customHeight="1">
      <c r="A512" s="68"/>
    </row>
    <row r="513" spans="1:1" ht="14.25" customHeight="1">
      <c r="A513" s="68"/>
    </row>
    <row r="514" spans="1:1" ht="14.25" customHeight="1">
      <c r="A514" s="68"/>
    </row>
    <row r="515" spans="1:1" ht="14.25" customHeight="1">
      <c r="A515" s="68"/>
    </row>
    <row r="516" spans="1:1" ht="14.25" customHeight="1">
      <c r="A516" s="68"/>
    </row>
    <row r="517" spans="1:1" ht="14.25" customHeight="1">
      <c r="A517" s="68"/>
    </row>
    <row r="518" spans="1:1" ht="14.25" customHeight="1">
      <c r="A518" s="68"/>
    </row>
    <row r="519" spans="1:1" ht="14.25" customHeight="1">
      <c r="A519" s="68"/>
    </row>
    <row r="520" spans="1:1" ht="14.25" customHeight="1">
      <c r="A520" s="68"/>
    </row>
    <row r="521" spans="1:1" ht="14.25" customHeight="1">
      <c r="A521" s="68"/>
    </row>
    <row r="522" spans="1:1" ht="14.25" customHeight="1">
      <c r="A522" s="68"/>
    </row>
    <row r="523" spans="1:1" ht="14.25" customHeight="1">
      <c r="A523" s="68"/>
    </row>
    <row r="524" spans="1:1" ht="14.25" customHeight="1">
      <c r="A524" s="68"/>
    </row>
    <row r="525" spans="1:1" ht="14.25" customHeight="1">
      <c r="A525" s="68"/>
    </row>
    <row r="526" spans="1:1" ht="14.25" customHeight="1">
      <c r="A526" s="68"/>
    </row>
    <row r="527" spans="1:1" ht="14.25" customHeight="1">
      <c r="A527" s="68"/>
    </row>
    <row r="528" spans="1:1" ht="14.25" customHeight="1">
      <c r="A528" s="68"/>
    </row>
    <row r="529" spans="1:1" ht="14.25" customHeight="1">
      <c r="A529" s="68"/>
    </row>
    <row r="530" spans="1:1" ht="14.25" customHeight="1">
      <c r="A530" s="68"/>
    </row>
    <row r="531" spans="1:1" ht="14.25" customHeight="1">
      <c r="A531" s="68"/>
    </row>
    <row r="532" spans="1:1" ht="14.25" customHeight="1">
      <c r="A532" s="68"/>
    </row>
    <row r="533" spans="1:1" ht="14.25" customHeight="1">
      <c r="A533" s="68"/>
    </row>
    <row r="534" spans="1:1" ht="14.25" customHeight="1">
      <c r="A534" s="68"/>
    </row>
    <row r="535" spans="1:1" ht="14.25" customHeight="1">
      <c r="A535" s="68"/>
    </row>
    <row r="536" spans="1:1" ht="14.25" customHeight="1">
      <c r="A536" s="68"/>
    </row>
    <row r="537" spans="1:1" ht="14.25" customHeight="1">
      <c r="A537" s="68"/>
    </row>
    <row r="538" spans="1:1" ht="14.25" customHeight="1">
      <c r="A538" s="68"/>
    </row>
    <row r="539" spans="1:1" ht="14.25" customHeight="1">
      <c r="A539" s="68"/>
    </row>
    <row r="540" spans="1:1" ht="14.25" customHeight="1">
      <c r="A540" s="68"/>
    </row>
    <row r="541" spans="1:1" ht="14.25" customHeight="1">
      <c r="A541" s="68"/>
    </row>
    <row r="542" spans="1:1" ht="14.25" customHeight="1">
      <c r="A542" s="68"/>
    </row>
    <row r="543" spans="1:1" ht="14.25" customHeight="1">
      <c r="A543" s="68"/>
    </row>
    <row r="544" spans="1:1" ht="14.25" customHeight="1">
      <c r="A544" s="68"/>
    </row>
    <row r="545" spans="1:1" ht="14.25" customHeight="1">
      <c r="A545" s="68"/>
    </row>
    <row r="546" spans="1:1" ht="14.25" customHeight="1">
      <c r="A546" s="68"/>
    </row>
    <row r="547" spans="1:1" ht="14.25" customHeight="1">
      <c r="A547" s="68"/>
    </row>
    <row r="548" spans="1:1" ht="14.25" customHeight="1">
      <c r="A548" s="68"/>
    </row>
    <row r="549" spans="1:1" ht="14.25" customHeight="1">
      <c r="A549" s="68"/>
    </row>
    <row r="550" spans="1:1" ht="14.25" customHeight="1">
      <c r="A550" s="68"/>
    </row>
    <row r="551" spans="1:1" ht="14.25" customHeight="1">
      <c r="A551" s="68"/>
    </row>
    <row r="552" spans="1:1" ht="14.25" customHeight="1">
      <c r="A552" s="68"/>
    </row>
    <row r="553" spans="1:1" ht="14.25" customHeight="1">
      <c r="A553" s="68"/>
    </row>
    <row r="554" spans="1:1" ht="14.25" customHeight="1">
      <c r="A554" s="68"/>
    </row>
    <row r="555" spans="1:1" ht="14.25" customHeight="1">
      <c r="A555" s="68"/>
    </row>
    <row r="556" spans="1:1" ht="14.25" customHeight="1">
      <c r="A556" s="68"/>
    </row>
    <row r="557" spans="1:1" ht="14.25" customHeight="1">
      <c r="A557" s="68"/>
    </row>
    <row r="558" spans="1:1" ht="14.25" customHeight="1">
      <c r="A558" s="68"/>
    </row>
    <row r="559" spans="1:1" ht="14.25" customHeight="1">
      <c r="A559" s="68"/>
    </row>
    <row r="560" spans="1:1" ht="14.25" customHeight="1">
      <c r="A560" s="68"/>
    </row>
    <row r="561" spans="1:1" ht="14.25" customHeight="1">
      <c r="A561" s="68"/>
    </row>
    <row r="562" spans="1:1" ht="14.25" customHeight="1">
      <c r="A562" s="68"/>
    </row>
    <row r="563" spans="1:1" ht="14.25" customHeight="1">
      <c r="A563" s="68"/>
    </row>
    <row r="564" spans="1:1" ht="14.25" customHeight="1">
      <c r="A564" s="68"/>
    </row>
    <row r="565" spans="1:1" ht="14.25" customHeight="1">
      <c r="A565" s="68"/>
    </row>
    <row r="566" spans="1:1" ht="14.25" customHeight="1">
      <c r="A566" s="68"/>
    </row>
    <row r="567" spans="1:1" ht="14.25" customHeight="1">
      <c r="A567" s="68"/>
    </row>
    <row r="568" spans="1:1" ht="14.25" customHeight="1">
      <c r="A568" s="68"/>
    </row>
    <row r="569" spans="1:1" ht="14.25" customHeight="1">
      <c r="A569" s="68"/>
    </row>
    <row r="570" spans="1:1" ht="14.25" customHeight="1">
      <c r="A570" s="68"/>
    </row>
    <row r="571" spans="1:1" ht="14.25" customHeight="1">
      <c r="A571" s="68"/>
    </row>
    <row r="572" spans="1:1" ht="14.25" customHeight="1">
      <c r="A572" s="68"/>
    </row>
    <row r="573" spans="1:1" ht="14.25" customHeight="1">
      <c r="A573" s="68"/>
    </row>
    <row r="574" spans="1:1" ht="14.25" customHeight="1">
      <c r="A574" s="68"/>
    </row>
    <row r="575" spans="1:1" ht="14.25" customHeight="1">
      <c r="A575" s="68"/>
    </row>
    <row r="576" spans="1:1" ht="14.25" customHeight="1">
      <c r="A576" s="68"/>
    </row>
    <row r="577" spans="1:1" ht="14.25" customHeight="1">
      <c r="A577" s="68"/>
    </row>
    <row r="578" spans="1:1" ht="14.25" customHeight="1">
      <c r="A578" s="68"/>
    </row>
    <row r="579" spans="1:1" ht="14.25" customHeight="1">
      <c r="A579" s="68"/>
    </row>
    <row r="580" spans="1:1" ht="14.25" customHeight="1">
      <c r="A580" s="68"/>
    </row>
    <row r="581" spans="1:1" ht="14.25" customHeight="1">
      <c r="A581" s="68"/>
    </row>
    <row r="582" spans="1:1" ht="14.25" customHeight="1">
      <c r="A582" s="68"/>
    </row>
    <row r="583" spans="1:1" ht="14.25" customHeight="1">
      <c r="A583" s="68"/>
    </row>
    <row r="584" spans="1:1" ht="14.25" customHeight="1">
      <c r="A584" s="68"/>
    </row>
    <row r="585" spans="1:1" ht="14.25" customHeight="1">
      <c r="A585" s="68"/>
    </row>
    <row r="586" spans="1:1" ht="14.25" customHeight="1">
      <c r="A586" s="68"/>
    </row>
    <row r="587" spans="1:1" ht="14.25" customHeight="1">
      <c r="A587" s="68"/>
    </row>
    <row r="588" spans="1:1" ht="14.25" customHeight="1">
      <c r="A588" s="68"/>
    </row>
    <row r="589" spans="1:1" ht="14.25" customHeight="1">
      <c r="A589" s="68"/>
    </row>
    <row r="590" spans="1:1" ht="14.25" customHeight="1">
      <c r="A590" s="68"/>
    </row>
    <row r="591" spans="1:1" ht="14.25" customHeight="1">
      <c r="A591" s="68"/>
    </row>
    <row r="592" spans="1:1" ht="14.25" customHeight="1">
      <c r="A592" s="68"/>
    </row>
    <row r="593" spans="1:1" ht="14.25" customHeight="1">
      <c r="A593" s="68"/>
    </row>
    <row r="594" spans="1:1" ht="14.25" customHeight="1">
      <c r="A594" s="68"/>
    </row>
    <row r="595" spans="1:1" ht="14.25" customHeight="1">
      <c r="A595" s="68"/>
    </row>
    <row r="596" spans="1:1" ht="14.25" customHeight="1">
      <c r="A596" s="68"/>
    </row>
    <row r="597" spans="1:1" ht="14.25" customHeight="1">
      <c r="A597" s="68"/>
    </row>
    <row r="598" spans="1:1" ht="14.25" customHeight="1">
      <c r="A598" s="68"/>
    </row>
    <row r="599" spans="1:1" ht="14.25" customHeight="1">
      <c r="A599" s="68"/>
    </row>
    <row r="600" spans="1:1" ht="14.25" customHeight="1">
      <c r="A600" s="68"/>
    </row>
    <row r="601" spans="1:1" ht="14.25" customHeight="1">
      <c r="A601" s="68"/>
    </row>
    <row r="602" spans="1:1" ht="14.25" customHeight="1">
      <c r="A602" s="68"/>
    </row>
    <row r="603" spans="1:1" ht="14.25" customHeight="1">
      <c r="A603" s="68"/>
    </row>
    <row r="604" spans="1:1" ht="14.25" customHeight="1">
      <c r="A604" s="68"/>
    </row>
    <row r="605" spans="1:1" ht="14.25" customHeight="1">
      <c r="A605" s="68"/>
    </row>
    <row r="606" spans="1:1" ht="14.25" customHeight="1">
      <c r="A606" s="68"/>
    </row>
    <row r="607" spans="1:1" ht="14.25" customHeight="1">
      <c r="A607" s="68"/>
    </row>
    <row r="608" spans="1:1" ht="14.25" customHeight="1">
      <c r="A608" s="68"/>
    </row>
    <row r="609" spans="1:1" ht="14.25" customHeight="1">
      <c r="A609" s="68"/>
    </row>
    <row r="610" spans="1:1" ht="14.25" customHeight="1">
      <c r="A610" s="68"/>
    </row>
    <row r="611" spans="1:1" ht="14.25" customHeight="1">
      <c r="A611" s="68"/>
    </row>
    <row r="612" spans="1:1" ht="14.25" customHeight="1">
      <c r="A612" s="68"/>
    </row>
    <row r="613" spans="1:1" ht="14.25" customHeight="1">
      <c r="A613" s="68"/>
    </row>
    <row r="614" spans="1:1" ht="14.25" customHeight="1">
      <c r="A614" s="68"/>
    </row>
    <row r="615" spans="1:1" ht="14.25" customHeight="1">
      <c r="A615" s="68"/>
    </row>
    <row r="616" spans="1:1" ht="14.25" customHeight="1">
      <c r="A616" s="68"/>
    </row>
    <row r="617" spans="1:1" ht="14.25" customHeight="1">
      <c r="A617" s="68"/>
    </row>
    <row r="618" spans="1:1" ht="14.25" customHeight="1">
      <c r="A618" s="68"/>
    </row>
    <row r="619" spans="1:1" ht="14.25" customHeight="1">
      <c r="A619" s="68"/>
    </row>
    <row r="620" spans="1:1" ht="14.25" customHeight="1">
      <c r="A620" s="68"/>
    </row>
    <row r="621" spans="1:1" ht="14.25" customHeight="1">
      <c r="A621" s="68"/>
    </row>
    <row r="622" spans="1:1" ht="14.25" customHeight="1">
      <c r="A622" s="68"/>
    </row>
    <row r="623" spans="1:1" ht="14.25" customHeight="1">
      <c r="A623" s="68"/>
    </row>
    <row r="624" spans="1:1" ht="14.25" customHeight="1">
      <c r="A624" s="68"/>
    </row>
    <row r="625" spans="1:1" ht="14.25" customHeight="1">
      <c r="A625" s="68"/>
    </row>
    <row r="626" spans="1:1" ht="14.25" customHeight="1">
      <c r="A626" s="68"/>
    </row>
    <row r="627" spans="1:1" ht="14.25" customHeight="1">
      <c r="A627" s="68"/>
    </row>
    <row r="628" spans="1:1" ht="14.25" customHeight="1">
      <c r="A628" s="68"/>
    </row>
    <row r="629" spans="1:1" ht="14.25" customHeight="1">
      <c r="A629" s="68"/>
    </row>
    <row r="630" spans="1:1" ht="14.25" customHeight="1">
      <c r="A630" s="68"/>
    </row>
    <row r="631" spans="1:1" ht="14.25" customHeight="1">
      <c r="A631" s="68"/>
    </row>
    <row r="632" spans="1:1" ht="14.25" customHeight="1">
      <c r="A632" s="68"/>
    </row>
    <row r="633" spans="1:1" ht="14.25" customHeight="1">
      <c r="A633" s="68"/>
    </row>
    <row r="634" spans="1:1" ht="14.25" customHeight="1">
      <c r="A634" s="68"/>
    </row>
    <row r="635" spans="1:1" ht="14.25" customHeight="1">
      <c r="A635" s="68"/>
    </row>
    <row r="636" spans="1:1" ht="14.25" customHeight="1">
      <c r="A636" s="68"/>
    </row>
    <row r="637" spans="1:1" ht="14.25" customHeight="1">
      <c r="A637" s="68"/>
    </row>
    <row r="638" spans="1:1" ht="14.25" customHeight="1">
      <c r="A638" s="68"/>
    </row>
    <row r="639" spans="1:1" ht="14.25" customHeight="1">
      <c r="A639" s="68"/>
    </row>
    <row r="640" spans="1:1" ht="14.25" customHeight="1">
      <c r="A640" s="68"/>
    </row>
    <row r="641" spans="1:1" ht="14.25" customHeight="1">
      <c r="A641" s="68"/>
    </row>
    <row r="642" spans="1:1" ht="14.25" customHeight="1">
      <c r="A642" s="68"/>
    </row>
    <row r="643" spans="1:1" ht="14.25" customHeight="1">
      <c r="A643" s="68"/>
    </row>
    <row r="644" spans="1:1" ht="14.25" customHeight="1">
      <c r="A644" s="68"/>
    </row>
    <row r="645" spans="1:1" ht="14.25" customHeight="1">
      <c r="A645" s="68"/>
    </row>
    <row r="646" spans="1:1" ht="14.25" customHeight="1">
      <c r="A646" s="68"/>
    </row>
    <row r="647" spans="1:1" ht="14.25" customHeight="1">
      <c r="A647" s="68"/>
    </row>
    <row r="648" spans="1:1" ht="14.25" customHeight="1">
      <c r="A648" s="68"/>
    </row>
    <row r="649" spans="1:1" ht="14.25" customHeight="1">
      <c r="A649" s="68"/>
    </row>
    <row r="650" spans="1:1" ht="14.25" customHeight="1">
      <c r="A650" s="68"/>
    </row>
    <row r="651" spans="1:1" ht="14.25" customHeight="1">
      <c r="A651" s="68"/>
    </row>
    <row r="652" spans="1:1" ht="14.25" customHeight="1">
      <c r="A652" s="68"/>
    </row>
    <row r="653" spans="1:1" ht="14.25" customHeight="1">
      <c r="A653" s="68"/>
    </row>
    <row r="654" spans="1:1" ht="14.25" customHeight="1">
      <c r="A654" s="68"/>
    </row>
    <row r="655" spans="1:1" ht="14.25" customHeight="1">
      <c r="A655" s="68"/>
    </row>
    <row r="656" spans="1:1" ht="14.25" customHeight="1">
      <c r="A656" s="68"/>
    </row>
    <row r="657" spans="1:1" ht="14.25" customHeight="1">
      <c r="A657" s="68"/>
    </row>
    <row r="658" spans="1:1" ht="14.25" customHeight="1">
      <c r="A658" s="68"/>
    </row>
    <row r="659" spans="1:1" ht="14.25" customHeight="1">
      <c r="A659" s="68"/>
    </row>
    <row r="660" spans="1:1" ht="14.25" customHeight="1">
      <c r="A660" s="68"/>
    </row>
    <row r="661" spans="1:1" ht="14.25" customHeight="1">
      <c r="A661" s="68"/>
    </row>
    <row r="662" spans="1:1" ht="14.25" customHeight="1">
      <c r="A662" s="68"/>
    </row>
    <row r="663" spans="1:1" ht="14.25" customHeight="1">
      <c r="A663" s="68"/>
    </row>
    <row r="664" spans="1:1" ht="14.25" customHeight="1">
      <c r="A664" s="68"/>
    </row>
    <row r="665" spans="1:1" ht="14.25" customHeight="1">
      <c r="A665" s="68"/>
    </row>
    <row r="666" spans="1:1" ht="14.25" customHeight="1">
      <c r="A666" s="68"/>
    </row>
    <row r="667" spans="1:1" ht="14.25" customHeight="1">
      <c r="A667" s="68"/>
    </row>
    <row r="668" spans="1:1" ht="14.25" customHeight="1">
      <c r="A668" s="68"/>
    </row>
    <row r="669" spans="1:1" ht="14.25" customHeight="1">
      <c r="A669" s="68"/>
    </row>
    <row r="670" spans="1:1" ht="14.25" customHeight="1">
      <c r="A670" s="68"/>
    </row>
    <row r="671" spans="1:1" ht="14.25" customHeight="1">
      <c r="A671" s="68"/>
    </row>
    <row r="672" spans="1:1" ht="14.25" customHeight="1">
      <c r="A672" s="68"/>
    </row>
    <row r="673" spans="1:1" ht="14.25" customHeight="1">
      <c r="A673" s="68"/>
    </row>
    <row r="674" spans="1:1" ht="14.25" customHeight="1">
      <c r="A674" s="68"/>
    </row>
    <row r="675" spans="1:1" ht="14.25" customHeight="1">
      <c r="A675" s="68"/>
    </row>
    <row r="676" spans="1:1" ht="14.25" customHeight="1">
      <c r="A676" s="68"/>
    </row>
    <row r="677" spans="1:1" ht="14.25" customHeight="1">
      <c r="A677" s="68"/>
    </row>
    <row r="678" spans="1:1" ht="14.25" customHeight="1">
      <c r="A678" s="68"/>
    </row>
    <row r="679" spans="1:1" ht="14.25" customHeight="1">
      <c r="A679" s="68"/>
    </row>
    <row r="680" spans="1:1" ht="14.25" customHeight="1">
      <c r="A680" s="68"/>
    </row>
    <row r="681" spans="1:1" ht="14.25" customHeight="1">
      <c r="A681" s="68"/>
    </row>
    <row r="682" spans="1:1" ht="14.25" customHeight="1">
      <c r="A682" s="68"/>
    </row>
    <row r="683" spans="1:1" ht="14.25" customHeight="1">
      <c r="A683" s="68"/>
    </row>
    <row r="684" spans="1:1" ht="14.25" customHeight="1">
      <c r="A684" s="68"/>
    </row>
    <row r="685" spans="1:1" ht="14.25" customHeight="1">
      <c r="A685" s="68"/>
    </row>
    <row r="686" spans="1:1" ht="14.25" customHeight="1">
      <c r="A686" s="68"/>
    </row>
    <row r="687" spans="1:1" ht="14.25" customHeight="1">
      <c r="A687" s="68"/>
    </row>
    <row r="688" spans="1:1" ht="14.25" customHeight="1">
      <c r="A688" s="68"/>
    </row>
    <row r="689" spans="1:1" ht="14.25" customHeight="1">
      <c r="A689" s="68"/>
    </row>
    <row r="690" spans="1:1" ht="14.25" customHeight="1">
      <c r="A690" s="68"/>
    </row>
    <row r="691" spans="1:1" ht="14.25" customHeight="1">
      <c r="A691" s="68"/>
    </row>
    <row r="692" spans="1:1" ht="14.25" customHeight="1">
      <c r="A692" s="68"/>
    </row>
    <row r="693" spans="1:1" ht="14.25" customHeight="1">
      <c r="A693" s="68"/>
    </row>
    <row r="694" spans="1:1" ht="14.25" customHeight="1">
      <c r="A694" s="68"/>
    </row>
    <row r="695" spans="1:1" ht="14.25" customHeight="1">
      <c r="A695" s="68"/>
    </row>
    <row r="696" spans="1:1" ht="14.25" customHeight="1">
      <c r="A696" s="68"/>
    </row>
    <row r="697" spans="1:1" ht="14.25" customHeight="1">
      <c r="A697" s="68"/>
    </row>
    <row r="698" spans="1:1" ht="14.25" customHeight="1">
      <c r="A698" s="68"/>
    </row>
    <row r="699" spans="1:1" ht="14.25" customHeight="1">
      <c r="A699" s="68"/>
    </row>
    <row r="700" spans="1:1" ht="14.25" customHeight="1">
      <c r="A700" s="68"/>
    </row>
    <row r="701" spans="1:1" ht="14.25" customHeight="1">
      <c r="A701" s="68"/>
    </row>
    <row r="702" spans="1:1" ht="14.25" customHeight="1">
      <c r="A702" s="68"/>
    </row>
    <row r="703" spans="1:1" ht="14.25" customHeight="1">
      <c r="A703" s="68"/>
    </row>
    <row r="704" spans="1:1" ht="14.25" customHeight="1">
      <c r="A704" s="68"/>
    </row>
    <row r="705" spans="1:1" ht="14.25" customHeight="1">
      <c r="A705" s="68"/>
    </row>
    <row r="706" spans="1:1" ht="14.25" customHeight="1">
      <c r="A706" s="68"/>
    </row>
    <row r="707" spans="1:1" ht="14.25" customHeight="1">
      <c r="A707" s="68"/>
    </row>
    <row r="708" spans="1:1" ht="14.25" customHeight="1">
      <c r="A708" s="68"/>
    </row>
    <row r="709" spans="1:1" ht="14.25" customHeight="1">
      <c r="A709" s="68"/>
    </row>
    <row r="710" spans="1:1" ht="14.25" customHeight="1">
      <c r="A710" s="68"/>
    </row>
    <row r="711" spans="1:1" ht="14.25" customHeight="1">
      <c r="A711" s="68"/>
    </row>
    <row r="712" spans="1:1" ht="14.25" customHeight="1">
      <c r="A712" s="68"/>
    </row>
    <row r="713" spans="1:1" ht="14.25" customHeight="1">
      <c r="A713" s="68"/>
    </row>
    <row r="714" spans="1:1" ht="14.25" customHeight="1">
      <c r="A714" s="68"/>
    </row>
    <row r="715" spans="1:1" ht="14.25" customHeight="1">
      <c r="A715" s="68"/>
    </row>
    <row r="716" spans="1:1" ht="14.25" customHeight="1">
      <c r="A716" s="68"/>
    </row>
    <row r="717" spans="1:1" ht="14.25" customHeight="1">
      <c r="A717" s="68"/>
    </row>
    <row r="718" spans="1:1" ht="14.25" customHeight="1">
      <c r="A718" s="68"/>
    </row>
    <row r="719" spans="1:1" ht="14.25" customHeight="1">
      <c r="A719" s="68"/>
    </row>
    <row r="720" spans="1:1" ht="14.25" customHeight="1">
      <c r="A720" s="68"/>
    </row>
    <row r="721" spans="1:1" ht="14.25" customHeight="1">
      <c r="A721" s="68"/>
    </row>
    <row r="722" spans="1:1" ht="14.25" customHeight="1">
      <c r="A722" s="68"/>
    </row>
    <row r="723" spans="1:1" ht="14.25" customHeight="1">
      <c r="A723" s="68"/>
    </row>
    <row r="724" spans="1:1" ht="14.25" customHeight="1">
      <c r="A724" s="68"/>
    </row>
    <row r="725" spans="1:1" ht="14.25" customHeight="1">
      <c r="A725" s="68"/>
    </row>
    <row r="726" spans="1:1" ht="14.25" customHeight="1">
      <c r="A726" s="68"/>
    </row>
    <row r="727" spans="1:1" ht="14.25" customHeight="1">
      <c r="A727" s="68"/>
    </row>
    <row r="728" spans="1:1" ht="14.25" customHeight="1">
      <c r="A728" s="68"/>
    </row>
    <row r="729" spans="1:1" ht="14.25" customHeight="1">
      <c r="A729" s="68"/>
    </row>
    <row r="730" spans="1:1" ht="14.25" customHeight="1">
      <c r="A730" s="68"/>
    </row>
    <row r="731" spans="1:1" ht="14.25" customHeight="1">
      <c r="A731" s="68"/>
    </row>
    <row r="732" spans="1:1" ht="14.25" customHeight="1">
      <c r="A732" s="68"/>
    </row>
    <row r="733" spans="1:1" ht="14.25" customHeight="1">
      <c r="A733" s="68"/>
    </row>
    <row r="734" spans="1:1" ht="14.25" customHeight="1">
      <c r="A734" s="68"/>
    </row>
    <row r="735" spans="1:1" ht="14.25" customHeight="1">
      <c r="A735" s="68"/>
    </row>
    <row r="736" spans="1:1" ht="14.25" customHeight="1">
      <c r="A736" s="68"/>
    </row>
    <row r="737" spans="1:1" ht="14.25" customHeight="1">
      <c r="A737" s="68"/>
    </row>
    <row r="738" spans="1:1" ht="14.25" customHeight="1">
      <c r="A738" s="68"/>
    </row>
    <row r="739" spans="1:1" ht="14.25" customHeight="1">
      <c r="A739" s="68"/>
    </row>
    <row r="740" spans="1:1" ht="14.25" customHeight="1">
      <c r="A740" s="68"/>
    </row>
    <row r="741" spans="1:1" ht="14.25" customHeight="1">
      <c r="A741" s="68"/>
    </row>
    <row r="742" spans="1:1" ht="14.25" customHeight="1">
      <c r="A742" s="68"/>
    </row>
    <row r="743" spans="1:1" ht="14.25" customHeight="1">
      <c r="A743" s="68"/>
    </row>
    <row r="744" spans="1:1" ht="14.25" customHeight="1">
      <c r="A744" s="68"/>
    </row>
    <row r="745" spans="1:1" ht="14.25" customHeight="1">
      <c r="A745" s="68"/>
    </row>
    <row r="746" spans="1:1" ht="14.25" customHeight="1">
      <c r="A746" s="68"/>
    </row>
    <row r="747" spans="1:1" ht="14.25" customHeight="1">
      <c r="A747" s="68"/>
    </row>
    <row r="748" spans="1:1" ht="14.25" customHeight="1">
      <c r="A748" s="68"/>
    </row>
    <row r="749" spans="1:1" ht="14.25" customHeight="1">
      <c r="A749" s="68"/>
    </row>
    <row r="750" spans="1:1" ht="14.25" customHeight="1">
      <c r="A750" s="68"/>
    </row>
    <row r="751" spans="1:1" ht="14.25" customHeight="1">
      <c r="A751" s="68"/>
    </row>
    <row r="752" spans="1:1" ht="14.25" customHeight="1">
      <c r="A752" s="68"/>
    </row>
    <row r="753" spans="1:1" ht="14.25" customHeight="1">
      <c r="A753" s="68"/>
    </row>
    <row r="754" spans="1:1" ht="14.25" customHeight="1">
      <c r="A754" s="68"/>
    </row>
    <row r="755" spans="1:1" ht="14.25" customHeight="1">
      <c r="A755" s="68"/>
    </row>
    <row r="756" spans="1:1" ht="14.25" customHeight="1">
      <c r="A756" s="68"/>
    </row>
    <row r="757" spans="1:1" ht="14.25" customHeight="1">
      <c r="A757" s="68"/>
    </row>
    <row r="758" spans="1:1" ht="14.25" customHeight="1">
      <c r="A758" s="68"/>
    </row>
    <row r="759" spans="1:1" ht="14.25" customHeight="1">
      <c r="A759" s="68"/>
    </row>
    <row r="760" spans="1:1" ht="14.25" customHeight="1">
      <c r="A760" s="68"/>
    </row>
    <row r="761" spans="1:1" ht="14.25" customHeight="1">
      <c r="A761" s="68"/>
    </row>
    <row r="762" spans="1:1" ht="14.25" customHeight="1">
      <c r="A762" s="68"/>
    </row>
    <row r="763" spans="1:1" ht="14.25" customHeight="1">
      <c r="A763" s="68"/>
    </row>
    <row r="764" spans="1:1" ht="14.25" customHeight="1">
      <c r="A764" s="68"/>
    </row>
    <row r="765" spans="1:1" ht="14.25" customHeight="1">
      <c r="A765" s="68"/>
    </row>
    <row r="766" spans="1:1" ht="14.25" customHeight="1">
      <c r="A766" s="68"/>
    </row>
    <row r="767" spans="1:1" ht="14.25" customHeight="1">
      <c r="A767" s="68"/>
    </row>
    <row r="768" spans="1:1" ht="14.25" customHeight="1">
      <c r="A768" s="68"/>
    </row>
    <row r="769" spans="1:1" ht="14.25" customHeight="1">
      <c r="A769" s="68"/>
    </row>
    <row r="770" spans="1:1" ht="14.25" customHeight="1">
      <c r="A770" s="68"/>
    </row>
    <row r="771" spans="1:1" ht="14.25" customHeight="1">
      <c r="A771" s="68"/>
    </row>
    <row r="772" spans="1:1" ht="14.25" customHeight="1">
      <c r="A772" s="68"/>
    </row>
    <row r="773" spans="1:1" ht="14.25" customHeight="1">
      <c r="A773" s="68"/>
    </row>
    <row r="774" spans="1:1" ht="14.25" customHeight="1">
      <c r="A774" s="68"/>
    </row>
    <row r="775" spans="1:1" ht="14.25" customHeight="1">
      <c r="A775" s="68"/>
    </row>
    <row r="776" spans="1:1" ht="14.25" customHeight="1">
      <c r="A776" s="68"/>
    </row>
    <row r="777" spans="1:1" ht="14.25" customHeight="1">
      <c r="A777" s="68"/>
    </row>
    <row r="778" spans="1:1" ht="14.25" customHeight="1">
      <c r="A778" s="68"/>
    </row>
    <row r="779" spans="1:1" ht="14.25" customHeight="1">
      <c r="A779" s="68"/>
    </row>
    <row r="780" spans="1:1" ht="14.25" customHeight="1">
      <c r="A780" s="68"/>
    </row>
    <row r="781" spans="1:1" ht="14.25" customHeight="1">
      <c r="A781" s="68"/>
    </row>
    <row r="782" spans="1:1" ht="14.25" customHeight="1">
      <c r="A782" s="68"/>
    </row>
    <row r="783" spans="1:1" ht="14.25" customHeight="1">
      <c r="A783" s="68"/>
    </row>
    <row r="784" spans="1:1" ht="14.25" customHeight="1">
      <c r="A784" s="68"/>
    </row>
    <row r="785" spans="1:1" ht="14.25" customHeight="1">
      <c r="A785" s="68"/>
    </row>
    <row r="786" spans="1:1" ht="14.25" customHeight="1">
      <c r="A786" s="68"/>
    </row>
    <row r="787" spans="1:1" ht="14.25" customHeight="1">
      <c r="A787" s="68"/>
    </row>
    <row r="788" spans="1:1" ht="14.25" customHeight="1">
      <c r="A788" s="68"/>
    </row>
    <row r="789" spans="1:1" ht="14.25" customHeight="1">
      <c r="A789" s="68"/>
    </row>
    <row r="790" spans="1:1" ht="14.25" customHeight="1">
      <c r="A790" s="68"/>
    </row>
    <row r="791" spans="1:1" ht="14.25" customHeight="1">
      <c r="A791" s="68"/>
    </row>
    <row r="792" spans="1:1" ht="14.25" customHeight="1">
      <c r="A792" s="68"/>
    </row>
    <row r="793" spans="1:1" ht="14.25" customHeight="1">
      <c r="A793" s="68"/>
    </row>
    <row r="794" spans="1:1" ht="14.25" customHeight="1">
      <c r="A794" s="68"/>
    </row>
    <row r="795" spans="1:1" ht="14.25" customHeight="1">
      <c r="A795" s="68"/>
    </row>
    <row r="796" spans="1:1" ht="14.25" customHeight="1">
      <c r="A796" s="68"/>
    </row>
    <row r="797" spans="1:1" ht="14.25" customHeight="1">
      <c r="A797" s="68"/>
    </row>
    <row r="798" spans="1:1" ht="14.25" customHeight="1">
      <c r="A798" s="68"/>
    </row>
    <row r="799" spans="1:1" ht="14.25" customHeight="1">
      <c r="A799" s="68"/>
    </row>
    <row r="800" spans="1:1" ht="14.25" customHeight="1">
      <c r="A800" s="68"/>
    </row>
    <row r="801" spans="1:1" ht="14.25" customHeight="1">
      <c r="A801" s="68"/>
    </row>
    <row r="802" spans="1:1" ht="14.25" customHeight="1">
      <c r="A802" s="68"/>
    </row>
    <row r="803" spans="1:1" ht="14.25" customHeight="1">
      <c r="A803" s="68"/>
    </row>
    <row r="804" spans="1:1" ht="14.25" customHeight="1">
      <c r="A804" s="68"/>
    </row>
    <row r="805" spans="1:1" ht="14.25" customHeight="1">
      <c r="A805" s="68"/>
    </row>
    <row r="806" spans="1:1" ht="14.25" customHeight="1">
      <c r="A806" s="68"/>
    </row>
    <row r="807" spans="1:1" ht="14.25" customHeight="1">
      <c r="A807" s="68"/>
    </row>
    <row r="808" spans="1:1" ht="14.25" customHeight="1">
      <c r="A808" s="68"/>
    </row>
    <row r="809" spans="1:1" ht="14.25" customHeight="1">
      <c r="A809" s="68"/>
    </row>
    <row r="810" spans="1:1" ht="14.25" customHeight="1">
      <c r="A810" s="68"/>
    </row>
    <row r="811" spans="1:1" ht="14.25" customHeight="1">
      <c r="A811" s="68"/>
    </row>
    <row r="812" spans="1:1" ht="14.25" customHeight="1">
      <c r="A812" s="68"/>
    </row>
    <row r="813" spans="1:1" ht="14.25" customHeight="1">
      <c r="A813" s="68"/>
    </row>
    <row r="814" spans="1:1" ht="14.25" customHeight="1">
      <c r="A814" s="68"/>
    </row>
    <row r="815" spans="1:1" ht="14.25" customHeight="1">
      <c r="A815" s="68"/>
    </row>
    <row r="816" spans="1:1" ht="14.25" customHeight="1">
      <c r="A816" s="68"/>
    </row>
    <row r="817" spans="1:1" ht="14.25" customHeight="1">
      <c r="A817" s="68"/>
    </row>
    <row r="818" spans="1:1" ht="14.25" customHeight="1">
      <c r="A818" s="68"/>
    </row>
    <row r="819" spans="1:1" ht="14.25" customHeight="1">
      <c r="A819" s="68"/>
    </row>
    <row r="820" spans="1:1" ht="14.25" customHeight="1">
      <c r="A820" s="68"/>
    </row>
    <row r="821" spans="1:1" ht="14.25" customHeight="1">
      <c r="A821" s="68"/>
    </row>
    <row r="822" spans="1:1" ht="14.25" customHeight="1">
      <c r="A822" s="68"/>
    </row>
    <row r="823" spans="1:1" ht="14.25" customHeight="1">
      <c r="A823" s="68"/>
    </row>
    <row r="824" spans="1:1" ht="14.25" customHeight="1">
      <c r="A824" s="68"/>
    </row>
    <row r="825" spans="1:1" ht="14.25" customHeight="1">
      <c r="A825" s="68"/>
    </row>
    <row r="826" spans="1:1" ht="14.25" customHeight="1">
      <c r="A826" s="68"/>
    </row>
    <row r="827" spans="1:1" ht="14.25" customHeight="1">
      <c r="A827" s="68"/>
    </row>
    <row r="828" spans="1:1" ht="14.25" customHeight="1">
      <c r="A828" s="68"/>
    </row>
    <row r="829" spans="1:1" ht="14.25" customHeight="1">
      <c r="A829" s="68"/>
    </row>
    <row r="830" spans="1:1" ht="14.25" customHeight="1">
      <c r="A830" s="68"/>
    </row>
    <row r="831" spans="1:1" ht="14.25" customHeight="1">
      <c r="A831" s="68"/>
    </row>
    <row r="832" spans="1:1" ht="14.25" customHeight="1">
      <c r="A832" s="68"/>
    </row>
    <row r="833" spans="1:1" ht="14.25" customHeight="1">
      <c r="A833" s="68"/>
    </row>
    <row r="834" spans="1:1" ht="14.25" customHeight="1">
      <c r="A834" s="68"/>
    </row>
    <row r="835" spans="1:1" ht="14.25" customHeight="1">
      <c r="A835" s="68"/>
    </row>
    <row r="836" spans="1:1" ht="14.25" customHeight="1">
      <c r="A836" s="68"/>
    </row>
    <row r="837" spans="1:1" ht="14.25" customHeight="1">
      <c r="A837" s="68"/>
    </row>
    <row r="838" spans="1:1" ht="14.25" customHeight="1">
      <c r="A838" s="68"/>
    </row>
    <row r="839" spans="1:1" ht="14.25" customHeight="1">
      <c r="A839" s="68"/>
    </row>
    <row r="840" spans="1:1" ht="14.25" customHeight="1">
      <c r="A840" s="68"/>
    </row>
    <row r="841" spans="1:1" ht="14.25" customHeight="1">
      <c r="A841" s="68"/>
    </row>
    <row r="842" spans="1:1" ht="14.25" customHeight="1">
      <c r="A842" s="68"/>
    </row>
    <row r="843" spans="1:1" ht="14.25" customHeight="1">
      <c r="A843" s="68"/>
    </row>
    <row r="844" spans="1:1" ht="14.25" customHeight="1">
      <c r="A844" s="68"/>
    </row>
    <row r="845" spans="1:1" ht="14.25" customHeight="1">
      <c r="A845" s="68"/>
    </row>
    <row r="846" spans="1:1" ht="14.25" customHeight="1">
      <c r="A846" s="68"/>
    </row>
    <row r="847" spans="1:1" ht="14.25" customHeight="1">
      <c r="A847" s="68"/>
    </row>
    <row r="848" spans="1:1" ht="14.25" customHeight="1">
      <c r="A848" s="68"/>
    </row>
    <row r="849" spans="1:1" ht="14.25" customHeight="1">
      <c r="A849" s="68"/>
    </row>
    <row r="850" spans="1:1" ht="14.25" customHeight="1">
      <c r="A850" s="68"/>
    </row>
    <row r="851" spans="1:1" ht="14.25" customHeight="1">
      <c r="A851" s="68"/>
    </row>
    <row r="852" spans="1:1" ht="14.25" customHeight="1">
      <c r="A852" s="68"/>
    </row>
    <row r="853" spans="1:1" ht="14.25" customHeight="1">
      <c r="A853" s="68"/>
    </row>
    <row r="854" spans="1:1" ht="14.25" customHeight="1">
      <c r="A854" s="68"/>
    </row>
    <row r="855" spans="1:1" ht="14.25" customHeight="1">
      <c r="A855" s="68"/>
    </row>
    <row r="856" spans="1:1" ht="14.25" customHeight="1">
      <c r="A856" s="68"/>
    </row>
    <row r="857" spans="1:1" ht="14.25" customHeight="1">
      <c r="A857" s="68"/>
    </row>
    <row r="858" spans="1:1" ht="14.25" customHeight="1">
      <c r="A858" s="68"/>
    </row>
    <row r="859" spans="1:1" ht="14.25" customHeight="1">
      <c r="A859" s="68"/>
    </row>
    <row r="860" spans="1:1" ht="14.25" customHeight="1">
      <c r="A860" s="68"/>
    </row>
    <row r="861" spans="1:1" ht="14.25" customHeight="1">
      <c r="A861" s="68"/>
    </row>
    <row r="862" spans="1:1" ht="14.25" customHeight="1">
      <c r="A862" s="68"/>
    </row>
    <row r="863" spans="1:1" ht="14.25" customHeight="1">
      <c r="A863" s="68"/>
    </row>
    <row r="864" spans="1:1" ht="14.25" customHeight="1">
      <c r="A864" s="68"/>
    </row>
    <row r="865" spans="1:1" ht="14.25" customHeight="1">
      <c r="A865" s="68"/>
    </row>
    <row r="866" spans="1:1" ht="14.25" customHeight="1">
      <c r="A866" s="68"/>
    </row>
    <row r="867" spans="1:1" ht="14.25" customHeight="1">
      <c r="A867" s="68"/>
    </row>
    <row r="868" spans="1:1" ht="14.25" customHeight="1">
      <c r="A868" s="68"/>
    </row>
    <row r="869" spans="1:1" ht="14.25" customHeight="1">
      <c r="A869" s="68"/>
    </row>
    <row r="870" spans="1:1" ht="14.25" customHeight="1">
      <c r="A870" s="68"/>
    </row>
    <row r="871" spans="1:1" ht="14.25" customHeight="1">
      <c r="A871" s="68"/>
    </row>
    <row r="872" spans="1:1" ht="14.25" customHeight="1">
      <c r="A872" s="68"/>
    </row>
    <row r="873" spans="1:1" ht="14.25" customHeight="1">
      <c r="A873" s="68"/>
    </row>
    <row r="874" spans="1:1" ht="14.25" customHeight="1">
      <c r="A874" s="68"/>
    </row>
    <row r="875" spans="1:1" ht="14.25" customHeight="1">
      <c r="A875" s="68"/>
    </row>
    <row r="876" spans="1:1" ht="14.25" customHeight="1">
      <c r="A876" s="68"/>
    </row>
    <row r="877" spans="1:1" ht="14.25" customHeight="1">
      <c r="A877" s="68"/>
    </row>
    <row r="878" spans="1:1" ht="14.25" customHeight="1">
      <c r="A878" s="68"/>
    </row>
    <row r="879" spans="1:1" ht="14.25" customHeight="1">
      <c r="A879" s="68"/>
    </row>
    <row r="880" spans="1:1" ht="14.25" customHeight="1">
      <c r="A880" s="68"/>
    </row>
    <row r="881" spans="1:1" ht="14.25" customHeight="1">
      <c r="A881" s="68"/>
    </row>
    <row r="882" spans="1:1" ht="14.25" customHeight="1">
      <c r="A882" s="68"/>
    </row>
    <row r="883" spans="1:1" ht="14.25" customHeight="1">
      <c r="A883" s="68"/>
    </row>
    <row r="884" spans="1:1" ht="14.25" customHeight="1">
      <c r="A884" s="68"/>
    </row>
    <row r="885" spans="1:1" ht="14.25" customHeight="1">
      <c r="A885" s="68"/>
    </row>
    <row r="886" spans="1:1" ht="14.25" customHeight="1">
      <c r="A886" s="68"/>
    </row>
    <row r="887" spans="1:1" ht="14.25" customHeight="1">
      <c r="A887" s="68"/>
    </row>
    <row r="888" spans="1:1" ht="14.25" customHeight="1">
      <c r="A888" s="68"/>
    </row>
    <row r="889" spans="1:1" ht="14.25" customHeight="1">
      <c r="A889" s="68"/>
    </row>
    <row r="890" spans="1:1" ht="14.25" customHeight="1">
      <c r="A890" s="68"/>
    </row>
    <row r="891" spans="1:1" ht="14.25" customHeight="1">
      <c r="A891" s="68"/>
    </row>
    <row r="892" spans="1:1" ht="14.25" customHeight="1">
      <c r="A892" s="68"/>
    </row>
    <row r="893" spans="1:1" ht="14.25" customHeight="1">
      <c r="A893" s="68"/>
    </row>
    <row r="894" spans="1:1" ht="14.25" customHeight="1">
      <c r="A894" s="68"/>
    </row>
    <row r="895" spans="1:1" ht="14.25" customHeight="1">
      <c r="A895" s="68"/>
    </row>
    <row r="896" spans="1:1" ht="14.25" customHeight="1">
      <c r="A896" s="68"/>
    </row>
    <row r="897" spans="1:1" ht="14.25" customHeight="1">
      <c r="A897" s="68"/>
    </row>
    <row r="898" spans="1:1" ht="14.25" customHeight="1">
      <c r="A898" s="68"/>
    </row>
    <row r="899" spans="1:1" ht="14.25" customHeight="1">
      <c r="A899" s="68"/>
    </row>
    <row r="900" spans="1:1" ht="14.25" customHeight="1">
      <c r="A900" s="68"/>
    </row>
    <row r="901" spans="1:1" ht="14.25" customHeight="1">
      <c r="A901" s="68"/>
    </row>
    <row r="902" spans="1:1" ht="14.25" customHeight="1">
      <c r="A902" s="68"/>
    </row>
    <row r="903" spans="1:1" ht="14.25" customHeight="1">
      <c r="A903" s="68"/>
    </row>
    <row r="904" spans="1:1" ht="14.25" customHeight="1">
      <c r="A904" s="68"/>
    </row>
    <row r="905" spans="1:1" ht="14.25" customHeight="1">
      <c r="A905" s="68"/>
    </row>
    <row r="906" spans="1:1" ht="14.25" customHeight="1">
      <c r="A906" s="68"/>
    </row>
    <row r="907" spans="1:1" ht="14.25" customHeight="1">
      <c r="A907" s="68"/>
    </row>
    <row r="908" spans="1:1" ht="14.25" customHeight="1">
      <c r="A908" s="68"/>
    </row>
    <row r="909" spans="1:1" ht="14.25" customHeight="1">
      <c r="A909" s="68"/>
    </row>
    <row r="910" spans="1:1" ht="14.25" customHeight="1">
      <c r="A910" s="68"/>
    </row>
    <row r="911" spans="1:1" ht="14.25" customHeight="1">
      <c r="A911" s="68"/>
    </row>
    <row r="912" spans="1:1" ht="14.25" customHeight="1">
      <c r="A912" s="68"/>
    </row>
    <row r="913" spans="1:1" ht="14.25" customHeight="1">
      <c r="A913" s="68"/>
    </row>
    <row r="914" spans="1:1" ht="14.25" customHeight="1">
      <c r="A914" s="68"/>
    </row>
    <row r="915" spans="1:1" ht="14.25" customHeight="1">
      <c r="A915" s="68"/>
    </row>
    <row r="916" spans="1:1" ht="14.25" customHeight="1">
      <c r="A916" s="68"/>
    </row>
    <row r="917" spans="1:1" ht="14.25" customHeight="1">
      <c r="A917" s="68"/>
    </row>
    <row r="918" spans="1:1" ht="14.25" customHeight="1">
      <c r="A918" s="68"/>
    </row>
    <row r="919" spans="1:1" ht="14.25" customHeight="1">
      <c r="A919" s="68"/>
    </row>
    <row r="920" spans="1:1" ht="14.25" customHeight="1">
      <c r="A920" s="68"/>
    </row>
    <row r="921" spans="1:1" ht="14.25" customHeight="1">
      <c r="A921" s="68"/>
    </row>
    <row r="922" spans="1:1" ht="14.25" customHeight="1">
      <c r="A922" s="68"/>
    </row>
    <row r="923" spans="1:1" ht="14.25" customHeight="1">
      <c r="A923" s="68"/>
    </row>
    <row r="924" spans="1:1" ht="14.25" customHeight="1">
      <c r="A924" s="68"/>
    </row>
    <row r="925" spans="1:1" ht="14.25" customHeight="1">
      <c r="A925" s="68"/>
    </row>
    <row r="926" spans="1:1" ht="14.25" customHeight="1">
      <c r="A926" s="68"/>
    </row>
    <row r="927" spans="1:1" ht="14.25" customHeight="1">
      <c r="A927" s="68"/>
    </row>
    <row r="928" spans="1:1" ht="14.25" customHeight="1">
      <c r="A928" s="68"/>
    </row>
    <row r="929" spans="1:1" ht="14.25" customHeight="1">
      <c r="A929" s="68"/>
    </row>
    <row r="930" spans="1:1" ht="14.25" customHeight="1">
      <c r="A930" s="68"/>
    </row>
    <row r="931" spans="1:1" ht="14.25" customHeight="1">
      <c r="A931" s="68"/>
    </row>
    <row r="932" spans="1:1" ht="14.25" customHeight="1">
      <c r="A932" s="68"/>
    </row>
    <row r="933" spans="1:1" ht="14.25" customHeight="1">
      <c r="A933" s="68"/>
    </row>
    <row r="934" spans="1:1" ht="14.25" customHeight="1">
      <c r="A934" s="68"/>
    </row>
    <row r="935" spans="1:1" ht="14.25" customHeight="1">
      <c r="A935" s="68"/>
    </row>
    <row r="936" spans="1:1" ht="14.25" customHeight="1">
      <c r="A936" s="68"/>
    </row>
    <row r="937" spans="1:1" ht="14.25" customHeight="1">
      <c r="A937" s="68"/>
    </row>
    <row r="938" spans="1:1" ht="14.25" customHeight="1">
      <c r="A938" s="68"/>
    </row>
    <row r="939" spans="1:1" ht="14.25" customHeight="1">
      <c r="A939" s="68"/>
    </row>
    <row r="940" spans="1:1" ht="14.25" customHeight="1">
      <c r="A940" s="68"/>
    </row>
    <row r="941" spans="1:1" ht="14.25" customHeight="1">
      <c r="A941" s="68"/>
    </row>
    <row r="942" spans="1:1" ht="14.25" customHeight="1">
      <c r="A942" s="68"/>
    </row>
    <row r="943" spans="1:1" ht="14.25" customHeight="1">
      <c r="A943" s="68"/>
    </row>
    <row r="944" spans="1:1" ht="14.25" customHeight="1">
      <c r="A944" s="68"/>
    </row>
    <row r="945" spans="1:1" ht="14.25" customHeight="1">
      <c r="A945" s="68"/>
    </row>
    <row r="946" spans="1:1" ht="14.25" customHeight="1">
      <c r="A946" s="68"/>
    </row>
    <row r="947" spans="1:1" ht="14.25" customHeight="1">
      <c r="A947" s="68"/>
    </row>
    <row r="948" spans="1:1" ht="14.25" customHeight="1">
      <c r="A948" s="68"/>
    </row>
    <row r="949" spans="1:1" ht="14.25" customHeight="1">
      <c r="A949" s="68"/>
    </row>
    <row r="950" spans="1:1" ht="14.25" customHeight="1">
      <c r="A950" s="68"/>
    </row>
    <row r="951" spans="1:1" ht="14.25" customHeight="1">
      <c r="A951" s="68"/>
    </row>
    <row r="952" spans="1:1" ht="14.25" customHeight="1">
      <c r="A952" s="68"/>
    </row>
    <row r="953" spans="1:1" ht="14.25" customHeight="1">
      <c r="A953" s="68"/>
    </row>
    <row r="954" spans="1:1" ht="14.25" customHeight="1">
      <c r="A954" s="68"/>
    </row>
    <row r="955" spans="1:1" ht="14.25" customHeight="1">
      <c r="A955" s="68"/>
    </row>
    <row r="956" spans="1:1" ht="14.25" customHeight="1">
      <c r="A956" s="68"/>
    </row>
    <row r="957" spans="1:1" ht="14.25" customHeight="1">
      <c r="A957" s="68"/>
    </row>
    <row r="958" spans="1:1" ht="14.25" customHeight="1">
      <c r="A958" s="68"/>
    </row>
    <row r="959" spans="1:1" ht="14.25" customHeight="1">
      <c r="A959" s="68"/>
    </row>
    <row r="960" spans="1:1" ht="14.25" customHeight="1">
      <c r="A960" s="68"/>
    </row>
    <row r="961" spans="1:1" ht="14.25" customHeight="1">
      <c r="A961" s="68"/>
    </row>
    <row r="962" spans="1:1" ht="14.25" customHeight="1">
      <c r="A962" s="68"/>
    </row>
    <row r="963" spans="1:1" ht="14.25" customHeight="1">
      <c r="A963" s="68"/>
    </row>
    <row r="964" spans="1:1" ht="14.25" customHeight="1">
      <c r="A964" s="68"/>
    </row>
    <row r="965" spans="1:1" ht="14.25" customHeight="1">
      <c r="A965" s="68"/>
    </row>
    <row r="966" spans="1:1" ht="14.25" customHeight="1">
      <c r="A966" s="68"/>
    </row>
    <row r="967" spans="1:1" ht="14.25" customHeight="1">
      <c r="A967" s="68"/>
    </row>
    <row r="968" spans="1:1" ht="14.25" customHeight="1">
      <c r="A968" s="68"/>
    </row>
    <row r="969" spans="1:1" ht="14.25" customHeight="1">
      <c r="A969" s="68"/>
    </row>
    <row r="970" spans="1:1" ht="14.25" customHeight="1">
      <c r="A970" s="68"/>
    </row>
    <row r="971" spans="1:1" ht="14.25" customHeight="1">
      <c r="A971" s="68"/>
    </row>
    <row r="972" spans="1:1" ht="14.25" customHeight="1">
      <c r="A972" s="68"/>
    </row>
    <row r="973" spans="1:1" ht="14.25" customHeight="1">
      <c r="A973" s="68"/>
    </row>
    <row r="974" spans="1:1" ht="14.25" customHeight="1">
      <c r="A974" s="68"/>
    </row>
    <row r="975" spans="1:1" ht="14.25" customHeight="1">
      <c r="A975" s="68"/>
    </row>
    <row r="976" spans="1:1" ht="14.25" customHeight="1">
      <c r="A976" s="68"/>
    </row>
    <row r="977" spans="1:1" ht="14.25" customHeight="1">
      <c r="A977" s="68"/>
    </row>
    <row r="978" spans="1:1" ht="14.25" customHeight="1">
      <c r="A978" s="68"/>
    </row>
    <row r="979" spans="1:1" ht="14.25" customHeight="1">
      <c r="A979" s="68"/>
    </row>
    <row r="980" spans="1:1" ht="14.25" customHeight="1">
      <c r="A980" s="68"/>
    </row>
    <row r="981" spans="1:1" ht="14.25" customHeight="1">
      <c r="A981" s="68"/>
    </row>
    <row r="982" spans="1:1" ht="14.25" customHeight="1">
      <c r="A982" s="68"/>
    </row>
    <row r="983" spans="1:1" ht="14.25" customHeight="1">
      <c r="A983" s="68"/>
    </row>
    <row r="984" spans="1:1" ht="14.25" customHeight="1">
      <c r="A984" s="68"/>
    </row>
    <row r="985" spans="1:1" ht="14.25" customHeight="1">
      <c r="A985" s="68"/>
    </row>
    <row r="986" spans="1:1" ht="14.25" customHeight="1">
      <c r="A986" s="68"/>
    </row>
    <row r="987" spans="1:1" ht="14.25" customHeight="1">
      <c r="A987" s="68"/>
    </row>
    <row r="988" spans="1:1" ht="14.25" customHeight="1">
      <c r="A988" s="68"/>
    </row>
    <row r="989" spans="1:1" ht="14.25" customHeight="1">
      <c r="A989" s="68"/>
    </row>
    <row r="990" spans="1:1" ht="14.25" customHeight="1">
      <c r="A990" s="68"/>
    </row>
    <row r="991" spans="1:1" ht="14.25" customHeight="1">
      <c r="A991" s="68"/>
    </row>
    <row r="992" spans="1:1" ht="14.25" customHeight="1">
      <c r="A992" s="68"/>
    </row>
    <row r="993" spans="1:1" ht="14.25" customHeight="1">
      <c r="A993" s="68"/>
    </row>
    <row r="994" spans="1:1" ht="14.25" customHeight="1">
      <c r="A994" s="68"/>
    </row>
    <row r="995" spans="1:1" ht="14.25" customHeight="1">
      <c r="A995" s="68"/>
    </row>
    <row r="996" spans="1:1" ht="14.25" customHeight="1">
      <c r="A996" s="68"/>
    </row>
    <row r="997" spans="1:1" ht="14.25" customHeight="1">
      <c r="A997" s="68"/>
    </row>
    <row r="998" spans="1:1" ht="14.25" customHeight="1">
      <c r="A998" s="68"/>
    </row>
    <row r="999" spans="1:1" ht="14.25" customHeight="1">
      <c r="A999" s="68"/>
    </row>
    <row r="1000" spans="1:1" ht="14.25" customHeight="1">
      <c r="A1000" s="68"/>
    </row>
  </sheetData>
  <autoFilter ref="A1:H122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1" topLeftCell="A88" activePane="bottomLeft" state="frozen"/>
      <selection pane="bottomLeft" activeCell="G103" sqref="G103"/>
    </sheetView>
  </sheetViews>
  <sheetFormatPr baseColWidth="10" defaultColWidth="14.44140625" defaultRowHeight="15" customHeight="1"/>
  <cols>
    <col min="1" max="1" width="14.44140625" customWidth="1"/>
    <col min="2" max="2" width="31" customWidth="1"/>
    <col min="3" max="3" width="15.77734375" customWidth="1"/>
    <col min="4" max="4" width="16.77734375" customWidth="1"/>
    <col min="5" max="5" width="14.77734375" customWidth="1"/>
    <col min="6" max="6" width="15.44140625" customWidth="1"/>
    <col min="7" max="7" width="14" customWidth="1"/>
    <col min="8" max="8" width="24.109375" customWidth="1"/>
    <col min="9" max="9" width="37.21875" customWidth="1"/>
    <col min="10" max="28" width="11.21875" customWidth="1"/>
  </cols>
  <sheetData>
    <row r="1" spans="1:9" ht="14.25" customHeight="1">
      <c r="A1" s="38" t="s">
        <v>0</v>
      </c>
      <c r="B1" s="38" t="s">
        <v>1</v>
      </c>
      <c r="C1" s="76" t="s">
        <v>2</v>
      </c>
      <c r="D1" s="39" t="s">
        <v>3</v>
      </c>
      <c r="E1" s="38" t="s">
        <v>4</v>
      </c>
      <c r="F1" s="40" t="s">
        <v>5</v>
      </c>
      <c r="G1" s="40" t="s">
        <v>6</v>
      </c>
      <c r="H1" s="40" t="s">
        <v>7</v>
      </c>
    </row>
    <row r="2" spans="1:9" ht="14.25" customHeight="1">
      <c r="A2" s="21">
        <v>45505</v>
      </c>
      <c r="B2" s="22" t="s">
        <v>341</v>
      </c>
      <c r="C2" s="21">
        <v>45504</v>
      </c>
      <c r="D2" s="23">
        <v>0.75</v>
      </c>
      <c r="E2" s="23"/>
      <c r="F2" s="22"/>
      <c r="G2" s="22" t="s">
        <v>31</v>
      </c>
      <c r="H2" s="22" t="s">
        <v>32</v>
      </c>
    </row>
    <row r="3" spans="1:9" ht="14.25" customHeight="1">
      <c r="A3" s="21">
        <v>45505</v>
      </c>
      <c r="B3" s="22" t="s">
        <v>460</v>
      </c>
      <c r="C3" s="21">
        <v>45504</v>
      </c>
      <c r="D3" s="23">
        <v>1.7849999999999999</v>
      </c>
      <c r="E3" s="23"/>
      <c r="F3" s="22"/>
      <c r="G3" s="22" t="s">
        <v>31</v>
      </c>
      <c r="H3" s="22" t="s">
        <v>32</v>
      </c>
      <c r="I3" s="74"/>
    </row>
    <row r="4" spans="1:9" ht="14.25" customHeight="1">
      <c r="A4" s="6">
        <v>45505</v>
      </c>
      <c r="B4" s="7" t="s">
        <v>188</v>
      </c>
      <c r="C4" s="6">
        <v>45511</v>
      </c>
      <c r="D4" s="8"/>
      <c r="E4" s="8">
        <v>10.422000000000001</v>
      </c>
      <c r="F4" s="7"/>
      <c r="G4" s="7" t="s">
        <v>9</v>
      </c>
      <c r="H4" s="7"/>
    </row>
    <row r="5" spans="1:9" ht="14.25" customHeight="1">
      <c r="A5" s="6">
        <v>45505</v>
      </c>
      <c r="B5" s="7" t="s">
        <v>188</v>
      </c>
      <c r="C5" s="6">
        <v>45511</v>
      </c>
      <c r="D5" s="8"/>
      <c r="E5" s="8">
        <v>135.47999999999999</v>
      </c>
      <c r="F5" s="7"/>
      <c r="G5" s="7" t="s">
        <v>9</v>
      </c>
      <c r="H5" s="7"/>
    </row>
    <row r="6" spans="1:9" ht="14.25" customHeight="1">
      <c r="A6" s="6">
        <v>45505</v>
      </c>
      <c r="B6" s="7" t="s">
        <v>345</v>
      </c>
      <c r="C6" s="6">
        <v>45506</v>
      </c>
      <c r="D6" s="8"/>
      <c r="E6" s="8">
        <v>197.63499999999999</v>
      </c>
      <c r="F6" s="7"/>
      <c r="G6" s="9" t="s">
        <v>36</v>
      </c>
      <c r="H6" s="7" t="s">
        <v>37</v>
      </c>
    </row>
    <row r="7" spans="1:9" ht="14.25" customHeight="1">
      <c r="A7" s="13">
        <v>45505</v>
      </c>
      <c r="B7" s="14" t="s">
        <v>461</v>
      </c>
      <c r="C7" s="13">
        <v>45504</v>
      </c>
      <c r="D7" s="15">
        <v>710.702</v>
      </c>
      <c r="E7" s="15"/>
      <c r="F7" s="14"/>
      <c r="G7" s="14" t="s">
        <v>26</v>
      </c>
      <c r="H7" s="14" t="s">
        <v>295</v>
      </c>
      <c r="I7" s="74"/>
    </row>
    <row r="8" spans="1:9" ht="14.25" customHeight="1">
      <c r="A8" s="13">
        <v>45505</v>
      </c>
      <c r="B8" s="14" t="s">
        <v>462</v>
      </c>
      <c r="C8" s="13">
        <v>45504</v>
      </c>
      <c r="D8" s="15">
        <v>958.70899999999995</v>
      </c>
      <c r="E8" s="15"/>
      <c r="F8" s="14"/>
      <c r="G8" s="14" t="s">
        <v>15</v>
      </c>
      <c r="H8" s="14" t="s">
        <v>89</v>
      </c>
    </row>
    <row r="9" spans="1:9" ht="14.25" customHeight="1">
      <c r="A9" s="21">
        <v>45506</v>
      </c>
      <c r="B9" s="22" t="s">
        <v>235</v>
      </c>
      <c r="C9" s="21">
        <v>45504</v>
      </c>
      <c r="D9" s="23">
        <v>157.08000000000001</v>
      </c>
      <c r="E9" s="23"/>
      <c r="F9" s="22"/>
      <c r="G9" s="22" t="s">
        <v>31</v>
      </c>
      <c r="H9" s="22" t="s">
        <v>32</v>
      </c>
    </row>
    <row r="10" spans="1:9" ht="14.25" customHeight="1">
      <c r="A10" s="6">
        <v>45506</v>
      </c>
      <c r="B10" s="7" t="s">
        <v>188</v>
      </c>
      <c r="C10" s="6">
        <v>45512</v>
      </c>
      <c r="D10" s="8"/>
      <c r="E10" s="8">
        <v>160.59399999999999</v>
      </c>
      <c r="F10" s="7"/>
      <c r="G10" s="7" t="s">
        <v>9</v>
      </c>
      <c r="H10" s="7"/>
    </row>
    <row r="11" spans="1:9" ht="14.25" customHeight="1">
      <c r="A11" s="6">
        <v>45506</v>
      </c>
      <c r="B11" s="7" t="s">
        <v>188</v>
      </c>
      <c r="C11" s="6">
        <v>45512</v>
      </c>
      <c r="D11" s="8"/>
      <c r="E11" s="8">
        <v>223.24700000000001</v>
      </c>
      <c r="F11" s="7"/>
      <c r="G11" s="7" t="s">
        <v>9</v>
      </c>
      <c r="H11" s="7"/>
    </row>
    <row r="12" spans="1:9" ht="14.25" customHeight="1">
      <c r="A12" s="13">
        <v>45506</v>
      </c>
      <c r="B12" s="14" t="s">
        <v>463</v>
      </c>
      <c r="C12" s="13">
        <v>45505</v>
      </c>
      <c r="D12" s="15">
        <v>2178.989</v>
      </c>
      <c r="E12" s="15"/>
      <c r="F12" s="14"/>
      <c r="G12" s="14" t="s">
        <v>55</v>
      </c>
      <c r="H12" s="14" t="s">
        <v>464</v>
      </c>
    </row>
    <row r="13" spans="1:9" ht="14.25" customHeight="1">
      <c r="A13" s="6">
        <v>45509</v>
      </c>
      <c r="B13" s="7" t="s">
        <v>188</v>
      </c>
      <c r="C13" s="6">
        <v>45514</v>
      </c>
      <c r="D13" s="8"/>
      <c r="E13" s="8">
        <v>72.480999999999995</v>
      </c>
      <c r="F13" s="7"/>
      <c r="G13" s="7" t="s">
        <v>9</v>
      </c>
      <c r="H13" s="7"/>
    </row>
    <row r="14" spans="1:9" ht="14.25" customHeight="1">
      <c r="A14" s="6">
        <v>45509</v>
      </c>
      <c r="B14" s="7" t="s">
        <v>188</v>
      </c>
      <c r="C14" s="6">
        <v>45514</v>
      </c>
      <c r="D14" s="8"/>
      <c r="E14" s="8">
        <v>386.57</v>
      </c>
      <c r="F14" s="7"/>
      <c r="G14" s="7" t="s">
        <v>9</v>
      </c>
      <c r="H14" s="7"/>
    </row>
    <row r="15" spans="1:9" ht="14.25" customHeight="1">
      <c r="A15" s="13">
        <v>45509</v>
      </c>
      <c r="B15" s="14" t="s">
        <v>337</v>
      </c>
      <c r="C15" s="13">
        <v>45506</v>
      </c>
      <c r="D15" s="15">
        <v>805.66899999999998</v>
      </c>
      <c r="E15" s="15"/>
      <c r="F15" s="14"/>
      <c r="G15" s="14" t="s">
        <v>15</v>
      </c>
      <c r="H15" s="14" t="s">
        <v>24</v>
      </c>
    </row>
    <row r="16" spans="1:9" ht="14.25" customHeight="1">
      <c r="A16" s="13">
        <v>45509</v>
      </c>
      <c r="B16" s="14" t="s">
        <v>337</v>
      </c>
      <c r="C16" s="13">
        <v>45506</v>
      </c>
      <c r="D16" s="15">
        <v>834.34699999999998</v>
      </c>
      <c r="E16" s="15"/>
      <c r="F16" s="14"/>
      <c r="G16" s="14" t="s">
        <v>15</v>
      </c>
      <c r="H16" s="14" t="s">
        <v>24</v>
      </c>
    </row>
    <row r="17" spans="1:28" ht="14.25" customHeight="1">
      <c r="A17" s="13">
        <v>45509</v>
      </c>
      <c r="B17" s="14" t="s">
        <v>465</v>
      </c>
      <c r="C17" s="13">
        <v>45506</v>
      </c>
      <c r="D17" s="15">
        <v>3536.9050000000002</v>
      </c>
      <c r="E17" s="15"/>
      <c r="F17" s="14"/>
      <c r="G17" s="14" t="s">
        <v>15</v>
      </c>
      <c r="H17" s="14" t="s">
        <v>89</v>
      </c>
    </row>
    <row r="18" spans="1:28" ht="14.25" customHeight="1">
      <c r="A18" s="6">
        <v>45509</v>
      </c>
      <c r="B18" s="7" t="s">
        <v>69</v>
      </c>
      <c r="C18" s="6">
        <v>45510</v>
      </c>
      <c r="D18" s="8"/>
      <c r="E18" s="8">
        <v>17220</v>
      </c>
      <c r="F18" s="7"/>
      <c r="G18" s="9" t="s">
        <v>29</v>
      </c>
      <c r="H18" s="7"/>
    </row>
    <row r="19" spans="1:28" ht="14.25" customHeight="1">
      <c r="A19" s="21">
        <v>45510</v>
      </c>
      <c r="B19" s="22" t="s">
        <v>341</v>
      </c>
      <c r="C19" s="21">
        <v>45509</v>
      </c>
      <c r="D19" s="23">
        <v>0.75</v>
      </c>
      <c r="E19" s="23"/>
      <c r="F19" s="22"/>
      <c r="G19" s="22" t="s">
        <v>31</v>
      </c>
      <c r="H19" s="22" t="s">
        <v>32</v>
      </c>
    </row>
    <row r="20" spans="1:28" ht="14.25" customHeight="1">
      <c r="A20" s="21">
        <v>45510</v>
      </c>
      <c r="B20" s="22" t="s">
        <v>341</v>
      </c>
      <c r="C20" s="21">
        <v>45509</v>
      </c>
      <c r="D20" s="23">
        <v>0.75</v>
      </c>
      <c r="E20" s="23"/>
      <c r="F20" s="22"/>
      <c r="G20" s="22" t="s">
        <v>31</v>
      </c>
      <c r="H20" s="22" t="s">
        <v>32</v>
      </c>
    </row>
    <row r="21" spans="1:28" ht="14.25" customHeight="1">
      <c r="A21" s="21">
        <v>45510</v>
      </c>
      <c r="B21" s="22" t="s">
        <v>460</v>
      </c>
      <c r="C21" s="21">
        <v>45509</v>
      </c>
      <c r="D21" s="23">
        <v>1.7849999999999999</v>
      </c>
      <c r="E21" s="23"/>
      <c r="F21" s="22"/>
      <c r="G21" s="22" t="s">
        <v>31</v>
      </c>
      <c r="H21" s="22" t="s">
        <v>32</v>
      </c>
    </row>
    <row r="22" spans="1:28" ht="14.25" customHeight="1">
      <c r="A22" s="21">
        <v>45510</v>
      </c>
      <c r="B22" s="22" t="s">
        <v>460</v>
      </c>
      <c r="C22" s="21">
        <v>45509</v>
      </c>
      <c r="D22" s="23">
        <v>1.7849999999999999</v>
      </c>
      <c r="E22" s="23"/>
      <c r="F22" s="22"/>
      <c r="G22" s="22" t="s">
        <v>31</v>
      </c>
      <c r="H22" s="22" t="s">
        <v>32</v>
      </c>
    </row>
    <row r="23" spans="1:28" ht="14.25" customHeight="1">
      <c r="A23" s="6">
        <v>45510</v>
      </c>
      <c r="B23" s="7" t="s">
        <v>188</v>
      </c>
      <c r="C23" s="6">
        <v>45515</v>
      </c>
      <c r="D23" s="8"/>
      <c r="E23" s="8">
        <v>30.413</v>
      </c>
      <c r="F23" s="7"/>
      <c r="G23" s="7" t="s">
        <v>9</v>
      </c>
      <c r="H23" s="7"/>
    </row>
    <row r="24" spans="1:28" ht="14.25" customHeight="1">
      <c r="A24" s="6">
        <v>45510</v>
      </c>
      <c r="B24" s="7" t="s">
        <v>345</v>
      </c>
      <c r="C24" s="6">
        <v>45511</v>
      </c>
      <c r="D24" s="8"/>
      <c r="E24" s="8">
        <v>83.081000000000003</v>
      </c>
      <c r="F24" s="7"/>
      <c r="G24" s="9" t="s">
        <v>36</v>
      </c>
      <c r="H24" s="7" t="s">
        <v>37</v>
      </c>
    </row>
    <row r="25" spans="1:28" ht="14.25" customHeight="1">
      <c r="A25" s="6">
        <v>45510</v>
      </c>
      <c r="B25" s="7" t="s">
        <v>188</v>
      </c>
      <c r="C25" s="6">
        <v>45515</v>
      </c>
      <c r="D25" s="8"/>
      <c r="E25" s="8">
        <v>346.20299999999997</v>
      </c>
      <c r="F25" s="7"/>
      <c r="G25" s="7" t="s">
        <v>9</v>
      </c>
      <c r="H25" s="7"/>
    </row>
    <row r="26" spans="1:28" ht="14.25" customHeight="1">
      <c r="A26" s="13">
        <v>45510</v>
      </c>
      <c r="B26" s="14" t="s">
        <v>466</v>
      </c>
      <c r="C26" s="13">
        <v>45509</v>
      </c>
      <c r="D26" s="15">
        <v>412.45</v>
      </c>
      <c r="E26" s="15"/>
      <c r="F26" s="14"/>
      <c r="G26" s="14" t="s">
        <v>15</v>
      </c>
      <c r="H26" s="14" t="s">
        <v>467</v>
      </c>
    </row>
    <row r="27" spans="1:28" ht="14.25" customHeight="1">
      <c r="A27" s="6">
        <v>45510</v>
      </c>
      <c r="B27" s="7" t="s">
        <v>349</v>
      </c>
      <c r="C27" s="6">
        <v>45511</v>
      </c>
      <c r="D27" s="8"/>
      <c r="E27" s="8">
        <v>1088.085</v>
      </c>
      <c r="F27" s="7"/>
      <c r="G27" s="7" t="s">
        <v>185</v>
      </c>
      <c r="H27" s="7" t="s">
        <v>86</v>
      </c>
    </row>
    <row r="28" spans="1:28" ht="14.25" customHeight="1">
      <c r="A28" s="10">
        <v>45510</v>
      </c>
      <c r="B28" s="55" t="s">
        <v>338</v>
      </c>
      <c r="C28" s="10">
        <v>45509</v>
      </c>
      <c r="D28" s="56">
        <v>4278.45</v>
      </c>
      <c r="E28" s="56"/>
      <c r="F28" s="49" t="s">
        <v>468</v>
      </c>
      <c r="G28" s="55" t="s">
        <v>12</v>
      </c>
      <c r="H28" s="49" t="s">
        <v>469</v>
      </c>
    </row>
    <row r="29" spans="1:28" ht="14.25" customHeight="1">
      <c r="A29" s="6">
        <v>45511</v>
      </c>
      <c r="B29" s="7" t="s">
        <v>188</v>
      </c>
      <c r="C29" s="6">
        <v>45517</v>
      </c>
      <c r="D29" s="8"/>
      <c r="E29" s="8">
        <v>132.64400000000001</v>
      </c>
      <c r="F29" s="7"/>
      <c r="G29" s="7" t="s">
        <v>9</v>
      </c>
      <c r="H29" s="7"/>
      <c r="I29" s="77"/>
    </row>
    <row r="30" spans="1:28" ht="14.25" customHeight="1">
      <c r="A30" s="6">
        <v>45511</v>
      </c>
      <c r="B30" s="7" t="s">
        <v>188</v>
      </c>
      <c r="C30" s="6">
        <v>45517</v>
      </c>
      <c r="D30" s="8"/>
      <c r="E30" s="8">
        <v>316.702</v>
      </c>
      <c r="F30" s="7"/>
      <c r="G30" s="7" t="s">
        <v>9</v>
      </c>
      <c r="H30" s="7"/>
    </row>
    <row r="31" spans="1:28" ht="14.25" customHeight="1">
      <c r="A31" s="13">
        <v>45511</v>
      </c>
      <c r="B31" s="14" t="s">
        <v>337</v>
      </c>
      <c r="C31" s="13">
        <v>45510</v>
      </c>
      <c r="D31" s="15">
        <v>890.72500000000002</v>
      </c>
      <c r="E31" s="15"/>
      <c r="F31" s="14"/>
      <c r="G31" s="14" t="s">
        <v>15</v>
      </c>
      <c r="H31" s="14" t="s">
        <v>16</v>
      </c>
    </row>
    <row r="32" spans="1:28" ht="14.25" customHeight="1">
      <c r="A32" s="6">
        <v>45512</v>
      </c>
      <c r="B32" s="7" t="s">
        <v>188</v>
      </c>
      <c r="C32" s="6">
        <v>45518</v>
      </c>
      <c r="D32" s="8"/>
      <c r="E32" s="8">
        <v>34.109000000000002</v>
      </c>
      <c r="F32" s="7"/>
      <c r="G32" s="7" t="s">
        <v>9</v>
      </c>
      <c r="H32" s="7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spans="1:28" ht="14.25" customHeight="1">
      <c r="A33" s="6">
        <v>45512</v>
      </c>
      <c r="B33" s="7" t="s">
        <v>188</v>
      </c>
      <c r="C33" s="6">
        <v>45518</v>
      </c>
      <c r="D33" s="8"/>
      <c r="E33" s="8">
        <v>392.536</v>
      </c>
      <c r="F33" s="7"/>
      <c r="G33" s="7" t="s">
        <v>9</v>
      </c>
      <c r="H33" s="7"/>
    </row>
    <row r="34" spans="1:28" ht="14.25" customHeight="1">
      <c r="A34" s="10">
        <v>45513</v>
      </c>
      <c r="B34" s="11" t="s">
        <v>337</v>
      </c>
      <c r="C34" s="10">
        <v>45512</v>
      </c>
      <c r="D34" s="12">
        <v>163.72499999999999</v>
      </c>
      <c r="E34" s="12"/>
      <c r="F34" s="11" t="s">
        <v>470</v>
      </c>
      <c r="G34" s="11" t="s">
        <v>12</v>
      </c>
      <c r="H34" s="11" t="s">
        <v>471</v>
      </c>
    </row>
    <row r="35" spans="1:28" ht="14.25" customHeight="1">
      <c r="A35" s="13">
        <v>45513</v>
      </c>
      <c r="B35" s="14" t="s">
        <v>472</v>
      </c>
      <c r="C35" s="13">
        <v>45512</v>
      </c>
      <c r="D35" s="15">
        <v>555.70000000000005</v>
      </c>
      <c r="E35" s="15"/>
      <c r="F35" s="14"/>
      <c r="G35" s="113" t="s">
        <v>679</v>
      </c>
      <c r="H35" s="14" t="s">
        <v>332</v>
      </c>
    </row>
    <row r="36" spans="1:28" ht="14.25" customHeight="1">
      <c r="A36" s="13">
        <v>45513</v>
      </c>
      <c r="B36" s="14" t="s">
        <v>473</v>
      </c>
      <c r="C36" s="13">
        <v>45512</v>
      </c>
      <c r="D36" s="15">
        <v>854.14599999999996</v>
      </c>
      <c r="E36" s="15"/>
      <c r="F36" s="14"/>
      <c r="G36" s="113" t="s">
        <v>679</v>
      </c>
      <c r="H36" s="14" t="s">
        <v>332</v>
      </c>
    </row>
    <row r="37" spans="1:28" ht="14.25" customHeight="1">
      <c r="A37" s="6">
        <v>45516</v>
      </c>
      <c r="B37" s="7" t="s">
        <v>188</v>
      </c>
      <c r="C37" s="6">
        <v>45522</v>
      </c>
      <c r="D37" s="8"/>
      <c r="E37" s="8">
        <v>11.37</v>
      </c>
      <c r="F37" s="7"/>
      <c r="G37" s="7" t="s">
        <v>9</v>
      </c>
      <c r="H37" s="7"/>
    </row>
    <row r="38" spans="1:28" ht="14.25" customHeight="1">
      <c r="A38" s="6">
        <v>45516</v>
      </c>
      <c r="B38" s="7" t="s">
        <v>188</v>
      </c>
      <c r="C38" s="6">
        <v>45521</v>
      </c>
      <c r="D38" s="8"/>
      <c r="E38" s="8">
        <v>271.25799999999998</v>
      </c>
      <c r="F38" s="7"/>
      <c r="G38" s="7" t="s">
        <v>9</v>
      </c>
      <c r="H38" s="7"/>
    </row>
    <row r="39" spans="1:28" ht="14.25" customHeight="1">
      <c r="A39" s="6">
        <v>45516</v>
      </c>
      <c r="B39" s="7" t="s">
        <v>188</v>
      </c>
      <c r="C39" s="6">
        <v>45522</v>
      </c>
      <c r="D39" s="8"/>
      <c r="E39" s="8">
        <v>285.61799999999999</v>
      </c>
      <c r="F39" s="7"/>
      <c r="G39" s="7" t="s">
        <v>9</v>
      </c>
      <c r="H39" s="7"/>
    </row>
    <row r="40" spans="1:28" ht="14.25" customHeight="1">
      <c r="A40" s="6">
        <v>45516</v>
      </c>
      <c r="B40" s="7" t="s">
        <v>188</v>
      </c>
      <c r="C40" s="6">
        <v>45521</v>
      </c>
      <c r="D40" s="8"/>
      <c r="E40" s="8">
        <v>548.75900000000001</v>
      </c>
      <c r="F40" s="7"/>
      <c r="G40" s="7" t="s">
        <v>9</v>
      </c>
      <c r="H40" s="7"/>
    </row>
    <row r="41" spans="1:28" ht="14.25" customHeight="1">
      <c r="A41" s="10">
        <v>45516</v>
      </c>
      <c r="B41" s="11" t="s">
        <v>474</v>
      </c>
      <c r="C41" s="10">
        <v>45513</v>
      </c>
      <c r="D41" s="12">
        <v>2970</v>
      </c>
      <c r="E41" s="12"/>
      <c r="F41" s="11" t="s">
        <v>475</v>
      </c>
      <c r="G41" s="11" t="s">
        <v>117</v>
      </c>
      <c r="H41" s="11" t="s">
        <v>476</v>
      </c>
    </row>
    <row r="42" spans="1:28" ht="14.25" customHeight="1">
      <c r="A42" s="21">
        <v>45518</v>
      </c>
      <c r="B42" s="22" t="s">
        <v>341</v>
      </c>
      <c r="C42" s="21">
        <v>45516</v>
      </c>
      <c r="D42" s="23">
        <v>0.75</v>
      </c>
      <c r="E42" s="23"/>
      <c r="F42" s="22"/>
      <c r="G42" s="22" t="s">
        <v>31</v>
      </c>
      <c r="H42" s="22" t="s">
        <v>32</v>
      </c>
    </row>
    <row r="43" spans="1:28" ht="14.25" customHeight="1">
      <c r="A43" s="21">
        <v>45518</v>
      </c>
      <c r="B43" s="22" t="s">
        <v>477</v>
      </c>
      <c r="C43" s="21">
        <v>45516</v>
      </c>
      <c r="D43" s="23">
        <v>1.7849999999999999</v>
      </c>
      <c r="E43" s="23"/>
      <c r="F43" s="22"/>
      <c r="G43" s="22" t="s">
        <v>31</v>
      </c>
      <c r="H43" s="22" t="s">
        <v>32</v>
      </c>
    </row>
    <row r="44" spans="1:28" ht="14.25" customHeight="1">
      <c r="A44" s="6">
        <v>45518</v>
      </c>
      <c r="B44" s="7" t="s">
        <v>188</v>
      </c>
      <c r="C44" s="6">
        <v>45523</v>
      </c>
      <c r="D44" s="8"/>
      <c r="E44" s="8">
        <v>9.4749999999999996</v>
      </c>
      <c r="F44" s="7"/>
      <c r="G44" s="7" t="s">
        <v>9</v>
      </c>
      <c r="H44" s="7"/>
    </row>
    <row r="45" spans="1:28" ht="14.25" customHeight="1">
      <c r="A45" s="6">
        <v>45518</v>
      </c>
      <c r="B45" s="7" t="s">
        <v>345</v>
      </c>
      <c r="C45" s="6">
        <v>45519</v>
      </c>
      <c r="D45" s="8"/>
      <c r="E45" s="8">
        <v>147.571</v>
      </c>
      <c r="F45" s="7"/>
      <c r="G45" s="9" t="s">
        <v>36</v>
      </c>
      <c r="H45" s="7" t="s">
        <v>37</v>
      </c>
    </row>
    <row r="46" spans="1:28" ht="14.25" customHeight="1">
      <c r="A46" s="6">
        <v>45518</v>
      </c>
      <c r="B46" s="7" t="s">
        <v>188</v>
      </c>
      <c r="C46" s="6">
        <v>45523</v>
      </c>
      <c r="D46" s="8"/>
      <c r="E46" s="8">
        <v>249.28200000000001</v>
      </c>
      <c r="F46" s="7"/>
      <c r="G46" s="7" t="s">
        <v>9</v>
      </c>
      <c r="H46" s="7"/>
    </row>
    <row r="47" spans="1:28" ht="14.25" customHeight="1">
      <c r="A47" s="13">
        <v>45518</v>
      </c>
      <c r="B47" s="14" t="s">
        <v>478</v>
      </c>
      <c r="C47" s="13">
        <v>45516</v>
      </c>
      <c r="D47" s="15">
        <v>4061.5770000000002</v>
      </c>
      <c r="E47" s="15"/>
      <c r="F47" s="14"/>
      <c r="G47" s="14" t="s">
        <v>15</v>
      </c>
      <c r="H47" s="14" t="s">
        <v>251</v>
      </c>
      <c r="I47" s="69"/>
    </row>
    <row r="48" spans="1:28" ht="14.25" customHeight="1">
      <c r="A48" s="6">
        <v>45518</v>
      </c>
      <c r="B48" s="7" t="s">
        <v>69</v>
      </c>
      <c r="C48" s="6">
        <v>45519</v>
      </c>
      <c r="D48" s="8"/>
      <c r="E48" s="8">
        <v>19525</v>
      </c>
      <c r="F48" s="7"/>
      <c r="G48" s="9" t="s">
        <v>29</v>
      </c>
      <c r="H48" s="7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1:8" ht="14.25" customHeight="1">
      <c r="A49" s="6">
        <v>45519</v>
      </c>
      <c r="B49" s="7" t="s">
        <v>188</v>
      </c>
      <c r="C49" s="6">
        <v>45525</v>
      </c>
      <c r="D49" s="8"/>
      <c r="E49" s="8">
        <v>164.29</v>
      </c>
      <c r="F49" s="7"/>
      <c r="G49" s="7" t="s">
        <v>9</v>
      </c>
      <c r="H49" s="7"/>
    </row>
    <row r="50" spans="1:8" ht="14.25" customHeight="1">
      <c r="A50" s="6">
        <v>45519</v>
      </c>
      <c r="B50" s="7" t="s">
        <v>188</v>
      </c>
      <c r="C50" s="6">
        <v>45525</v>
      </c>
      <c r="D50" s="8"/>
      <c r="E50" s="8">
        <v>612.11599999999999</v>
      </c>
      <c r="F50" s="7"/>
      <c r="G50" s="7" t="s">
        <v>9</v>
      </c>
      <c r="H50" s="7"/>
    </row>
    <row r="51" spans="1:8" ht="14.25" customHeight="1">
      <c r="A51" s="10">
        <v>45519</v>
      </c>
      <c r="B51" s="55" t="s">
        <v>338</v>
      </c>
      <c r="C51" s="10">
        <v>45518</v>
      </c>
      <c r="D51" s="56">
        <v>3167.45</v>
      </c>
      <c r="E51" s="56"/>
      <c r="F51" s="49" t="s">
        <v>479</v>
      </c>
      <c r="G51" s="55" t="s">
        <v>12</v>
      </c>
      <c r="H51" s="49" t="s">
        <v>435</v>
      </c>
    </row>
    <row r="52" spans="1:8" ht="14.25" customHeight="1">
      <c r="A52" s="6">
        <v>45520</v>
      </c>
      <c r="B52" s="7" t="s">
        <v>188</v>
      </c>
      <c r="C52" s="6">
        <v>45526</v>
      </c>
      <c r="D52" s="8"/>
      <c r="E52" s="8">
        <v>57.322000000000003</v>
      </c>
      <c r="F52" s="7"/>
      <c r="G52" s="7" t="s">
        <v>9</v>
      </c>
      <c r="H52" s="7"/>
    </row>
    <row r="53" spans="1:8" ht="14.25" customHeight="1">
      <c r="A53" s="6">
        <v>45520</v>
      </c>
      <c r="B53" s="7" t="s">
        <v>188</v>
      </c>
      <c r="C53" s="6">
        <v>45526</v>
      </c>
      <c r="D53" s="8"/>
      <c r="E53" s="8">
        <v>298.18799999999999</v>
      </c>
      <c r="F53" s="7"/>
      <c r="G53" s="7" t="s">
        <v>9</v>
      </c>
      <c r="H53" s="7"/>
    </row>
    <row r="54" spans="1:8" ht="14.25" customHeight="1">
      <c r="A54" s="13">
        <v>45520</v>
      </c>
      <c r="B54" s="14" t="s">
        <v>480</v>
      </c>
      <c r="C54" s="13">
        <v>45519</v>
      </c>
      <c r="D54" s="15">
        <v>1570</v>
      </c>
      <c r="E54" s="15"/>
      <c r="F54" s="14"/>
      <c r="G54" s="14" t="s">
        <v>55</v>
      </c>
      <c r="H54" s="14" t="s">
        <v>481</v>
      </c>
    </row>
    <row r="55" spans="1:8" ht="14.25" customHeight="1">
      <c r="A55" s="6">
        <v>45520</v>
      </c>
      <c r="B55" s="7" t="s">
        <v>69</v>
      </c>
      <c r="C55" s="6">
        <v>45523</v>
      </c>
      <c r="D55" s="8"/>
      <c r="E55" s="8">
        <v>3905</v>
      </c>
      <c r="F55" s="7"/>
      <c r="G55" s="9" t="s">
        <v>29</v>
      </c>
      <c r="H55" s="7"/>
    </row>
    <row r="56" spans="1:8" ht="14.25" customHeight="1">
      <c r="A56" s="6">
        <v>45523</v>
      </c>
      <c r="B56" s="7" t="s">
        <v>188</v>
      </c>
      <c r="C56" s="6">
        <v>45527</v>
      </c>
      <c r="D56" s="8"/>
      <c r="E56" s="8">
        <v>107.16500000000001</v>
      </c>
      <c r="F56" s="7"/>
      <c r="G56" s="7" t="s">
        <v>9</v>
      </c>
      <c r="H56" s="7"/>
    </row>
    <row r="57" spans="1:8" ht="14.25" customHeight="1">
      <c r="A57" s="6">
        <v>45523</v>
      </c>
      <c r="B57" s="7" t="s">
        <v>188</v>
      </c>
      <c r="C57" s="6">
        <v>45529</v>
      </c>
      <c r="D57" s="8"/>
      <c r="E57" s="8">
        <v>118.90600000000001</v>
      </c>
      <c r="F57" s="7"/>
      <c r="G57" s="7" t="s">
        <v>9</v>
      </c>
      <c r="H57" s="7"/>
    </row>
    <row r="58" spans="1:8" ht="14.25" customHeight="1">
      <c r="A58" s="13">
        <v>45523</v>
      </c>
      <c r="B58" s="14" t="s">
        <v>482</v>
      </c>
      <c r="C58" s="13">
        <v>45520</v>
      </c>
      <c r="D58" s="15">
        <v>271</v>
      </c>
      <c r="E58" s="15"/>
      <c r="F58" s="14"/>
      <c r="G58" s="113" t="s">
        <v>679</v>
      </c>
      <c r="H58" s="14" t="s">
        <v>332</v>
      </c>
    </row>
    <row r="59" spans="1:8" ht="14.25" customHeight="1">
      <c r="A59" s="13">
        <v>45523</v>
      </c>
      <c r="B59" s="14" t="s">
        <v>483</v>
      </c>
      <c r="C59" s="13">
        <v>45520</v>
      </c>
      <c r="D59" s="15">
        <v>482.83100000000002</v>
      </c>
      <c r="E59" s="15"/>
      <c r="F59" s="14"/>
      <c r="G59" s="113" t="s">
        <v>679</v>
      </c>
      <c r="H59" s="14" t="s">
        <v>332</v>
      </c>
    </row>
    <row r="60" spans="1:8" ht="14.25" customHeight="1">
      <c r="A60" s="13">
        <v>45523</v>
      </c>
      <c r="B60" s="14" t="s">
        <v>484</v>
      </c>
      <c r="C60" s="13">
        <v>45520</v>
      </c>
      <c r="D60" s="15">
        <v>703.4</v>
      </c>
      <c r="E60" s="15"/>
      <c r="F60" s="14"/>
      <c r="G60" s="14" t="s">
        <v>15</v>
      </c>
      <c r="H60" s="14" t="s">
        <v>357</v>
      </c>
    </row>
    <row r="61" spans="1:8" ht="14.25" customHeight="1">
      <c r="A61" s="13">
        <v>45523</v>
      </c>
      <c r="B61" s="14" t="s">
        <v>485</v>
      </c>
      <c r="C61" s="13">
        <v>45520</v>
      </c>
      <c r="D61" s="15">
        <v>775.36599999999999</v>
      </c>
      <c r="E61" s="15"/>
      <c r="F61" s="14"/>
      <c r="G61" s="14" t="s">
        <v>15</v>
      </c>
      <c r="H61" s="14" t="s">
        <v>357</v>
      </c>
    </row>
    <row r="62" spans="1:8" ht="14.25" customHeight="1">
      <c r="A62" s="6">
        <v>45523</v>
      </c>
      <c r="B62" s="7" t="s">
        <v>188</v>
      </c>
      <c r="C62" s="6">
        <v>45529</v>
      </c>
      <c r="D62" s="8"/>
      <c r="E62" s="8">
        <v>829.923</v>
      </c>
      <c r="F62" s="7"/>
      <c r="G62" s="7" t="s">
        <v>9</v>
      </c>
      <c r="H62" s="7"/>
    </row>
    <row r="63" spans="1:8" ht="14.25" customHeight="1">
      <c r="A63" s="13">
        <v>45523</v>
      </c>
      <c r="B63" s="14" t="s">
        <v>486</v>
      </c>
      <c r="C63" s="13">
        <v>45520</v>
      </c>
      <c r="D63" s="15">
        <v>1065.828</v>
      </c>
      <c r="E63" s="15"/>
      <c r="F63" s="14"/>
      <c r="G63" s="113" t="s">
        <v>679</v>
      </c>
      <c r="H63" s="14" t="s">
        <v>332</v>
      </c>
    </row>
    <row r="64" spans="1:8" ht="14.25" customHeight="1">
      <c r="A64" s="13">
        <v>45523</v>
      </c>
      <c r="B64" s="14" t="s">
        <v>487</v>
      </c>
      <c r="C64" s="13">
        <v>45520</v>
      </c>
      <c r="D64" s="15">
        <v>1452.79</v>
      </c>
      <c r="E64" s="15"/>
      <c r="F64" s="14"/>
      <c r="G64" s="113" t="s">
        <v>679</v>
      </c>
      <c r="H64" s="14" t="s">
        <v>332</v>
      </c>
    </row>
    <row r="65" spans="1:8" ht="14.25" customHeight="1">
      <c r="A65" s="6">
        <v>45524</v>
      </c>
      <c r="B65" s="7" t="s">
        <v>188</v>
      </c>
      <c r="C65" s="6">
        <v>45529</v>
      </c>
      <c r="D65" s="8"/>
      <c r="E65" s="8">
        <v>9.9</v>
      </c>
      <c r="F65" s="7"/>
      <c r="G65" s="7" t="s">
        <v>9</v>
      </c>
      <c r="H65" s="7"/>
    </row>
    <row r="66" spans="1:8" ht="14.25" customHeight="1">
      <c r="A66" s="13">
        <v>45524</v>
      </c>
      <c r="B66" s="14" t="s">
        <v>488</v>
      </c>
      <c r="C66" s="13">
        <v>45523</v>
      </c>
      <c r="D66" s="15">
        <v>3606.07</v>
      </c>
      <c r="E66" s="15"/>
      <c r="F66" s="14"/>
      <c r="G66" s="14" t="s">
        <v>15</v>
      </c>
      <c r="H66" s="14" t="s">
        <v>489</v>
      </c>
    </row>
    <row r="67" spans="1:8" ht="14.25" customHeight="1">
      <c r="A67" s="21">
        <v>45525</v>
      </c>
      <c r="B67" s="22" t="s">
        <v>102</v>
      </c>
      <c r="C67" s="21">
        <v>45524</v>
      </c>
      <c r="D67" s="23">
        <v>0.38</v>
      </c>
      <c r="E67" s="23"/>
      <c r="F67" s="22"/>
      <c r="G67" s="22" t="s">
        <v>31</v>
      </c>
      <c r="H67" s="22" t="s">
        <v>32</v>
      </c>
    </row>
    <row r="68" spans="1:8" ht="14.25" customHeight="1">
      <c r="A68" s="21">
        <v>45525</v>
      </c>
      <c r="B68" s="22" t="s">
        <v>341</v>
      </c>
      <c r="C68" s="21">
        <v>45524</v>
      </c>
      <c r="D68" s="23">
        <v>0.5</v>
      </c>
      <c r="E68" s="23"/>
      <c r="F68" s="22"/>
      <c r="G68" s="22" t="s">
        <v>31</v>
      </c>
      <c r="H68" s="22" t="s">
        <v>32</v>
      </c>
    </row>
    <row r="69" spans="1:8" ht="14.25" customHeight="1">
      <c r="A69" s="21">
        <v>45525</v>
      </c>
      <c r="B69" s="22" t="s">
        <v>490</v>
      </c>
      <c r="C69" s="21">
        <v>45524</v>
      </c>
      <c r="D69" s="23">
        <v>2</v>
      </c>
      <c r="E69" s="23"/>
      <c r="F69" s="22"/>
      <c r="G69" s="22" t="s">
        <v>31</v>
      </c>
      <c r="H69" s="22" t="s">
        <v>32</v>
      </c>
    </row>
    <row r="70" spans="1:8" ht="14.25" customHeight="1">
      <c r="A70" s="6">
        <v>45525</v>
      </c>
      <c r="B70" s="7" t="s">
        <v>188</v>
      </c>
      <c r="C70" s="6">
        <v>45531</v>
      </c>
      <c r="D70" s="8"/>
      <c r="E70" s="8">
        <v>46.710999999999999</v>
      </c>
      <c r="F70" s="7"/>
      <c r="G70" s="7" t="s">
        <v>9</v>
      </c>
      <c r="H70" s="7"/>
    </row>
    <row r="71" spans="1:8" ht="14.25" customHeight="1">
      <c r="A71" s="6">
        <v>45525</v>
      </c>
      <c r="B71" s="7" t="s">
        <v>188</v>
      </c>
      <c r="C71" s="6">
        <v>45531</v>
      </c>
      <c r="D71" s="8"/>
      <c r="E71" s="8">
        <v>321.75200000000001</v>
      </c>
      <c r="F71" s="7"/>
      <c r="G71" s="7" t="s">
        <v>9</v>
      </c>
      <c r="H71" s="7"/>
    </row>
    <row r="72" spans="1:8" ht="14.25" customHeight="1">
      <c r="A72" s="25">
        <v>45525</v>
      </c>
      <c r="B72" s="26" t="s">
        <v>316</v>
      </c>
      <c r="C72" s="25">
        <v>45524</v>
      </c>
      <c r="D72" s="27">
        <v>1648.13</v>
      </c>
      <c r="E72" s="27"/>
      <c r="F72" s="26"/>
      <c r="G72" s="26" t="s">
        <v>108</v>
      </c>
      <c r="H72" s="26" t="s">
        <v>491</v>
      </c>
    </row>
    <row r="73" spans="1:8" ht="14.25" customHeight="1">
      <c r="A73" s="6">
        <v>45525</v>
      </c>
      <c r="B73" s="7" t="s">
        <v>311</v>
      </c>
      <c r="C73" s="6">
        <v>45526</v>
      </c>
      <c r="D73" s="8"/>
      <c r="E73" s="8">
        <v>2500</v>
      </c>
      <c r="F73" s="7"/>
      <c r="G73" s="9" t="s">
        <v>29</v>
      </c>
      <c r="H73" s="7"/>
    </row>
    <row r="74" spans="1:8" ht="14.25" customHeight="1">
      <c r="A74" s="21">
        <v>45526</v>
      </c>
      <c r="B74" s="22" t="s">
        <v>341</v>
      </c>
      <c r="C74" s="21">
        <v>45525</v>
      </c>
      <c r="D74" s="23">
        <v>0.75</v>
      </c>
      <c r="E74" s="23"/>
      <c r="F74" s="22"/>
      <c r="G74" s="78" t="s">
        <v>31</v>
      </c>
      <c r="H74" s="79" t="s">
        <v>32</v>
      </c>
    </row>
    <row r="75" spans="1:8" ht="14.25" customHeight="1">
      <c r="A75" s="21">
        <v>45526</v>
      </c>
      <c r="B75" s="22" t="s">
        <v>460</v>
      </c>
      <c r="C75" s="21">
        <v>45525</v>
      </c>
      <c r="D75" s="23">
        <v>1.7849999999999999</v>
      </c>
      <c r="E75" s="23"/>
      <c r="F75" s="22"/>
      <c r="G75" s="78" t="s">
        <v>31</v>
      </c>
      <c r="H75" s="79" t="s">
        <v>32</v>
      </c>
    </row>
    <row r="76" spans="1:8" ht="14.25" customHeight="1">
      <c r="A76" s="6">
        <v>45526</v>
      </c>
      <c r="B76" s="7" t="s">
        <v>345</v>
      </c>
      <c r="C76" s="6">
        <v>45527</v>
      </c>
      <c r="D76" s="8"/>
      <c r="E76" s="8">
        <v>80.33</v>
      </c>
      <c r="F76" s="7"/>
      <c r="G76" s="9" t="s">
        <v>36</v>
      </c>
      <c r="H76" s="7" t="s">
        <v>37</v>
      </c>
    </row>
    <row r="77" spans="1:8" ht="14.25" customHeight="1">
      <c r="A77" s="13">
        <v>45526</v>
      </c>
      <c r="B77" s="14" t="s">
        <v>492</v>
      </c>
      <c r="C77" s="13">
        <v>45525</v>
      </c>
      <c r="D77" s="15">
        <v>260.89400000000001</v>
      </c>
      <c r="E77" s="15"/>
      <c r="F77" s="14"/>
      <c r="G77" s="113" t="s">
        <v>679</v>
      </c>
      <c r="H77" s="14" t="s">
        <v>332</v>
      </c>
    </row>
    <row r="78" spans="1:8" ht="14.25" customHeight="1">
      <c r="A78" s="13">
        <v>45526</v>
      </c>
      <c r="B78" s="14" t="s">
        <v>337</v>
      </c>
      <c r="C78" s="13">
        <v>45525</v>
      </c>
      <c r="D78" s="15">
        <v>557.52499999999998</v>
      </c>
      <c r="E78" s="15"/>
      <c r="F78" s="14"/>
      <c r="G78" s="14" t="s">
        <v>15</v>
      </c>
      <c r="H78" s="14" t="s">
        <v>24</v>
      </c>
    </row>
    <row r="79" spans="1:8" ht="14.25" customHeight="1">
      <c r="A79" s="13">
        <v>45526</v>
      </c>
      <c r="B79" s="14" t="s">
        <v>493</v>
      </c>
      <c r="C79" s="13">
        <v>45525</v>
      </c>
      <c r="D79" s="15">
        <v>668.07100000000003</v>
      </c>
      <c r="E79" s="15"/>
      <c r="F79" s="14"/>
      <c r="G79" s="113" t="s">
        <v>679</v>
      </c>
      <c r="H79" s="14" t="s">
        <v>332</v>
      </c>
    </row>
    <row r="80" spans="1:8" ht="14.25" customHeight="1">
      <c r="A80" s="10">
        <v>45526</v>
      </c>
      <c r="B80" s="11" t="s">
        <v>337</v>
      </c>
      <c r="C80" s="10">
        <v>45525</v>
      </c>
      <c r="D80" s="12">
        <v>856.56500000000005</v>
      </c>
      <c r="E80" s="12"/>
      <c r="F80" s="11"/>
      <c r="G80" s="11" t="s">
        <v>86</v>
      </c>
      <c r="H80" s="11" t="s">
        <v>86</v>
      </c>
    </row>
    <row r="81" spans="1:8" ht="14.25" customHeight="1">
      <c r="A81" s="13">
        <v>45526</v>
      </c>
      <c r="B81" s="14" t="s">
        <v>494</v>
      </c>
      <c r="C81" s="13">
        <v>45525</v>
      </c>
      <c r="D81" s="15">
        <v>939.11500000000001</v>
      </c>
      <c r="E81" s="15"/>
      <c r="F81" s="14"/>
      <c r="G81" s="113" t="s">
        <v>679</v>
      </c>
      <c r="H81" s="14" t="s">
        <v>332</v>
      </c>
    </row>
    <row r="82" spans="1:8" ht="14.25" customHeight="1">
      <c r="A82" s="13">
        <v>45526</v>
      </c>
      <c r="B82" s="14" t="s">
        <v>337</v>
      </c>
      <c r="C82" s="13">
        <v>45525</v>
      </c>
      <c r="D82" s="15">
        <v>2441.8470000000002</v>
      </c>
      <c r="E82" s="15"/>
      <c r="F82" s="14"/>
      <c r="G82" s="14" t="s">
        <v>15</v>
      </c>
      <c r="H82" s="14" t="s">
        <v>495</v>
      </c>
    </row>
    <row r="83" spans="1:8" ht="14.25" customHeight="1">
      <c r="A83" s="6">
        <v>45527</v>
      </c>
      <c r="B83" s="7" t="s">
        <v>188</v>
      </c>
      <c r="C83" s="6">
        <v>45533</v>
      </c>
      <c r="D83" s="8"/>
      <c r="E83" s="8">
        <v>83.756</v>
      </c>
      <c r="F83" s="7"/>
      <c r="G83" s="7" t="s">
        <v>9</v>
      </c>
      <c r="H83" s="7"/>
    </row>
    <row r="84" spans="1:8" ht="14.25" customHeight="1">
      <c r="A84" s="13">
        <v>45527</v>
      </c>
      <c r="B84" s="14" t="s">
        <v>496</v>
      </c>
      <c r="C84" s="13">
        <v>45526</v>
      </c>
      <c r="D84" s="15">
        <v>231</v>
      </c>
      <c r="E84" s="15"/>
      <c r="F84" s="14"/>
      <c r="G84" s="14" t="s">
        <v>15</v>
      </c>
      <c r="H84" s="14" t="s">
        <v>439</v>
      </c>
    </row>
    <row r="85" spans="1:8" ht="14.25" customHeight="1">
      <c r="A85" s="6">
        <v>45527</v>
      </c>
      <c r="B85" s="7" t="s">
        <v>188</v>
      </c>
      <c r="C85" s="6">
        <v>45533</v>
      </c>
      <c r="D85" s="8"/>
      <c r="E85" s="8">
        <v>384.21800000000002</v>
      </c>
      <c r="F85" s="7"/>
      <c r="G85" s="7" t="s">
        <v>9</v>
      </c>
      <c r="H85" s="7"/>
    </row>
    <row r="86" spans="1:8" ht="14.25" customHeight="1">
      <c r="A86" s="13">
        <v>45527</v>
      </c>
      <c r="B86" s="14" t="s">
        <v>497</v>
      </c>
      <c r="C86" s="13">
        <v>45526</v>
      </c>
      <c r="D86" s="15">
        <v>931.24300000000005</v>
      </c>
      <c r="E86" s="15"/>
      <c r="F86" s="14"/>
      <c r="G86" s="14" t="s">
        <v>15</v>
      </c>
      <c r="H86" s="14" t="s">
        <v>489</v>
      </c>
    </row>
    <row r="87" spans="1:8" ht="14.25" customHeight="1">
      <c r="A87" s="21">
        <v>45530</v>
      </c>
      <c r="B87" s="22" t="s">
        <v>498</v>
      </c>
      <c r="C87" s="21">
        <v>45527</v>
      </c>
      <c r="D87" s="23">
        <v>4</v>
      </c>
      <c r="E87" s="23"/>
      <c r="F87" s="22"/>
      <c r="G87" s="78" t="s">
        <v>31</v>
      </c>
      <c r="H87" s="79" t="s">
        <v>32</v>
      </c>
    </row>
    <row r="88" spans="1:8" ht="14.25" customHeight="1">
      <c r="A88" s="6">
        <v>45530</v>
      </c>
      <c r="B88" s="7" t="s">
        <v>188</v>
      </c>
      <c r="C88" s="6">
        <v>45534</v>
      </c>
      <c r="D88" s="8"/>
      <c r="E88" s="8">
        <v>5.6849999999999996</v>
      </c>
      <c r="F88" s="7"/>
      <c r="G88" s="7" t="s">
        <v>9</v>
      </c>
      <c r="H88" s="7"/>
    </row>
    <row r="89" spans="1:8" ht="14.25" customHeight="1">
      <c r="A89" s="6">
        <v>45530</v>
      </c>
      <c r="B89" s="7" t="s">
        <v>188</v>
      </c>
      <c r="C89" s="6">
        <v>45536</v>
      </c>
      <c r="D89" s="8"/>
      <c r="E89" s="8">
        <v>69.924000000000007</v>
      </c>
      <c r="F89" s="7"/>
      <c r="G89" s="7" t="s">
        <v>9</v>
      </c>
      <c r="H89" s="7"/>
    </row>
    <row r="90" spans="1:8" ht="14.25" customHeight="1">
      <c r="A90" s="6">
        <v>45530</v>
      </c>
      <c r="B90" s="7" t="s">
        <v>188</v>
      </c>
      <c r="C90" s="6">
        <v>45534</v>
      </c>
      <c r="D90" s="8"/>
      <c r="E90" s="8">
        <v>259.47899999999998</v>
      </c>
      <c r="F90" s="7"/>
      <c r="G90" s="7" t="s">
        <v>9</v>
      </c>
      <c r="H90" s="7"/>
    </row>
    <row r="91" spans="1:8" ht="14.25" customHeight="1">
      <c r="A91" s="13">
        <v>45530</v>
      </c>
      <c r="B91" s="14" t="s">
        <v>499</v>
      </c>
      <c r="C91" s="13">
        <v>45527</v>
      </c>
      <c r="D91" s="15">
        <v>366.45</v>
      </c>
      <c r="E91" s="15"/>
      <c r="F91" s="14"/>
      <c r="G91" s="14" t="s">
        <v>26</v>
      </c>
      <c r="H91" s="14" t="s">
        <v>162</v>
      </c>
    </row>
    <row r="92" spans="1:8" ht="14.25" customHeight="1">
      <c r="A92" s="6">
        <v>45530</v>
      </c>
      <c r="B92" s="7" t="s">
        <v>188</v>
      </c>
      <c r="C92" s="6">
        <v>45536</v>
      </c>
      <c r="D92" s="8"/>
      <c r="E92" s="8">
        <v>537.96600000000001</v>
      </c>
      <c r="F92" s="7"/>
      <c r="G92" s="7" t="s">
        <v>9</v>
      </c>
      <c r="H92" s="7"/>
    </row>
    <row r="93" spans="1:8" ht="14.25" customHeight="1">
      <c r="A93" s="10">
        <v>45530</v>
      </c>
      <c r="B93" s="11" t="s">
        <v>500</v>
      </c>
      <c r="C93" s="10">
        <v>45527</v>
      </c>
      <c r="D93" s="12">
        <v>1600</v>
      </c>
      <c r="E93" s="12"/>
      <c r="F93" s="11" t="s">
        <v>501</v>
      </c>
      <c r="G93" s="11" t="s">
        <v>117</v>
      </c>
      <c r="H93" s="11" t="s">
        <v>476</v>
      </c>
    </row>
    <row r="94" spans="1:8" ht="14.25" customHeight="1">
      <c r="A94" s="6">
        <v>45530</v>
      </c>
      <c r="B94" s="7" t="s">
        <v>69</v>
      </c>
      <c r="C94" s="6">
        <v>45531</v>
      </c>
      <c r="D94" s="8"/>
      <c r="E94" s="8">
        <v>11030</v>
      </c>
      <c r="F94" s="7"/>
      <c r="G94" s="9" t="s">
        <v>29</v>
      </c>
      <c r="H94" s="7"/>
    </row>
    <row r="95" spans="1:8" ht="14.25" customHeight="1">
      <c r="A95" s="21">
        <v>45531</v>
      </c>
      <c r="B95" s="22" t="s">
        <v>341</v>
      </c>
      <c r="C95" s="21">
        <v>45530</v>
      </c>
      <c r="D95" s="23">
        <v>0.75</v>
      </c>
      <c r="E95" s="23"/>
      <c r="F95" s="22"/>
      <c r="G95" s="78" t="s">
        <v>31</v>
      </c>
      <c r="H95" s="79" t="s">
        <v>32</v>
      </c>
    </row>
    <row r="96" spans="1:8" ht="14.25" customHeight="1">
      <c r="A96" s="21">
        <v>45531</v>
      </c>
      <c r="B96" s="22" t="s">
        <v>502</v>
      </c>
      <c r="C96" s="21">
        <v>45530</v>
      </c>
      <c r="D96" s="23">
        <v>1.7849999999999999</v>
      </c>
      <c r="E96" s="23"/>
      <c r="F96" s="22"/>
      <c r="G96" s="78" t="s">
        <v>31</v>
      </c>
      <c r="H96" s="79" t="s">
        <v>32</v>
      </c>
    </row>
    <row r="97" spans="1:8" ht="14.25" customHeight="1">
      <c r="A97" s="6">
        <v>45531</v>
      </c>
      <c r="B97" s="7" t="s">
        <v>345</v>
      </c>
      <c r="C97" s="6">
        <v>45532</v>
      </c>
      <c r="D97" s="8"/>
      <c r="E97" s="8">
        <v>200.40799999999999</v>
      </c>
      <c r="F97" s="7"/>
      <c r="G97" s="9" t="s">
        <v>36</v>
      </c>
      <c r="H97" s="7" t="s">
        <v>37</v>
      </c>
    </row>
    <row r="98" spans="1:8" ht="14.25" customHeight="1">
      <c r="A98" s="21">
        <v>45532</v>
      </c>
      <c r="B98" s="22" t="s">
        <v>503</v>
      </c>
      <c r="C98" s="21">
        <v>45531</v>
      </c>
      <c r="D98" s="23">
        <v>0.26600000000000001</v>
      </c>
      <c r="E98" s="23"/>
      <c r="F98" s="22"/>
      <c r="G98" s="78" t="s">
        <v>31</v>
      </c>
      <c r="H98" s="79" t="s">
        <v>32</v>
      </c>
    </row>
    <row r="99" spans="1:8" ht="14.25" customHeight="1">
      <c r="A99" s="21">
        <v>45532</v>
      </c>
      <c r="B99" s="22" t="s">
        <v>503</v>
      </c>
      <c r="C99" s="21">
        <v>45531</v>
      </c>
      <c r="D99" s="23">
        <v>1.4</v>
      </c>
      <c r="E99" s="23"/>
      <c r="F99" s="22"/>
      <c r="G99" s="78" t="s">
        <v>31</v>
      </c>
      <c r="H99" s="79" t="s">
        <v>32</v>
      </c>
    </row>
    <row r="100" spans="1:8" ht="14.25" customHeight="1">
      <c r="A100" s="6">
        <v>45532</v>
      </c>
      <c r="B100" s="7" t="s">
        <v>504</v>
      </c>
      <c r="C100" s="6">
        <v>45533</v>
      </c>
      <c r="D100" s="8"/>
      <c r="E100" s="8">
        <v>190</v>
      </c>
      <c r="F100" s="7"/>
      <c r="G100" s="7" t="s">
        <v>9</v>
      </c>
      <c r="H100" s="7"/>
    </row>
    <row r="101" spans="1:8" ht="14.25" customHeight="1">
      <c r="A101" s="13">
        <v>45532</v>
      </c>
      <c r="B101" s="14" t="s">
        <v>505</v>
      </c>
      <c r="C101" s="13">
        <v>45531</v>
      </c>
      <c r="D101" s="15">
        <v>264.8</v>
      </c>
      <c r="E101" s="15"/>
      <c r="F101" s="14"/>
      <c r="G101" s="14" t="s">
        <v>76</v>
      </c>
      <c r="H101" s="14" t="s">
        <v>72</v>
      </c>
    </row>
    <row r="102" spans="1:8" ht="14.25" customHeight="1">
      <c r="A102" s="13">
        <v>45532</v>
      </c>
      <c r="B102" s="14" t="s">
        <v>506</v>
      </c>
      <c r="C102" s="13">
        <v>45531</v>
      </c>
      <c r="D102" s="15">
        <v>565.28800000000001</v>
      </c>
      <c r="E102" s="15"/>
      <c r="F102" s="14"/>
      <c r="G102" s="14" t="s">
        <v>76</v>
      </c>
      <c r="H102" s="14" t="s">
        <v>72</v>
      </c>
    </row>
    <row r="103" spans="1:8" ht="14.25" customHeight="1">
      <c r="A103" s="13">
        <v>45532</v>
      </c>
      <c r="B103" s="14" t="s">
        <v>507</v>
      </c>
      <c r="C103" s="13">
        <v>45531</v>
      </c>
      <c r="D103" s="15">
        <v>895.40899999999999</v>
      </c>
      <c r="E103" s="15"/>
      <c r="F103" s="14"/>
      <c r="G103" s="113" t="s">
        <v>679</v>
      </c>
      <c r="H103" s="14" t="s">
        <v>332</v>
      </c>
    </row>
    <row r="104" spans="1:8" ht="14.25" customHeight="1">
      <c r="A104" s="13">
        <v>45532</v>
      </c>
      <c r="B104" s="14" t="s">
        <v>508</v>
      </c>
      <c r="C104" s="13">
        <v>45531</v>
      </c>
      <c r="D104" s="15">
        <v>3116.06</v>
      </c>
      <c r="E104" s="15"/>
      <c r="F104" s="14"/>
      <c r="G104" s="14" t="s">
        <v>71</v>
      </c>
      <c r="H104" s="14" t="s">
        <v>72</v>
      </c>
    </row>
    <row r="105" spans="1:8" ht="14.25" customHeight="1">
      <c r="A105" s="13">
        <v>45532</v>
      </c>
      <c r="B105" s="14" t="s">
        <v>509</v>
      </c>
      <c r="C105" s="13">
        <v>45531</v>
      </c>
      <c r="D105" s="15">
        <v>10444.928</v>
      </c>
      <c r="E105" s="15"/>
      <c r="F105" s="14"/>
      <c r="G105" s="14" t="s">
        <v>76</v>
      </c>
      <c r="H105" s="14" t="s">
        <v>72</v>
      </c>
    </row>
    <row r="106" spans="1:8" ht="14.25" customHeight="1">
      <c r="A106" s="13">
        <v>45533</v>
      </c>
      <c r="B106" s="14" t="s">
        <v>510</v>
      </c>
      <c r="C106" s="13">
        <v>45532</v>
      </c>
      <c r="D106" s="15">
        <v>497.755</v>
      </c>
      <c r="E106" s="15"/>
      <c r="F106" s="14"/>
      <c r="G106" s="14" t="s">
        <v>15</v>
      </c>
      <c r="H106" s="14" t="s">
        <v>511</v>
      </c>
    </row>
    <row r="107" spans="1:8" ht="14.25" customHeight="1">
      <c r="A107" s="21">
        <v>45534</v>
      </c>
      <c r="B107" s="22" t="s">
        <v>498</v>
      </c>
      <c r="C107" s="21">
        <v>45534</v>
      </c>
      <c r="D107" s="23">
        <v>3.53</v>
      </c>
      <c r="E107" s="23"/>
      <c r="F107" s="22"/>
      <c r="G107" s="78" t="s">
        <v>31</v>
      </c>
      <c r="H107" s="79" t="s">
        <v>32</v>
      </c>
    </row>
    <row r="108" spans="1:8" ht="14.25" customHeight="1">
      <c r="A108" s="21">
        <v>45534</v>
      </c>
      <c r="B108" s="22" t="s">
        <v>512</v>
      </c>
      <c r="C108" s="21">
        <v>45533</v>
      </c>
      <c r="D108" s="23">
        <v>9.52</v>
      </c>
      <c r="E108" s="23"/>
      <c r="F108" s="22"/>
      <c r="G108" s="78" t="s">
        <v>31</v>
      </c>
      <c r="H108" s="79" t="s">
        <v>32</v>
      </c>
    </row>
    <row r="109" spans="1:8" ht="14.25" customHeight="1">
      <c r="A109" s="6">
        <v>45534</v>
      </c>
      <c r="B109" s="7" t="s">
        <v>188</v>
      </c>
      <c r="C109" s="6">
        <v>45538</v>
      </c>
      <c r="D109" s="8"/>
      <c r="E109" s="8">
        <v>47.185000000000002</v>
      </c>
      <c r="F109" s="7"/>
      <c r="G109" s="7" t="s">
        <v>9</v>
      </c>
      <c r="H109" s="7"/>
    </row>
    <row r="110" spans="1:8" ht="14.25" customHeight="1">
      <c r="A110" s="6">
        <v>45534</v>
      </c>
      <c r="B110" s="7" t="s">
        <v>188</v>
      </c>
      <c r="C110" s="6">
        <v>45540</v>
      </c>
      <c r="D110" s="8"/>
      <c r="E110" s="8">
        <v>58.743000000000002</v>
      </c>
      <c r="F110" s="7"/>
      <c r="G110" s="7" t="s">
        <v>9</v>
      </c>
      <c r="H110" s="7"/>
    </row>
    <row r="111" spans="1:8" ht="14.25" customHeight="1">
      <c r="A111" s="13">
        <v>45534</v>
      </c>
      <c r="B111" s="14" t="s">
        <v>513</v>
      </c>
      <c r="C111" s="13">
        <v>45533</v>
      </c>
      <c r="D111" s="15">
        <v>67.403999999999996</v>
      </c>
      <c r="E111" s="15"/>
      <c r="F111" s="14"/>
      <c r="G111" s="14" t="s">
        <v>15</v>
      </c>
      <c r="H111" s="14" t="s">
        <v>511</v>
      </c>
    </row>
    <row r="112" spans="1:8" ht="14.25" customHeight="1">
      <c r="A112" s="6">
        <v>45534</v>
      </c>
      <c r="B112" s="7" t="s">
        <v>188</v>
      </c>
      <c r="C112" s="6">
        <v>45540</v>
      </c>
      <c r="D112" s="8"/>
      <c r="E112" s="8">
        <v>152.46</v>
      </c>
      <c r="F112" s="7"/>
      <c r="G112" s="7" t="s">
        <v>9</v>
      </c>
      <c r="H112" s="7"/>
    </row>
    <row r="113" spans="1:8" ht="14.25" customHeight="1">
      <c r="A113" s="6">
        <v>45534</v>
      </c>
      <c r="B113" s="7" t="s">
        <v>188</v>
      </c>
      <c r="C113" s="6">
        <v>45538</v>
      </c>
      <c r="D113" s="8"/>
      <c r="E113" s="8">
        <v>462.03300000000002</v>
      </c>
      <c r="F113" s="7"/>
      <c r="G113" s="7" t="s">
        <v>9</v>
      </c>
      <c r="H113" s="7"/>
    </row>
    <row r="114" spans="1:8" ht="14.25" customHeight="1">
      <c r="C114" s="73"/>
    </row>
    <row r="115" spans="1:8" ht="14.25" customHeight="1">
      <c r="C115" s="73"/>
    </row>
    <row r="116" spans="1:8" ht="14.25" customHeight="1">
      <c r="C116" s="73"/>
    </row>
    <row r="117" spans="1:8" ht="14.25" customHeight="1">
      <c r="C117" s="73"/>
    </row>
    <row r="118" spans="1:8" ht="14.25" customHeight="1">
      <c r="B118" s="69"/>
      <c r="C118" s="73"/>
    </row>
    <row r="119" spans="1:8" ht="14.25" customHeight="1">
      <c r="C119" s="73"/>
    </row>
    <row r="120" spans="1:8" ht="14.25" customHeight="1">
      <c r="C120" s="73"/>
    </row>
    <row r="121" spans="1:8" ht="14.25" customHeight="1">
      <c r="C121" s="73"/>
    </row>
    <row r="122" spans="1:8" ht="14.25" customHeight="1">
      <c r="C122" s="73"/>
    </row>
    <row r="123" spans="1:8" ht="14.25" customHeight="1">
      <c r="C123" s="73"/>
    </row>
    <row r="124" spans="1:8" ht="14.25" customHeight="1">
      <c r="C124" s="73"/>
    </row>
    <row r="125" spans="1:8" ht="14.25" customHeight="1">
      <c r="C125" s="73"/>
    </row>
    <row r="126" spans="1:8" ht="14.25" customHeight="1">
      <c r="C126" s="73"/>
    </row>
    <row r="127" spans="1:8" ht="14.25" customHeight="1">
      <c r="C127" s="73"/>
    </row>
    <row r="128" spans="1:8" ht="14.25" customHeight="1">
      <c r="C128" s="73"/>
    </row>
    <row r="129" spans="3:3" ht="14.25" customHeight="1">
      <c r="C129" s="73"/>
    </row>
    <row r="130" spans="3:3" ht="14.25" customHeight="1">
      <c r="C130" s="73"/>
    </row>
    <row r="131" spans="3:3" ht="14.25" customHeight="1">
      <c r="C131" s="73"/>
    </row>
    <row r="132" spans="3:3" ht="14.25" customHeight="1">
      <c r="C132" s="73"/>
    </row>
    <row r="133" spans="3:3" ht="14.25" customHeight="1">
      <c r="C133" s="73"/>
    </row>
    <row r="134" spans="3:3" ht="14.25" customHeight="1">
      <c r="C134" s="73"/>
    </row>
    <row r="135" spans="3:3" ht="14.25" customHeight="1">
      <c r="C135" s="73"/>
    </row>
    <row r="136" spans="3:3" ht="14.25" customHeight="1">
      <c r="C136" s="73"/>
    </row>
    <row r="137" spans="3:3" ht="14.25" customHeight="1">
      <c r="C137" s="73"/>
    </row>
    <row r="138" spans="3:3" ht="14.25" customHeight="1">
      <c r="C138" s="73"/>
    </row>
    <row r="139" spans="3:3" ht="14.25" customHeight="1">
      <c r="C139" s="73"/>
    </row>
    <row r="140" spans="3:3" ht="14.25" customHeight="1">
      <c r="C140" s="73"/>
    </row>
    <row r="141" spans="3:3" ht="14.25" customHeight="1">
      <c r="C141" s="73"/>
    </row>
    <row r="142" spans="3:3" ht="14.25" customHeight="1">
      <c r="C142" s="73"/>
    </row>
    <row r="143" spans="3:3" ht="14.25" customHeight="1">
      <c r="C143" s="73"/>
    </row>
    <row r="144" spans="3:3" ht="14.25" customHeight="1">
      <c r="C144" s="73"/>
    </row>
    <row r="145" spans="3:3" ht="14.25" customHeight="1">
      <c r="C145" s="73"/>
    </row>
    <row r="146" spans="3:3" ht="14.25" customHeight="1">
      <c r="C146" s="73"/>
    </row>
    <row r="147" spans="3:3" ht="14.25" customHeight="1">
      <c r="C147" s="73"/>
    </row>
    <row r="148" spans="3:3" ht="14.25" customHeight="1">
      <c r="C148" s="73"/>
    </row>
    <row r="149" spans="3:3" ht="14.25" customHeight="1">
      <c r="C149" s="73"/>
    </row>
    <row r="150" spans="3:3" ht="14.25" customHeight="1">
      <c r="C150" s="73"/>
    </row>
    <row r="151" spans="3:3" ht="14.25" customHeight="1">
      <c r="C151" s="73"/>
    </row>
    <row r="152" spans="3:3" ht="14.25" customHeight="1">
      <c r="C152" s="73"/>
    </row>
    <row r="153" spans="3:3" ht="14.25" customHeight="1">
      <c r="C153" s="73"/>
    </row>
    <row r="154" spans="3:3" ht="14.25" customHeight="1">
      <c r="C154" s="73"/>
    </row>
    <row r="155" spans="3:3" ht="14.25" customHeight="1">
      <c r="C155" s="73"/>
    </row>
    <row r="156" spans="3:3" ht="14.25" customHeight="1">
      <c r="C156" s="73"/>
    </row>
    <row r="157" spans="3:3" ht="14.25" customHeight="1">
      <c r="C157" s="73"/>
    </row>
    <row r="158" spans="3:3" ht="14.25" customHeight="1">
      <c r="C158" s="73"/>
    </row>
    <row r="159" spans="3:3" ht="14.25" customHeight="1">
      <c r="C159" s="73"/>
    </row>
    <row r="160" spans="3:3" ht="14.25" customHeight="1">
      <c r="C160" s="73"/>
    </row>
    <row r="161" spans="3:3" ht="14.25" customHeight="1">
      <c r="C161" s="73"/>
    </row>
    <row r="162" spans="3:3" ht="14.25" customHeight="1">
      <c r="C162" s="73"/>
    </row>
    <row r="163" spans="3:3" ht="14.25" customHeight="1">
      <c r="C163" s="73"/>
    </row>
    <row r="164" spans="3:3" ht="14.25" customHeight="1">
      <c r="C164" s="73"/>
    </row>
    <row r="165" spans="3:3" ht="14.25" customHeight="1">
      <c r="C165" s="73"/>
    </row>
    <row r="166" spans="3:3" ht="14.25" customHeight="1">
      <c r="C166" s="73"/>
    </row>
    <row r="167" spans="3:3" ht="14.25" customHeight="1">
      <c r="C167" s="73"/>
    </row>
    <row r="168" spans="3:3" ht="14.25" customHeight="1">
      <c r="C168" s="73"/>
    </row>
    <row r="169" spans="3:3" ht="14.25" customHeight="1">
      <c r="C169" s="73"/>
    </row>
    <row r="170" spans="3:3" ht="14.25" customHeight="1">
      <c r="C170" s="73"/>
    </row>
    <row r="171" spans="3:3" ht="14.25" customHeight="1">
      <c r="C171" s="73"/>
    </row>
    <row r="172" spans="3:3" ht="14.25" customHeight="1">
      <c r="C172" s="73"/>
    </row>
    <row r="173" spans="3:3" ht="14.25" customHeight="1">
      <c r="C173" s="73"/>
    </row>
    <row r="174" spans="3:3" ht="14.25" customHeight="1">
      <c r="C174" s="73"/>
    </row>
    <row r="175" spans="3:3" ht="14.25" customHeight="1">
      <c r="C175" s="73"/>
    </row>
    <row r="176" spans="3:3" ht="14.25" customHeight="1">
      <c r="C176" s="73"/>
    </row>
    <row r="177" spans="3:3" ht="14.25" customHeight="1">
      <c r="C177" s="73"/>
    </row>
    <row r="178" spans="3:3" ht="14.25" customHeight="1">
      <c r="C178" s="73"/>
    </row>
    <row r="179" spans="3:3" ht="14.25" customHeight="1">
      <c r="C179" s="73"/>
    </row>
    <row r="180" spans="3:3" ht="14.25" customHeight="1">
      <c r="C180" s="73"/>
    </row>
    <row r="181" spans="3:3" ht="14.25" customHeight="1">
      <c r="C181" s="73"/>
    </row>
    <row r="182" spans="3:3" ht="14.25" customHeight="1">
      <c r="C182" s="73"/>
    </row>
    <row r="183" spans="3:3" ht="14.25" customHeight="1">
      <c r="C183" s="73"/>
    </row>
    <row r="184" spans="3:3" ht="14.25" customHeight="1">
      <c r="C184" s="73"/>
    </row>
    <row r="185" spans="3:3" ht="14.25" customHeight="1">
      <c r="C185" s="73"/>
    </row>
    <row r="186" spans="3:3" ht="14.25" customHeight="1">
      <c r="C186" s="73"/>
    </row>
    <row r="187" spans="3:3" ht="14.25" customHeight="1">
      <c r="C187" s="73"/>
    </row>
    <row r="188" spans="3:3" ht="14.25" customHeight="1">
      <c r="C188" s="73"/>
    </row>
    <row r="189" spans="3:3" ht="14.25" customHeight="1">
      <c r="C189" s="73"/>
    </row>
    <row r="190" spans="3:3" ht="14.25" customHeight="1">
      <c r="C190" s="73"/>
    </row>
    <row r="191" spans="3:3" ht="14.25" customHeight="1">
      <c r="C191" s="73"/>
    </row>
    <row r="192" spans="3:3" ht="14.25" customHeight="1">
      <c r="C192" s="73"/>
    </row>
    <row r="193" spans="3:3" ht="14.25" customHeight="1">
      <c r="C193" s="73"/>
    </row>
    <row r="194" spans="3:3" ht="14.25" customHeight="1">
      <c r="C194" s="73"/>
    </row>
    <row r="195" spans="3:3" ht="14.25" customHeight="1">
      <c r="C195" s="73"/>
    </row>
    <row r="196" spans="3:3" ht="14.25" customHeight="1">
      <c r="C196" s="73"/>
    </row>
    <row r="197" spans="3:3" ht="14.25" customHeight="1">
      <c r="C197" s="73"/>
    </row>
    <row r="198" spans="3:3" ht="14.25" customHeight="1">
      <c r="C198" s="73"/>
    </row>
    <row r="199" spans="3:3" ht="14.25" customHeight="1">
      <c r="C199" s="73"/>
    </row>
    <row r="200" spans="3:3" ht="14.25" customHeight="1">
      <c r="C200" s="73"/>
    </row>
    <row r="201" spans="3:3" ht="14.25" customHeight="1">
      <c r="C201" s="73"/>
    </row>
    <row r="202" spans="3:3" ht="14.25" customHeight="1">
      <c r="C202" s="73"/>
    </row>
    <row r="203" spans="3:3" ht="14.25" customHeight="1">
      <c r="C203" s="73"/>
    </row>
    <row r="204" spans="3:3" ht="14.25" customHeight="1">
      <c r="C204" s="73"/>
    </row>
    <row r="205" spans="3:3" ht="14.25" customHeight="1">
      <c r="C205" s="73"/>
    </row>
    <row r="206" spans="3:3" ht="14.25" customHeight="1">
      <c r="C206" s="73"/>
    </row>
    <row r="207" spans="3:3" ht="14.25" customHeight="1">
      <c r="C207" s="73"/>
    </row>
    <row r="208" spans="3:3" ht="14.25" customHeight="1">
      <c r="C208" s="73"/>
    </row>
    <row r="209" spans="3:3" ht="14.25" customHeight="1">
      <c r="C209" s="73"/>
    </row>
    <row r="210" spans="3:3" ht="14.25" customHeight="1">
      <c r="C210" s="73"/>
    </row>
    <row r="211" spans="3:3" ht="14.25" customHeight="1">
      <c r="C211" s="73"/>
    </row>
    <row r="212" spans="3:3" ht="14.25" customHeight="1">
      <c r="C212" s="73"/>
    </row>
    <row r="213" spans="3:3" ht="14.25" customHeight="1">
      <c r="C213" s="73"/>
    </row>
    <row r="214" spans="3:3" ht="14.25" customHeight="1">
      <c r="C214" s="73"/>
    </row>
    <row r="215" spans="3:3" ht="14.25" customHeight="1">
      <c r="C215" s="73"/>
    </row>
    <row r="216" spans="3:3" ht="14.25" customHeight="1">
      <c r="C216" s="73"/>
    </row>
    <row r="217" spans="3:3" ht="14.25" customHeight="1">
      <c r="C217" s="73"/>
    </row>
    <row r="218" spans="3:3" ht="14.25" customHeight="1">
      <c r="C218" s="73"/>
    </row>
    <row r="219" spans="3:3" ht="14.25" customHeight="1">
      <c r="C219" s="73"/>
    </row>
    <row r="220" spans="3:3" ht="14.25" customHeight="1">
      <c r="C220" s="73"/>
    </row>
    <row r="221" spans="3:3" ht="14.25" customHeight="1">
      <c r="C221" s="73"/>
    </row>
    <row r="222" spans="3:3" ht="14.25" customHeight="1">
      <c r="C222" s="73"/>
    </row>
    <row r="223" spans="3:3" ht="14.25" customHeight="1">
      <c r="C223" s="73"/>
    </row>
    <row r="224" spans="3:3" ht="14.25" customHeight="1">
      <c r="C224" s="73"/>
    </row>
    <row r="225" spans="3:3" ht="14.25" customHeight="1">
      <c r="C225" s="73"/>
    </row>
    <row r="226" spans="3:3" ht="14.25" customHeight="1">
      <c r="C226" s="73"/>
    </row>
    <row r="227" spans="3:3" ht="14.25" customHeight="1">
      <c r="C227" s="73"/>
    </row>
    <row r="228" spans="3:3" ht="14.25" customHeight="1">
      <c r="C228" s="73"/>
    </row>
    <row r="229" spans="3:3" ht="14.25" customHeight="1">
      <c r="C229" s="73"/>
    </row>
    <row r="230" spans="3:3" ht="14.25" customHeight="1">
      <c r="C230" s="73"/>
    </row>
    <row r="231" spans="3:3" ht="14.25" customHeight="1">
      <c r="C231" s="73"/>
    </row>
    <row r="232" spans="3:3" ht="14.25" customHeight="1">
      <c r="C232" s="73"/>
    </row>
    <row r="233" spans="3:3" ht="14.25" customHeight="1">
      <c r="C233" s="73"/>
    </row>
    <row r="234" spans="3:3" ht="14.25" customHeight="1">
      <c r="C234" s="73"/>
    </row>
    <row r="235" spans="3:3" ht="14.25" customHeight="1">
      <c r="C235" s="73"/>
    </row>
    <row r="236" spans="3:3" ht="14.25" customHeight="1">
      <c r="C236" s="73"/>
    </row>
    <row r="237" spans="3:3" ht="14.25" customHeight="1">
      <c r="C237" s="73"/>
    </row>
    <row r="238" spans="3:3" ht="14.25" customHeight="1">
      <c r="C238" s="73"/>
    </row>
    <row r="239" spans="3:3" ht="14.25" customHeight="1">
      <c r="C239" s="73"/>
    </row>
    <row r="240" spans="3:3" ht="14.25" customHeight="1">
      <c r="C240" s="73"/>
    </row>
    <row r="241" spans="3:3" ht="14.25" customHeight="1">
      <c r="C241" s="73"/>
    </row>
    <row r="242" spans="3:3" ht="14.25" customHeight="1">
      <c r="C242" s="73"/>
    </row>
    <row r="243" spans="3:3" ht="14.25" customHeight="1">
      <c r="C243" s="73"/>
    </row>
    <row r="244" spans="3:3" ht="14.25" customHeight="1">
      <c r="C244" s="73"/>
    </row>
    <row r="245" spans="3:3" ht="14.25" customHeight="1">
      <c r="C245" s="73"/>
    </row>
    <row r="246" spans="3:3" ht="14.25" customHeight="1">
      <c r="C246" s="73"/>
    </row>
    <row r="247" spans="3:3" ht="14.25" customHeight="1">
      <c r="C247" s="73"/>
    </row>
    <row r="248" spans="3:3" ht="14.25" customHeight="1">
      <c r="C248" s="73"/>
    </row>
    <row r="249" spans="3:3" ht="14.25" customHeight="1">
      <c r="C249" s="73"/>
    </row>
    <row r="250" spans="3:3" ht="14.25" customHeight="1">
      <c r="C250" s="73"/>
    </row>
    <row r="251" spans="3:3" ht="14.25" customHeight="1">
      <c r="C251" s="73"/>
    </row>
    <row r="252" spans="3:3" ht="14.25" customHeight="1">
      <c r="C252" s="73"/>
    </row>
    <row r="253" spans="3:3" ht="14.25" customHeight="1">
      <c r="C253" s="73"/>
    </row>
    <row r="254" spans="3:3" ht="14.25" customHeight="1">
      <c r="C254" s="73"/>
    </row>
    <row r="255" spans="3:3" ht="14.25" customHeight="1">
      <c r="C255" s="73"/>
    </row>
    <row r="256" spans="3:3" ht="14.25" customHeight="1">
      <c r="C256" s="73"/>
    </row>
    <row r="257" spans="3:3" ht="14.25" customHeight="1">
      <c r="C257" s="73"/>
    </row>
    <row r="258" spans="3:3" ht="14.25" customHeight="1">
      <c r="C258" s="73"/>
    </row>
    <row r="259" spans="3:3" ht="14.25" customHeight="1">
      <c r="C259" s="73"/>
    </row>
    <row r="260" spans="3:3" ht="14.25" customHeight="1">
      <c r="C260" s="73"/>
    </row>
    <row r="261" spans="3:3" ht="14.25" customHeight="1">
      <c r="C261" s="73"/>
    </row>
    <row r="262" spans="3:3" ht="14.25" customHeight="1">
      <c r="C262" s="73"/>
    </row>
    <row r="263" spans="3:3" ht="14.25" customHeight="1">
      <c r="C263" s="73"/>
    </row>
    <row r="264" spans="3:3" ht="14.25" customHeight="1">
      <c r="C264" s="73"/>
    </row>
    <row r="265" spans="3:3" ht="14.25" customHeight="1">
      <c r="C265" s="73"/>
    </row>
    <row r="266" spans="3:3" ht="14.25" customHeight="1">
      <c r="C266" s="73"/>
    </row>
    <row r="267" spans="3:3" ht="14.25" customHeight="1">
      <c r="C267" s="73"/>
    </row>
    <row r="268" spans="3:3" ht="14.25" customHeight="1">
      <c r="C268" s="73"/>
    </row>
    <row r="269" spans="3:3" ht="14.25" customHeight="1">
      <c r="C269" s="73"/>
    </row>
    <row r="270" spans="3:3" ht="14.25" customHeight="1">
      <c r="C270" s="73"/>
    </row>
    <row r="271" spans="3:3" ht="14.25" customHeight="1">
      <c r="C271" s="73"/>
    </row>
    <row r="272" spans="3:3" ht="14.25" customHeight="1">
      <c r="C272" s="73"/>
    </row>
    <row r="273" spans="3:3" ht="14.25" customHeight="1">
      <c r="C273" s="73"/>
    </row>
    <row r="274" spans="3:3" ht="14.25" customHeight="1">
      <c r="C274" s="73"/>
    </row>
    <row r="275" spans="3:3" ht="14.25" customHeight="1">
      <c r="C275" s="73"/>
    </row>
    <row r="276" spans="3:3" ht="14.25" customHeight="1">
      <c r="C276" s="73"/>
    </row>
    <row r="277" spans="3:3" ht="14.25" customHeight="1">
      <c r="C277" s="73"/>
    </row>
    <row r="278" spans="3:3" ht="14.25" customHeight="1">
      <c r="C278" s="73"/>
    </row>
    <row r="279" spans="3:3" ht="14.25" customHeight="1">
      <c r="C279" s="73"/>
    </row>
    <row r="280" spans="3:3" ht="14.25" customHeight="1">
      <c r="C280" s="73"/>
    </row>
    <row r="281" spans="3:3" ht="14.25" customHeight="1">
      <c r="C281" s="73"/>
    </row>
    <row r="282" spans="3:3" ht="14.25" customHeight="1">
      <c r="C282" s="73"/>
    </row>
    <row r="283" spans="3:3" ht="14.25" customHeight="1">
      <c r="C283" s="73"/>
    </row>
    <row r="284" spans="3:3" ht="14.25" customHeight="1">
      <c r="C284" s="73"/>
    </row>
    <row r="285" spans="3:3" ht="14.25" customHeight="1">
      <c r="C285" s="73"/>
    </row>
    <row r="286" spans="3:3" ht="14.25" customHeight="1">
      <c r="C286" s="73"/>
    </row>
    <row r="287" spans="3:3" ht="14.25" customHeight="1">
      <c r="C287" s="73"/>
    </row>
    <row r="288" spans="3:3" ht="14.25" customHeight="1">
      <c r="C288" s="73"/>
    </row>
    <row r="289" spans="3:3" ht="14.25" customHeight="1">
      <c r="C289" s="73"/>
    </row>
    <row r="290" spans="3:3" ht="14.25" customHeight="1">
      <c r="C290" s="73"/>
    </row>
    <row r="291" spans="3:3" ht="14.25" customHeight="1">
      <c r="C291" s="73"/>
    </row>
    <row r="292" spans="3:3" ht="14.25" customHeight="1">
      <c r="C292" s="73"/>
    </row>
    <row r="293" spans="3:3" ht="14.25" customHeight="1">
      <c r="C293" s="73"/>
    </row>
    <row r="294" spans="3:3" ht="14.25" customHeight="1">
      <c r="C294" s="73"/>
    </row>
    <row r="295" spans="3:3" ht="14.25" customHeight="1">
      <c r="C295" s="73"/>
    </row>
    <row r="296" spans="3:3" ht="14.25" customHeight="1">
      <c r="C296" s="73"/>
    </row>
    <row r="297" spans="3:3" ht="14.25" customHeight="1">
      <c r="C297" s="73"/>
    </row>
    <row r="298" spans="3:3" ht="14.25" customHeight="1">
      <c r="C298" s="73"/>
    </row>
    <row r="299" spans="3:3" ht="14.25" customHeight="1">
      <c r="C299" s="73"/>
    </row>
    <row r="300" spans="3:3" ht="14.25" customHeight="1">
      <c r="C300" s="73"/>
    </row>
    <row r="301" spans="3:3" ht="14.25" customHeight="1">
      <c r="C301" s="73"/>
    </row>
    <row r="302" spans="3:3" ht="14.25" customHeight="1">
      <c r="C302" s="73"/>
    </row>
    <row r="303" spans="3:3" ht="14.25" customHeight="1">
      <c r="C303" s="73"/>
    </row>
    <row r="304" spans="3:3" ht="14.25" customHeight="1">
      <c r="C304" s="73"/>
    </row>
    <row r="305" spans="3:3" ht="14.25" customHeight="1">
      <c r="C305" s="73"/>
    </row>
    <row r="306" spans="3:3" ht="14.25" customHeight="1">
      <c r="C306" s="73"/>
    </row>
    <row r="307" spans="3:3" ht="14.25" customHeight="1">
      <c r="C307" s="73"/>
    </row>
    <row r="308" spans="3:3" ht="14.25" customHeight="1">
      <c r="C308" s="73"/>
    </row>
    <row r="309" spans="3:3" ht="14.25" customHeight="1">
      <c r="C309" s="73"/>
    </row>
    <row r="310" spans="3:3" ht="14.25" customHeight="1">
      <c r="C310" s="73"/>
    </row>
    <row r="311" spans="3:3" ht="14.25" customHeight="1">
      <c r="C311" s="73"/>
    </row>
    <row r="312" spans="3:3" ht="14.25" customHeight="1">
      <c r="C312" s="73"/>
    </row>
    <row r="313" spans="3:3" ht="14.25" customHeight="1">
      <c r="C313" s="73"/>
    </row>
    <row r="314" spans="3:3" ht="14.25" customHeight="1">
      <c r="C314" s="73"/>
    </row>
    <row r="315" spans="3:3" ht="14.25" customHeight="1">
      <c r="C315" s="73"/>
    </row>
    <row r="316" spans="3:3" ht="14.25" customHeight="1">
      <c r="C316" s="73"/>
    </row>
    <row r="317" spans="3:3" ht="14.25" customHeight="1">
      <c r="C317" s="73"/>
    </row>
    <row r="318" spans="3:3" ht="14.25" customHeight="1">
      <c r="C318" s="73"/>
    </row>
    <row r="319" spans="3:3" ht="14.25" customHeight="1">
      <c r="C319" s="73"/>
    </row>
    <row r="320" spans="3:3" ht="14.25" customHeight="1">
      <c r="C320" s="73"/>
    </row>
    <row r="321" spans="3:3" ht="14.25" customHeight="1">
      <c r="C321" s="73"/>
    </row>
    <row r="322" spans="3:3" ht="14.25" customHeight="1">
      <c r="C322" s="73"/>
    </row>
    <row r="323" spans="3:3" ht="14.25" customHeight="1">
      <c r="C323" s="73"/>
    </row>
    <row r="324" spans="3:3" ht="14.25" customHeight="1">
      <c r="C324" s="73"/>
    </row>
    <row r="325" spans="3:3" ht="14.25" customHeight="1">
      <c r="C325" s="73"/>
    </row>
    <row r="326" spans="3:3" ht="14.25" customHeight="1">
      <c r="C326" s="73"/>
    </row>
    <row r="327" spans="3:3" ht="14.25" customHeight="1">
      <c r="C327" s="73"/>
    </row>
    <row r="328" spans="3:3" ht="14.25" customHeight="1">
      <c r="C328" s="73"/>
    </row>
    <row r="329" spans="3:3" ht="14.25" customHeight="1">
      <c r="C329" s="73"/>
    </row>
    <row r="330" spans="3:3" ht="14.25" customHeight="1">
      <c r="C330" s="73"/>
    </row>
    <row r="331" spans="3:3" ht="14.25" customHeight="1">
      <c r="C331" s="73"/>
    </row>
    <row r="332" spans="3:3" ht="14.25" customHeight="1">
      <c r="C332" s="73"/>
    </row>
    <row r="333" spans="3:3" ht="14.25" customHeight="1">
      <c r="C333" s="73"/>
    </row>
    <row r="334" spans="3:3" ht="14.25" customHeight="1">
      <c r="C334" s="73"/>
    </row>
    <row r="335" spans="3:3" ht="14.25" customHeight="1">
      <c r="C335" s="73"/>
    </row>
    <row r="336" spans="3:3" ht="14.25" customHeight="1">
      <c r="C336" s="73"/>
    </row>
    <row r="337" spans="3:3" ht="14.25" customHeight="1">
      <c r="C337" s="73"/>
    </row>
    <row r="338" spans="3:3" ht="14.25" customHeight="1">
      <c r="C338" s="73"/>
    </row>
    <row r="339" spans="3:3" ht="14.25" customHeight="1">
      <c r="C339" s="73"/>
    </row>
    <row r="340" spans="3:3" ht="14.25" customHeight="1">
      <c r="C340" s="73"/>
    </row>
    <row r="341" spans="3:3" ht="14.25" customHeight="1">
      <c r="C341" s="73"/>
    </row>
    <row r="342" spans="3:3" ht="14.25" customHeight="1">
      <c r="C342" s="73"/>
    </row>
    <row r="343" spans="3:3" ht="14.25" customHeight="1">
      <c r="C343" s="73"/>
    </row>
    <row r="344" spans="3:3" ht="14.25" customHeight="1">
      <c r="C344" s="73"/>
    </row>
    <row r="345" spans="3:3" ht="14.25" customHeight="1">
      <c r="C345" s="73"/>
    </row>
    <row r="346" spans="3:3" ht="14.25" customHeight="1">
      <c r="C346" s="73"/>
    </row>
    <row r="347" spans="3:3" ht="14.25" customHeight="1">
      <c r="C347" s="73"/>
    </row>
    <row r="348" spans="3:3" ht="14.25" customHeight="1">
      <c r="C348" s="73"/>
    </row>
    <row r="349" spans="3:3" ht="14.25" customHeight="1">
      <c r="C349" s="73"/>
    </row>
    <row r="350" spans="3:3" ht="14.25" customHeight="1">
      <c r="C350" s="73"/>
    </row>
    <row r="351" spans="3:3" ht="14.25" customHeight="1">
      <c r="C351" s="73"/>
    </row>
    <row r="352" spans="3:3" ht="14.25" customHeight="1">
      <c r="C352" s="73"/>
    </row>
    <row r="353" spans="3:3" ht="14.25" customHeight="1">
      <c r="C353" s="73"/>
    </row>
    <row r="354" spans="3:3" ht="14.25" customHeight="1">
      <c r="C354" s="73"/>
    </row>
    <row r="355" spans="3:3" ht="14.25" customHeight="1">
      <c r="C355" s="73"/>
    </row>
    <row r="356" spans="3:3" ht="14.25" customHeight="1">
      <c r="C356" s="73"/>
    </row>
    <row r="357" spans="3:3" ht="14.25" customHeight="1">
      <c r="C357" s="73"/>
    </row>
    <row r="358" spans="3:3" ht="14.25" customHeight="1">
      <c r="C358" s="73"/>
    </row>
    <row r="359" spans="3:3" ht="14.25" customHeight="1">
      <c r="C359" s="73"/>
    </row>
    <row r="360" spans="3:3" ht="14.25" customHeight="1">
      <c r="C360" s="73"/>
    </row>
    <row r="361" spans="3:3" ht="14.25" customHeight="1">
      <c r="C361" s="73"/>
    </row>
    <row r="362" spans="3:3" ht="14.25" customHeight="1">
      <c r="C362" s="73"/>
    </row>
    <row r="363" spans="3:3" ht="14.25" customHeight="1">
      <c r="C363" s="73"/>
    </row>
    <row r="364" spans="3:3" ht="14.25" customHeight="1">
      <c r="C364" s="73"/>
    </row>
    <row r="365" spans="3:3" ht="14.25" customHeight="1">
      <c r="C365" s="73"/>
    </row>
    <row r="366" spans="3:3" ht="14.25" customHeight="1">
      <c r="C366" s="73"/>
    </row>
    <row r="367" spans="3:3" ht="14.25" customHeight="1">
      <c r="C367" s="73"/>
    </row>
    <row r="368" spans="3:3" ht="14.25" customHeight="1">
      <c r="C368" s="73"/>
    </row>
    <row r="369" spans="3:3" ht="14.25" customHeight="1">
      <c r="C369" s="73"/>
    </row>
    <row r="370" spans="3:3" ht="14.25" customHeight="1">
      <c r="C370" s="73"/>
    </row>
    <row r="371" spans="3:3" ht="14.25" customHeight="1">
      <c r="C371" s="73"/>
    </row>
    <row r="372" spans="3:3" ht="14.25" customHeight="1">
      <c r="C372" s="73"/>
    </row>
    <row r="373" spans="3:3" ht="14.25" customHeight="1">
      <c r="C373" s="73"/>
    </row>
    <row r="374" spans="3:3" ht="14.25" customHeight="1">
      <c r="C374" s="73"/>
    </row>
    <row r="375" spans="3:3" ht="14.25" customHeight="1">
      <c r="C375" s="73"/>
    </row>
    <row r="376" spans="3:3" ht="14.25" customHeight="1">
      <c r="C376" s="73"/>
    </row>
    <row r="377" spans="3:3" ht="14.25" customHeight="1">
      <c r="C377" s="73"/>
    </row>
    <row r="378" spans="3:3" ht="14.25" customHeight="1">
      <c r="C378" s="73"/>
    </row>
    <row r="379" spans="3:3" ht="14.25" customHeight="1">
      <c r="C379" s="73"/>
    </row>
    <row r="380" spans="3:3" ht="14.25" customHeight="1">
      <c r="C380" s="73"/>
    </row>
    <row r="381" spans="3:3" ht="14.25" customHeight="1">
      <c r="C381" s="73"/>
    </row>
    <row r="382" spans="3:3" ht="14.25" customHeight="1">
      <c r="C382" s="73"/>
    </row>
    <row r="383" spans="3:3" ht="14.25" customHeight="1">
      <c r="C383" s="73"/>
    </row>
    <row r="384" spans="3:3" ht="14.25" customHeight="1">
      <c r="C384" s="73"/>
    </row>
    <row r="385" spans="3:3" ht="14.25" customHeight="1">
      <c r="C385" s="73"/>
    </row>
    <row r="386" spans="3:3" ht="14.25" customHeight="1">
      <c r="C386" s="73"/>
    </row>
    <row r="387" spans="3:3" ht="14.25" customHeight="1">
      <c r="C387" s="73"/>
    </row>
    <row r="388" spans="3:3" ht="14.25" customHeight="1">
      <c r="C388" s="73"/>
    </row>
    <row r="389" spans="3:3" ht="14.25" customHeight="1">
      <c r="C389" s="73"/>
    </row>
    <row r="390" spans="3:3" ht="14.25" customHeight="1">
      <c r="C390" s="73"/>
    </row>
    <row r="391" spans="3:3" ht="14.25" customHeight="1">
      <c r="C391" s="73"/>
    </row>
    <row r="392" spans="3:3" ht="14.25" customHeight="1">
      <c r="C392" s="73"/>
    </row>
    <row r="393" spans="3:3" ht="14.25" customHeight="1">
      <c r="C393" s="73"/>
    </row>
    <row r="394" spans="3:3" ht="14.25" customHeight="1">
      <c r="C394" s="73"/>
    </row>
    <row r="395" spans="3:3" ht="14.25" customHeight="1">
      <c r="C395" s="73"/>
    </row>
    <row r="396" spans="3:3" ht="14.25" customHeight="1">
      <c r="C396" s="73"/>
    </row>
    <row r="397" spans="3:3" ht="14.25" customHeight="1">
      <c r="C397" s="73"/>
    </row>
    <row r="398" spans="3:3" ht="14.25" customHeight="1">
      <c r="C398" s="73"/>
    </row>
    <row r="399" spans="3:3" ht="14.25" customHeight="1">
      <c r="C399" s="73"/>
    </row>
    <row r="400" spans="3:3" ht="14.25" customHeight="1">
      <c r="C400" s="73"/>
    </row>
    <row r="401" spans="3:3" ht="14.25" customHeight="1">
      <c r="C401" s="73"/>
    </row>
    <row r="402" spans="3:3" ht="14.25" customHeight="1">
      <c r="C402" s="73"/>
    </row>
    <row r="403" spans="3:3" ht="14.25" customHeight="1">
      <c r="C403" s="73"/>
    </row>
    <row r="404" spans="3:3" ht="14.25" customHeight="1">
      <c r="C404" s="73"/>
    </row>
    <row r="405" spans="3:3" ht="14.25" customHeight="1">
      <c r="C405" s="73"/>
    </row>
    <row r="406" spans="3:3" ht="14.25" customHeight="1">
      <c r="C406" s="73"/>
    </row>
    <row r="407" spans="3:3" ht="14.25" customHeight="1">
      <c r="C407" s="73"/>
    </row>
    <row r="408" spans="3:3" ht="14.25" customHeight="1">
      <c r="C408" s="73"/>
    </row>
    <row r="409" spans="3:3" ht="14.25" customHeight="1">
      <c r="C409" s="73"/>
    </row>
    <row r="410" spans="3:3" ht="14.25" customHeight="1">
      <c r="C410" s="73"/>
    </row>
    <row r="411" spans="3:3" ht="14.25" customHeight="1">
      <c r="C411" s="73"/>
    </row>
    <row r="412" spans="3:3" ht="14.25" customHeight="1">
      <c r="C412" s="73"/>
    </row>
    <row r="413" spans="3:3" ht="14.25" customHeight="1">
      <c r="C413" s="73"/>
    </row>
    <row r="414" spans="3:3" ht="14.25" customHeight="1">
      <c r="C414" s="73"/>
    </row>
    <row r="415" spans="3:3" ht="14.25" customHeight="1">
      <c r="C415" s="73"/>
    </row>
    <row r="416" spans="3:3" ht="14.25" customHeight="1">
      <c r="C416" s="73"/>
    </row>
    <row r="417" spans="3:3" ht="14.25" customHeight="1">
      <c r="C417" s="73"/>
    </row>
    <row r="418" spans="3:3" ht="14.25" customHeight="1">
      <c r="C418" s="73"/>
    </row>
    <row r="419" spans="3:3" ht="14.25" customHeight="1">
      <c r="C419" s="73"/>
    </row>
    <row r="420" spans="3:3" ht="14.25" customHeight="1">
      <c r="C420" s="73"/>
    </row>
    <row r="421" spans="3:3" ht="14.25" customHeight="1">
      <c r="C421" s="73"/>
    </row>
    <row r="422" spans="3:3" ht="14.25" customHeight="1">
      <c r="C422" s="73"/>
    </row>
    <row r="423" spans="3:3" ht="14.25" customHeight="1">
      <c r="C423" s="73"/>
    </row>
    <row r="424" spans="3:3" ht="14.25" customHeight="1">
      <c r="C424" s="73"/>
    </row>
    <row r="425" spans="3:3" ht="14.25" customHeight="1">
      <c r="C425" s="73"/>
    </row>
    <row r="426" spans="3:3" ht="14.25" customHeight="1">
      <c r="C426" s="73"/>
    </row>
    <row r="427" spans="3:3" ht="14.25" customHeight="1">
      <c r="C427" s="73"/>
    </row>
    <row r="428" spans="3:3" ht="14.25" customHeight="1">
      <c r="C428" s="73"/>
    </row>
    <row r="429" spans="3:3" ht="14.25" customHeight="1">
      <c r="C429" s="73"/>
    </row>
    <row r="430" spans="3:3" ht="14.25" customHeight="1">
      <c r="C430" s="73"/>
    </row>
    <row r="431" spans="3:3" ht="14.25" customHeight="1">
      <c r="C431" s="73"/>
    </row>
    <row r="432" spans="3:3" ht="14.25" customHeight="1">
      <c r="C432" s="73"/>
    </row>
    <row r="433" spans="3:3" ht="14.25" customHeight="1">
      <c r="C433" s="73"/>
    </row>
    <row r="434" spans="3:3" ht="14.25" customHeight="1">
      <c r="C434" s="73"/>
    </row>
    <row r="435" spans="3:3" ht="14.25" customHeight="1">
      <c r="C435" s="73"/>
    </row>
    <row r="436" spans="3:3" ht="14.25" customHeight="1">
      <c r="C436" s="73"/>
    </row>
    <row r="437" spans="3:3" ht="14.25" customHeight="1">
      <c r="C437" s="73"/>
    </row>
    <row r="438" spans="3:3" ht="14.25" customHeight="1">
      <c r="C438" s="73"/>
    </row>
    <row r="439" spans="3:3" ht="14.25" customHeight="1">
      <c r="C439" s="73"/>
    </row>
    <row r="440" spans="3:3" ht="14.25" customHeight="1">
      <c r="C440" s="73"/>
    </row>
    <row r="441" spans="3:3" ht="14.25" customHeight="1">
      <c r="C441" s="73"/>
    </row>
    <row r="442" spans="3:3" ht="14.25" customHeight="1">
      <c r="C442" s="73"/>
    </row>
    <row r="443" spans="3:3" ht="14.25" customHeight="1">
      <c r="C443" s="73"/>
    </row>
    <row r="444" spans="3:3" ht="14.25" customHeight="1">
      <c r="C444" s="73"/>
    </row>
    <row r="445" spans="3:3" ht="14.25" customHeight="1">
      <c r="C445" s="73"/>
    </row>
    <row r="446" spans="3:3" ht="14.25" customHeight="1">
      <c r="C446" s="73"/>
    </row>
    <row r="447" spans="3:3" ht="14.25" customHeight="1">
      <c r="C447" s="73"/>
    </row>
    <row r="448" spans="3:3" ht="14.25" customHeight="1">
      <c r="C448" s="73"/>
    </row>
    <row r="449" spans="3:3" ht="14.25" customHeight="1">
      <c r="C449" s="73"/>
    </row>
    <row r="450" spans="3:3" ht="14.25" customHeight="1">
      <c r="C450" s="73"/>
    </row>
    <row r="451" spans="3:3" ht="14.25" customHeight="1">
      <c r="C451" s="73"/>
    </row>
    <row r="452" spans="3:3" ht="14.25" customHeight="1">
      <c r="C452" s="73"/>
    </row>
    <row r="453" spans="3:3" ht="14.25" customHeight="1">
      <c r="C453" s="73"/>
    </row>
    <row r="454" spans="3:3" ht="14.25" customHeight="1">
      <c r="C454" s="73"/>
    </row>
    <row r="455" spans="3:3" ht="14.25" customHeight="1">
      <c r="C455" s="73"/>
    </row>
    <row r="456" spans="3:3" ht="14.25" customHeight="1">
      <c r="C456" s="73"/>
    </row>
    <row r="457" spans="3:3" ht="14.25" customHeight="1">
      <c r="C457" s="73"/>
    </row>
    <row r="458" spans="3:3" ht="14.25" customHeight="1">
      <c r="C458" s="73"/>
    </row>
    <row r="459" spans="3:3" ht="14.25" customHeight="1">
      <c r="C459" s="73"/>
    </row>
    <row r="460" spans="3:3" ht="14.25" customHeight="1">
      <c r="C460" s="73"/>
    </row>
    <row r="461" spans="3:3" ht="14.25" customHeight="1">
      <c r="C461" s="73"/>
    </row>
    <row r="462" spans="3:3" ht="14.25" customHeight="1">
      <c r="C462" s="73"/>
    </row>
    <row r="463" spans="3:3" ht="14.25" customHeight="1">
      <c r="C463" s="73"/>
    </row>
    <row r="464" spans="3:3" ht="14.25" customHeight="1">
      <c r="C464" s="73"/>
    </row>
    <row r="465" spans="3:3" ht="14.25" customHeight="1">
      <c r="C465" s="73"/>
    </row>
    <row r="466" spans="3:3" ht="14.25" customHeight="1">
      <c r="C466" s="73"/>
    </row>
    <row r="467" spans="3:3" ht="14.25" customHeight="1">
      <c r="C467" s="73"/>
    </row>
    <row r="468" spans="3:3" ht="14.25" customHeight="1">
      <c r="C468" s="73"/>
    </row>
    <row r="469" spans="3:3" ht="14.25" customHeight="1">
      <c r="C469" s="73"/>
    </row>
    <row r="470" spans="3:3" ht="14.25" customHeight="1">
      <c r="C470" s="73"/>
    </row>
    <row r="471" spans="3:3" ht="14.25" customHeight="1">
      <c r="C471" s="73"/>
    </row>
    <row r="472" spans="3:3" ht="14.25" customHeight="1">
      <c r="C472" s="73"/>
    </row>
    <row r="473" spans="3:3" ht="14.25" customHeight="1">
      <c r="C473" s="73"/>
    </row>
    <row r="474" spans="3:3" ht="14.25" customHeight="1">
      <c r="C474" s="73"/>
    </row>
    <row r="475" spans="3:3" ht="14.25" customHeight="1">
      <c r="C475" s="73"/>
    </row>
    <row r="476" spans="3:3" ht="14.25" customHeight="1">
      <c r="C476" s="73"/>
    </row>
    <row r="477" spans="3:3" ht="14.25" customHeight="1">
      <c r="C477" s="73"/>
    </row>
    <row r="478" spans="3:3" ht="14.25" customHeight="1">
      <c r="C478" s="73"/>
    </row>
    <row r="479" spans="3:3" ht="14.25" customHeight="1">
      <c r="C479" s="73"/>
    </row>
    <row r="480" spans="3:3" ht="14.25" customHeight="1">
      <c r="C480" s="73"/>
    </row>
    <row r="481" spans="3:3" ht="14.25" customHeight="1">
      <c r="C481" s="73"/>
    </row>
    <row r="482" spans="3:3" ht="14.25" customHeight="1">
      <c r="C482" s="73"/>
    </row>
    <row r="483" spans="3:3" ht="14.25" customHeight="1">
      <c r="C483" s="73"/>
    </row>
    <row r="484" spans="3:3" ht="14.25" customHeight="1">
      <c r="C484" s="73"/>
    </row>
    <row r="485" spans="3:3" ht="14.25" customHeight="1">
      <c r="C485" s="73"/>
    </row>
    <row r="486" spans="3:3" ht="14.25" customHeight="1">
      <c r="C486" s="73"/>
    </row>
    <row r="487" spans="3:3" ht="14.25" customHeight="1">
      <c r="C487" s="73"/>
    </row>
    <row r="488" spans="3:3" ht="14.25" customHeight="1">
      <c r="C488" s="73"/>
    </row>
    <row r="489" spans="3:3" ht="14.25" customHeight="1">
      <c r="C489" s="73"/>
    </row>
    <row r="490" spans="3:3" ht="14.25" customHeight="1">
      <c r="C490" s="73"/>
    </row>
    <row r="491" spans="3:3" ht="14.25" customHeight="1">
      <c r="C491" s="73"/>
    </row>
    <row r="492" spans="3:3" ht="14.25" customHeight="1">
      <c r="C492" s="73"/>
    </row>
    <row r="493" spans="3:3" ht="14.25" customHeight="1">
      <c r="C493" s="73"/>
    </row>
    <row r="494" spans="3:3" ht="14.25" customHeight="1">
      <c r="C494" s="73"/>
    </row>
    <row r="495" spans="3:3" ht="14.25" customHeight="1">
      <c r="C495" s="73"/>
    </row>
    <row r="496" spans="3:3" ht="14.25" customHeight="1">
      <c r="C496" s="73"/>
    </row>
    <row r="497" spans="3:3" ht="14.25" customHeight="1">
      <c r="C497" s="73"/>
    </row>
    <row r="498" spans="3:3" ht="14.25" customHeight="1">
      <c r="C498" s="73"/>
    </row>
    <row r="499" spans="3:3" ht="14.25" customHeight="1">
      <c r="C499" s="73"/>
    </row>
    <row r="500" spans="3:3" ht="14.25" customHeight="1">
      <c r="C500" s="73"/>
    </row>
    <row r="501" spans="3:3" ht="14.25" customHeight="1">
      <c r="C501" s="73"/>
    </row>
    <row r="502" spans="3:3" ht="14.25" customHeight="1">
      <c r="C502" s="73"/>
    </row>
    <row r="503" spans="3:3" ht="14.25" customHeight="1">
      <c r="C503" s="73"/>
    </row>
    <row r="504" spans="3:3" ht="14.25" customHeight="1">
      <c r="C504" s="73"/>
    </row>
    <row r="505" spans="3:3" ht="14.25" customHeight="1">
      <c r="C505" s="73"/>
    </row>
    <row r="506" spans="3:3" ht="14.25" customHeight="1">
      <c r="C506" s="73"/>
    </row>
    <row r="507" spans="3:3" ht="14.25" customHeight="1">
      <c r="C507" s="73"/>
    </row>
    <row r="508" spans="3:3" ht="14.25" customHeight="1">
      <c r="C508" s="73"/>
    </row>
    <row r="509" spans="3:3" ht="14.25" customHeight="1">
      <c r="C509" s="73"/>
    </row>
    <row r="510" spans="3:3" ht="14.25" customHeight="1">
      <c r="C510" s="73"/>
    </row>
    <row r="511" spans="3:3" ht="14.25" customHeight="1">
      <c r="C511" s="73"/>
    </row>
    <row r="512" spans="3:3" ht="14.25" customHeight="1">
      <c r="C512" s="73"/>
    </row>
    <row r="513" spans="3:3" ht="14.25" customHeight="1">
      <c r="C513" s="73"/>
    </row>
    <row r="514" spans="3:3" ht="14.25" customHeight="1">
      <c r="C514" s="73"/>
    </row>
    <row r="515" spans="3:3" ht="14.25" customHeight="1">
      <c r="C515" s="73"/>
    </row>
    <row r="516" spans="3:3" ht="14.25" customHeight="1">
      <c r="C516" s="73"/>
    </row>
    <row r="517" spans="3:3" ht="14.25" customHeight="1">
      <c r="C517" s="73"/>
    </row>
    <row r="518" spans="3:3" ht="14.25" customHeight="1">
      <c r="C518" s="73"/>
    </row>
    <row r="519" spans="3:3" ht="14.25" customHeight="1">
      <c r="C519" s="73"/>
    </row>
    <row r="520" spans="3:3" ht="14.25" customHeight="1">
      <c r="C520" s="73"/>
    </row>
    <row r="521" spans="3:3" ht="14.25" customHeight="1">
      <c r="C521" s="73"/>
    </row>
    <row r="522" spans="3:3" ht="14.25" customHeight="1">
      <c r="C522" s="73"/>
    </row>
    <row r="523" spans="3:3" ht="14.25" customHeight="1">
      <c r="C523" s="73"/>
    </row>
    <row r="524" spans="3:3" ht="14.25" customHeight="1">
      <c r="C524" s="73"/>
    </row>
    <row r="525" spans="3:3" ht="14.25" customHeight="1">
      <c r="C525" s="73"/>
    </row>
    <row r="526" spans="3:3" ht="14.25" customHeight="1">
      <c r="C526" s="73"/>
    </row>
    <row r="527" spans="3:3" ht="14.25" customHeight="1">
      <c r="C527" s="73"/>
    </row>
    <row r="528" spans="3:3" ht="14.25" customHeight="1">
      <c r="C528" s="73"/>
    </row>
    <row r="529" spans="3:3" ht="14.25" customHeight="1">
      <c r="C529" s="73"/>
    </row>
    <row r="530" spans="3:3" ht="14.25" customHeight="1">
      <c r="C530" s="73"/>
    </row>
    <row r="531" spans="3:3" ht="14.25" customHeight="1">
      <c r="C531" s="73"/>
    </row>
    <row r="532" spans="3:3" ht="14.25" customHeight="1">
      <c r="C532" s="73"/>
    </row>
    <row r="533" spans="3:3" ht="14.25" customHeight="1">
      <c r="C533" s="73"/>
    </row>
    <row r="534" spans="3:3" ht="14.25" customHeight="1">
      <c r="C534" s="73"/>
    </row>
    <row r="535" spans="3:3" ht="14.25" customHeight="1">
      <c r="C535" s="73"/>
    </row>
    <row r="536" spans="3:3" ht="14.25" customHeight="1">
      <c r="C536" s="73"/>
    </row>
    <row r="537" spans="3:3" ht="14.25" customHeight="1">
      <c r="C537" s="73"/>
    </row>
    <row r="538" spans="3:3" ht="14.25" customHeight="1">
      <c r="C538" s="73"/>
    </row>
    <row r="539" spans="3:3" ht="14.25" customHeight="1">
      <c r="C539" s="73"/>
    </row>
    <row r="540" spans="3:3" ht="14.25" customHeight="1">
      <c r="C540" s="73"/>
    </row>
    <row r="541" spans="3:3" ht="14.25" customHeight="1">
      <c r="C541" s="73"/>
    </row>
    <row r="542" spans="3:3" ht="14.25" customHeight="1">
      <c r="C542" s="73"/>
    </row>
    <row r="543" spans="3:3" ht="14.25" customHeight="1">
      <c r="C543" s="73"/>
    </row>
    <row r="544" spans="3:3" ht="14.25" customHeight="1">
      <c r="C544" s="73"/>
    </row>
    <row r="545" spans="3:3" ht="14.25" customHeight="1">
      <c r="C545" s="73"/>
    </row>
    <row r="546" spans="3:3" ht="14.25" customHeight="1">
      <c r="C546" s="73"/>
    </row>
    <row r="547" spans="3:3" ht="14.25" customHeight="1">
      <c r="C547" s="73"/>
    </row>
    <row r="548" spans="3:3" ht="14.25" customHeight="1">
      <c r="C548" s="73"/>
    </row>
    <row r="549" spans="3:3" ht="14.25" customHeight="1">
      <c r="C549" s="73"/>
    </row>
    <row r="550" spans="3:3" ht="14.25" customHeight="1">
      <c r="C550" s="73"/>
    </row>
    <row r="551" spans="3:3" ht="14.25" customHeight="1">
      <c r="C551" s="73"/>
    </row>
    <row r="552" spans="3:3" ht="14.25" customHeight="1">
      <c r="C552" s="73"/>
    </row>
    <row r="553" spans="3:3" ht="14.25" customHeight="1">
      <c r="C553" s="73"/>
    </row>
    <row r="554" spans="3:3" ht="14.25" customHeight="1">
      <c r="C554" s="73"/>
    </row>
    <row r="555" spans="3:3" ht="14.25" customHeight="1">
      <c r="C555" s="73"/>
    </row>
    <row r="556" spans="3:3" ht="14.25" customHeight="1">
      <c r="C556" s="73"/>
    </row>
    <row r="557" spans="3:3" ht="14.25" customHeight="1">
      <c r="C557" s="73"/>
    </row>
    <row r="558" spans="3:3" ht="14.25" customHeight="1">
      <c r="C558" s="73"/>
    </row>
    <row r="559" spans="3:3" ht="14.25" customHeight="1">
      <c r="C559" s="73"/>
    </row>
    <row r="560" spans="3:3" ht="14.25" customHeight="1">
      <c r="C560" s="73"/>
    </row>
    <row r="561" spans="3:3" ht="14.25" customHeight="1">
      <c r="C561" s="73"/>
    </row>
    <row r="562" spans="3:3" ht="14.25" customHeight="1">
      <c r="C562" s="73"/>
    </row>
    <row r="563" spans="3:3" ht="14.25" customHeight="1">
      <c r="C563" s="73"/>
    </row>
    <row r="564" spans="3:3" ht="14.25" customHeight="1">
      <c r="C564" s="73"/>
    </row>
    <row r="565" spans="3:3" ht="14.25" customHeight="1">
      <c r="C565" s="73"/>
    </row>
    <row r="566" spans="3:3" ht="14.25" customHeight="1">
      <c r="C566" s="73"/>
    </row>
    <row r="567" spans="3:3" ht="14.25" customHeight="1">
      <c r="C567" s="73"/>
    </row>
    <row r="568" spans="3:3" ht="14.25" customHeight="1">
      <c r="C568" s="73"/>
    </row>
    <row r="569" spans="3:3" ht="14.25" customHeight="1">
      <c r="C569" s="73"/>
    </row>
    <row r="570" spans="3:3" ht="14.25" customHeight="1">
      <c r="C570" s="73"/>
    </row>
    <row r="571" spans="3:3" ht="14.25" customHeight="1">
      <c r="C571" s="73"/>
    </row>
    <row r="572" spans="3:3" ht="14.25" customHeight="1">
      <c r="C572" s="73"/>
    </row>
    <row r="573" spans="3:3" ht="14.25" customHeight="1">
      <c r="C573" s="73"/>
    </row>
    <row r="574" spans="3:3" ht="14.25" customHeight="1">
      <c r="C574" s="73"/>
    </row>
    <row r="575" spans="3:3" ht="14.25" customHeight="1">
      <c r="C575" s="73"/>
    </row>
    <row r="576" spans="3:3" ht="14.25" customHeight="1">
      <c r="C576" s="73"/>
    </row>
    <row r="577" spans="3:3" ht="14.25" customHeight="1">
      <c r="C577" s="73"/>
    </row>
    <row r="578" spans="3:3" ht="14.25" customHeight="1">
      <c r="C578" s="73"/>
    </row>
    <row r="579" spans="3:3" ht="14.25" customHeight="1">
      <c r="C579" s="73"/>
    </row>
    <row r="580" spans="3:3" ht="14.25" customHeight="1">
      <c r="C580" s="73"/>
    </row>
    <row r="581" spans="3:3" ht="14.25" customHeight="1">
      <c r="C581" s="73"/>
    </row>
    <row r="582" spans="3:3" ht="14.25" customHeight="1">
      <c r="C582" s="73"/>
    </row>
    <row r="583" spans="3:3" ht="14.25" customHeight="1">
      <c r="C583" s="73"/>
    </row>
    <row r="584" spans="3:3" ht="14.25" customHeight="1">
      <c r="C584" s="73"/>
    </row>
    <row r="585" spans="3:3" ht="14.25" customHeight="1">
      <c r="C585" s="73"/>
    </row>
    <row r="586" spans="3:3" ht="14.25" customHeight="1">
      <c r="C586" s="73"/>
    </row>
    <row r="587" spans="3:3" ht="14.25" customHeight="1">
      <c r="C587" s="73"/>
    </row>
    <row r="588" spans="3:3" ht="14.25" customHeight="1">
      <c r="C588" s="73"/>
    </row>
    <row r="589" spans="3:3" ht="14.25" customHeight="1">
      <c r="C589" s="73"/>
    </row>
    <row r="590" spans="3:3" ht="14.25" customHeight="1">
      <c r="C590" s="73"/>
    </row>
    <row r="591" spans="3:3" ht="14.25" customHeight="1">
      <c r="C591" s="73"/>
    </row>
    <row r="592" spans="3:3" ht="14.25" customHeight="1">
      <c r="C592" s="73"/>
    </row>
    <row r="593" spans="3:3" ht="14.25" customHeight="1">
      <c r="C593" s="73"/>
    </row>
    <row r="594" spans="3:3" ht="14.25" customHeight="1">
      <c r="C594" s="73"/>
    </row>
    <row r="595" spans="3:3" ht="14.25" customHeight="1">
      <c r="C595" s="73"/>
    </row>
    <row r="596" spans="3:3" ht="14.25" customHeight="1">
      <c r="C596" s="73"/>
    </row>
    <row r="597" spans="3:3" ht="14.25" customHeight="1">
      <c r="C597" s="73"/>
    </row>
    <row r="598" spans="3:3" ht="14.25" customHeight="1">
      <c r="C598" s="73"/>
    </row>
    <row r="599" spans="3:3" ht="14.25" customHeight="1">
      <c r="C599" s="73"/>
    </row>
    <row r="600" spans="3:3" ht="14.25" customHeight="1">
      <c r="C600" s="73"/>
    </row>
    <row r="601" spans="3:3" ht="14.25" customHeight="1">
      <c r="C601" s="73"/>
    </row>
    <row r="602" spans="3:3" ht="14.25" customHeight="1">
      <c r="C602" s="73"/>
    </row>
    <row r="603" spans="3:3" ht="14.25" customHeight="1">
      <c r="C603" s="73"/>
    </row>
    <row r="604" spans="3:3" ht="14.25" customHeight="1">
      <c r="C604" s="73"/>
    </row>
    <row r="605" spans="3:3" ht="14.25" customHeight="1">
      <c r="C605" s="73"/>
    </row>
    <row r="606" spans="3:3" ht="14.25" customHeight="1">
      <c r="C606" s="73"/>
    </row>
    <row r="607" spans="3:3" ht="14.25" customHeight="1">
      <c r="C607" s="73"/>
    </row>
    <row r="608" spans="3:3" ht="14.25" customHeight="1">
      <c r="C608" s="73"/>
    </row>
    <row r="609" spans="3:3" ht="14.25" customHeight="1">
      <c r="C609" s="73"/>
    </row>
    <row r="610" spans="3:3" ht="14.25" customHeight="1">
      <c r="C610" s="73"/>
    </row>
    <row r="611" spans="3:3" ht="14.25" customHeight="1">
      <c r="C611" s="73"/>
    </row>
    <row r="612" spans="3:3" ht="14.25" customHeight="1">
      <c r="C612" s="73"/>
    </row>
    <row r="613" spans="3:3" ht="14.25" customHeight="1">
      <c r="C613" s="73"/>
    </row>
    <row r="614" spans="3:3" ht="14.25" customHeight="1">
      <c r="C614" s="73"/>
    </row>
    <row r="615" spans="3:3" ht="14.25" customHeight="1">
      <c r="C615" s="73"/>
    </row>
    <row r="616" spans="3:3" ht="14.25" customHeight="1">
      <c r="C616" s="73"/>
    </row>
    <row r="617" spans="3:3" ht="14.25" customHeight="1">
      <c r="C617" s="73"/>
    </row>
    <row r="618" spans="3:3" ht="14.25" customHeight="1">
      <c r="C618" s="73"/>
    </row>
    <row r="619" spans="3:3" ht="14.25" customHeight="1">
      <c r="C619" s="73"/>
    </row>
    <row r="620" spans="3:3" ht="14.25" customHeight="1">
      <c r="C620" s="73"/>
    </row>
    <row r="621" spans="3:3" ht="14.25" customHeight="1">
      <c r="C621" s="73"/>
    </row>
    <row r="622" spans="3:3" ht="14.25" customHeight="1">
      <c r="C622" s="73"/>
    </row>
    <row r="623" spans="3:3" ht="14.25" customHeight="1">
      <c r="C623" s="73"/>
    </row>
    <row r="624" spans="3:3" ht="14.25" customHeight="1">
      <c r="C624" s="73"/>
    </row>
    <row r="625" spans="3:3" ht="14.25" customHeight="1">
      <c r="C625" s="73"/>
    </row>
    <row r="626" spans="3:3" ht="14.25" customHeight="1">
      <c r="C626" s="73"/>
    </row>
    <row r="627" spans="3:3" ht="14.25" customHeight="1">
      <c r="C627" s="73"/>
    </row>
    <row r="628" spans="3:3" ht="14.25" customHeight="1">
      <c r="C628" s="73"/>
    </row>
    <row r="629" spans="3:3" ht="14.25" customHeight="1">
      <c r="C629" s="73"/>
    </row>
    <row r="630" spans="3:3" ht="14.25" customHeight="1">
      <c r="C630" s="73"/>
    </row>
    <row r="631" spans="3:3" ht="14.25" customHeight="1">
      <c r="C631" s="73"/>
    </row>
    <row r="632" spans="3:3" ht="14.25" customHeight="1">
      <c r="C632" s="73"/>
    </row>
    <row r="633" spans="3:3" ht="14.25" customHeight="1">
      <c r="C633" s="73"/>
    </row>
    <row r="634" spans="3:3" ht="14.25" customHeight="1">
      <c r="C634" s="73"/>
    </row>
    <row r="635" spans="3:3" ht="14.25" customHeight="1">
      <c r="C635" s="73"/>
    </row>
    <row r="636" spans="3:3" ht="14.25" customHeight="1">
      <c r="C636" s="73"/>
    </row>
    <row r="637" spans="3:3" ht="14.25" customHeight="1">
      <c r="C637" s="73"/>
    </row>
    <row r="638" spans="3:3" ht="14.25" customHeight="1">
      <c r="C638" s="73"/>
    </row>
    <row r="639" spans="3:3" ht="14.25" customHeight="1">
      <c r="C639" s="73"/>
    </row>
    <row r="640" spans="3:3" ht="14.25" customHeight="1">
      <c r="C640" s="73"/>
    </row>
    <row r="641" spans="3:3" ht="14.25" customHeight="1">
      <c r="C641" s="73"/>
    </row>
    <row r="642" spans="3:3" ht="14.25" customHeight="1">
      <c r="C642" s="73"/>
    </row>
    <row r="643" spans="3:3" ht="14.25" customHeight="1">
      <c r="C643" s="73"/>
    </row>
    <row r="644" spans="3:3" ht="14.25" customHeight="1">
      <c r="C644" s="73"/>
    </row>
    <row r="645" spans="3:3" ht="14.25" customHeight="1">
      <c r="C645" s="73"/>
    </row>
    <row r="646" spans="3:3" ht="14.25" customHeight="1">
      <c r="C646" s="73"/>
    </row>
    <row r="647" spans="3:3" ht="14.25" customHeight="1">
      <c r="C647" s="73"/>
    </row>
    <row r="648" spans="3:3" ht="14.25" customHeight="1">
      <c r="C648" s="73"/>
    </row>
    <row r="649" spans="3:3" ht="14.25" customHeight="1">
      <c r="C649" s="73"/>
    </row>
    <row r="650" spans="3:3" ht="14.25" customHeight="1">
      <c r="C650" s="73"/>
    </row>
    <row r="651" spans="3:3" ht="14.25" customHeight="1">
      <c r="C651" s="73"/>
    </row>
    <row r="652" spans="3:3" ht="14.25" customHeight="1">
      <c r="C652" s="73"/>
    </row>
    <row r="653" spans="3:3" ht="14.25" customHeight="1">
      <c r="C653" s="73"/>
    </row>
    <row r="654" spans="3:3" ht="14.25" customHeight="1">
      <c r="C654" s="73"/>
    </row>
    <row r="655" spans="3:3" ht="14.25" customHeight="1">
      <c r="C655" s="73"/>
    </row>
    <row r="656" spans="3:3" ht="14.25" customHeight="1">
      <c r="C656" s="73"/>
    </row>
    <row r="657" spans="3:3" ht="14.25" customHeight="1">
      <c r="C657" s="73"/>
    </row>
    <row r="658" spans="3:3" ht="14.25" customHeight="1">
      <c r="C658" s="73"/>
    </row>
    <row r="659" spans="3:3" ht="14.25" customHeight="1">
      <c r="C659" s="73"/>
    </row>
    <row r="660" spans="3:3" ht="14.25" customHeight="1">
      <c r="C660" s="73"/>
    </row>
    <row r="661" spans="3:3" ht="14.25" customHeight="1">
      <c r="C661" s="73"/>
    </row>
    <row r="662" spans="3:3" ht="14.25" customHeight="1">
      <c r="C662" s="73"/>
    </row>
    <row r="663" spans="3:3" ht="14.25" customHeight="1">
      <c r="C663" s="73"/>
    </row>
    <row r="664" spans="3:3" ht="14.25" customHeight="1">
      <c r="C664" s="73"/>
    </row>
    <row r="665" spans="3:3" ht="14.25" customHeight="1">
      <c r="C665" s="73"/>
    </row>
    <row r="666" spans="3:3" ht="14.25" customHeight="1">
      <c r="C666" s="73"/>
    </row>
    <row r="667" spans="3:3" ht="14.25" customHeight="1">
      <c r="C667" s="73"/>
    </row>
    <row r="668" spans="3:3" ht="14.25" customHeight="1">
      <c r="C668" s="73"/>
    </row>
    <row r="669" spans="3:3" ht="14.25" customHeight="1">
      <c r="C669" s="73"/>
    </row>
    <row r="670" spans="3:3" ht="14.25" customHeight="1">
      <c r="C670" s="73"/>
    </row>
    <row r="671" spans="3:3" ht="14.25" customHeight="1">
      <c r="C671" s="73"/>
    </row>
    <row r="672" spans="3:3" ht="14.25" customHeight="1">
      <c r="C672" s="73"/>
    </row>
    <row r="673" spans="3:3" ht="14.25" customHeight="1">
      <c r="C673" s="73"/>
    </row>
    <row r="674" spans="3:3" ht="14.25" customHeight="1">
      <c r="C674" s="73"/>
    </row>
    <row r="675" spans="3:3" ht="14.25" customHeight="1">
      <c r="C675" s="73"/>
    </row>
    <row r="676" spans="3:3" ht="14.25" customHeight="1">
      <c r="C676" s="73"/>
    </row>
    <row r="677" spans="3:3" ht="14.25" customHeight="1">
      <c r="C677" s="73"/>
    </row>
    <row r="678" spans="3:3" ht="14.25" customHeight="1">
      <c r="C678" s="73"/>
    </row>
    <row r="679" spans="3:3" ht="14.25" customHeight="1">
      <c r="C679" s="73"/>
    </row>
    <row r="680" spans="3:3" ht="14.25" customHeight="1">
      <c r="C680" s="73"/>
    </row>
    <row r="681" spans="3:3" ht="14.25" customHeight="1">
      <c r="C681" s="73"/>
    </row>
    <row r="682" spans="3:3" ht="14.25" customHeight="1">
      <c r="C682" s="73"/>
    </row>
    <row r="683" spans="3:3" ht="14.25" customHeight="1">
      <c r="C683" s="73"/>
    </row>
    <row r="684" spans="3:3" ht="14.25" customHeight="1">
      <c r="C684" s="73"/>
    </row>
    <row r="685" spans="3:3" ht="14.25" customHeight="1">
      <c r="C685" s="73"/>
    </row>
    <row r="686" spans="3:3" ht="14.25" customHeight="1">
      <c r="C686" s="73"/>
    </row>
    <row r="687" spans="3:3" ht="14.25" customHeight="1">
      <c r="C687" s="73"/>
    </row>
    <row r="688" spans="3:3" ht="14.25" customHeight="1">
      <c r="C688" s="73"/>
    </row>
    <row r="689" spans="3:3" ht="14.25" customHeight="1">
      <c r="C689" s="73"/>
    </row>
    <row r="690" spans="3:3" ht="14.25" customHeight="1">
      <c r="C690" s="73"/>
    </row>
    <row r="691" spans="3:3" ht="14.25" customHeight="1">
      <c r="C691" s="73"/>
    </row>
    <row r="692" spans="3:3" ht="14.25" customHeight="1">
      <c r="C692" s="73"/>
    </row>
    <row r="693" spans="3:3" ht="14.25" customHeight="1">
      <c r="C693" s="73"/>
    </row>
    <row r="694" spans="3:3" ht="14.25" customHeight="1">
      <c r="C694" s="73"/>
    </row>
    <row r="695" spans="3:3" ht="14.25" customHeight="1">
      <c r="C695" s="73"/>
    </row>
    <row r="696" spans="3:3" ht="14.25" customHeight="1">
      <c r="C696" s="73"/>
    </row>
    <row r="697" spans="3:3" ht="14.25" customHeight="1">
      <c r="C697" s="73"/>
    </row>
    <row r="698" spans="3:3" ht="14.25" customHeight="1">
      <c r="C698" s="73"/>
    </row>
    <row r="699" spans="3:3" ht="14.25" customHeight="1">
      <c r="C699" s="73"/>
    </row>
    <row r="700" spans="3:3" ht="14.25" customHeight="1">
      <c r="C700" s="73"/>
    </row>
    <row r="701" spans="3:3" ht="14.25" customHeight="1">
      <c r="C701" s="73"/>
    </row>
    <row r="702" spans="3:3" ht="14.25" customHeight="1">
      <c r="C702" s="73"/>
    </row>
    <row r="703" spans="3:3" ht="14.25" customHeight="1">
      <c r="C703" s="73"/>
    </row>
    <row r="704" spans="3:3" ht="14.25" customHeight="1">
      <c r="C704" s="73"/>
    </row>
    <row r="705" spans="3:3" ht="14.25" customHeight="1">
      <c r="C705" s="73"/>
    </row>
    <row r="706" spans="3:3" ht="14.25" customHeight="1">
      <c r="C706" s="73"/>
    </row>
    <row r="707" spans="3:3" ht="14.25" customHeight="1">
      <c r="C707" s="73"/>
    </row>
    <row r="708" spans="3:3" ht="14.25" customHeight="1">
      <c r="C708" s="73"/>
    </row>
    <row r="709" spans="3:3" ht="14.25" customHeight="1">
      <c r="C709" s="73"/>
    </row>
    <row r="710" spans="3:3" ht="14.25" customHeight="1">
      <c r="C710" s="73"/>
    </row>
    <row r="711" spans="3:3" ht="14.25" customHeight="1">
      <c r="C711" s="73"/>
    </row>
    <row r="712" spans="3:3" ht="14.25" customHeight="1">
      <c r="C712" s="73"/>
    </row>
    <row r="713" spans="3:3" ht="14.25" customHeight="1">
      <c r="C713" s="73"/>
    </row>
    <row r="714" spans="3:3" ht="14.25" customHeight="1">
      <c r="C714" s="73"/>
    </row>
    <row r="715" spans="3:3" ht="14.25" customHeight="1">
      <c r="C715" s="73"/>
    </row>
    <row r="716" spans="3:3" ht="14.25" customHeight="1">
      <c r="C716" s="73"/>
    </row>
    <row r="717" spans="3:3" ht="14.25" customHeight="1">
      <c r="C717" s="73"/>
    </row>
    <row r="718" spans="3:3" ht="14.25" customHeight="1">
      <c r="C718" s="73"/>
    </row>
    <row r="719" spans="3:3" ht="14.25" customHeight="1">
      <c r="C719" s="73"/>
    </row>
    <row r="720" spans="3:3" ht="14.25" customHeight="1">
      <c r="C720" s="73"/>
    </row>
    <row r="721" spans="3:3" ht="14.25" customHeight="1">
      <c r="C721" s="73"/>
    </row>
    <row r="722" spans="3:3" ht="14.25" customHeight="1">
      <c r="C722" s="73"/>
    </row>
    <row r="723" spans="3:3" ht="14.25" customHeight="1">
      <c r="C723" s="73"/>
    </row>
    <row r="724" spans="3:3" ht="14.25" customHeight="1">
      <c r="C724" s="73"/>
    </row>
    <row r="725" spans="3:3" ht="14.25" customHeight="1">
      <c r="C725" s="73"/>
    </row>
    <row r="726" spans="3:3" ht="14.25" customHeight="1">
      <c r="C726" s="73"/>
    </row>
    <row r="727" spans="3:3" ht="14.25" customHeight="1">
      <c r="C727" s="73"/>
    </row>
    <row r="728" spans="3:3" ht="14.25" customHeight="1">
      <c r="C728" s="73"/>
    </row>
    <row r="729" spans="3:3" ht="14.25" customHeight="1">
      <c r="C729" s="73"/>
    </row>
    <row r="730" spans="3:3" ht="14.25" customHeight="1">
      <c r="C730" s="73"/>
    </row>
    <row r="731" spans="3:3" ht="14.25" customHeight="1">
      <c r="C731" s="73"/>
    </row>
    <row r="732" spans="3:3" ht="14.25" customHeight="1">
      <c r="C732" s="73"/>
    </row>
    <row r="733" spans="3:3" ht="14.25" customHeight="1">
      <c r="C733" s="73"/>
    </row>
    <row r="734" spans="3:3" ht="14.25" customHeight="1">
      <c r="C734" s="73"/>
    </row>
    <row r="735" spans="3:3" ht="14.25" customHeight="1">
      <c r="C735" s="73"/>
    </row>
    <row r="736" spans="3:3" ht="14.25" customHeight="1">
      <c r="C736" s="73"/>
    </row>
    <row r="737" spans="3:3" ht="14.25" customHeight="1">
      <c r="C737" s="73"/>
    </row>
    <row r="738" spans="3:3" ht="14.25" customHeight="1">
      <c r="C738" s="73"/>
    </row>
    <row r="739" spans="3:3" ht="14.25" customHeight="1">
      <c r="C739" s="73"/>
    </row>
    <row r="740" spans="3:3" ht="14.25" customHeight="1">
      <c r="C740" s="73"/>
    </row>
    <row r="741" spans="3:3" ht="14.25" customHeight="1">
      <c r="C741" s="73"/>
    </row>
    <row r="742" spans="3:3" ht="14.25" customHeight="1">
      <c r="C742" s="73"/>
    </row>
    <row r="743" spans="3:3" ht="14.25" customHeight="1">
      <c r="C743" s="73"/>
    </row>
    <row r="744" spans="3:3" ht="14.25" customHeight="1">
      <c r="C744" s="73"/>
    </row>
    <row r="745" spans="3:3" ht="14.25" customHeight="1">
      <c r="C745" s="73"/>
    </row>
    <row r="746" spans="3:3" ht="14.25" customHeight="1">
      <c r="C746" s="73"/>
    </row>
    <row r="747" spans="3:3" ht="14.25" customHeight="1">
      <c r="C747" s="73"/>
    </row>
    <row r="748" spans="3:3" ht="14.25" customHeight="1">
      <c r="C748" s="73"/>
    </row>
    <row r="749" spans="3:3" ht="14.25" customHeight="1">
      <c r="C749" s="73"/>
    </row>
    <row r="750" spans="3:3" ht="14.25" customHeight="1">
      <c r="C750" s="73"/>
    </row>
    <row r="751" spans="3:3" ht="14.25" customHeight="1">
      <c r="C751" s="73"/>
    </row>
    <row r="752" spans="3:3" ht="14.25" customHeight="1">
      <c r="C752" s="73"/>
    </row>
    <row r="753" spans="3:3" ht="14.25" customHeight="1">
      <c r="C753" s="73"/>
    </row>
    <row r="754" spans="3:3" ht="14.25" customHeight="1">
      <c r="C754" s="73"/>
    </row>
    <row r="755" spans="3:3" ht="14.25" customHeight="1">
      <c r="C755" s="73"/>
    </row>
    <row r="756" spans="3:3" ht="14.25" customHeight="1">
      <c r="C756" s="73"/>
    </row>
    <row r="757" spans="3:3" ht="14.25" customHeight="1">
      <c r="C757" s="73"/>
    </row>
    <row r="758" spans="3:3" ht="14.25" customHeight="1">
      <c r="C758" s="73"/>
    </row>
    <row r="759" spans="3:3" ht="14.25" customHeight="1">
      <c r="C759" s="73"/>
    </row>
    <row r="760" spans="3:3" ht="14.25" customHeight="1">
      <c r="C760" s="73"/>
    </row>
    <row r="761" spans="3:3" ht="14.25" customHeight="1">
      <c r="C761" s="73"/>
    </row>
    <row r="762" spans="3:3" ht="14.25" customHeight="1">
      <c r="C762" s="73"/>
    </row>
    <row r="763" spans="3:3" ht="14.25" customHeight="1">
      <c r="C763" s="73"/>
    </row>
    <row r="764" spans="3:3" ht="14.25" customHeight="1">
      <c r="C764" s="73"/>
    </row>
    <row r="765" spans="3:3" ht="14.25" customHeight="1">
      <c r="C765" s="73"/>
    </row>
    <row r="766" spans="3:3" ht="14.25" customHeight="1">
      <c r="C766" s="73"/>
    </row>
    <row r="767" spans="3:3" ht="14.25" customHeight="1">
      <c r="C767" s="73"/>
    </row>
    <row r="768" spans="3:3" ht="14.25" customHeight="1">
      <c r="C768" s="73"/>
    </row>
    <row r="769" spans="3:3" ht="14.25" customHeight="1">
      <c r="C769" s="73"/>
    </row>
    <row r="770" spans="3:3" ht="14.25" customHeight="1">
      <c r="C770" s="73"/>
    </row>
    <row r="771" spans="3:3" ht="14.25" customHeight="1">
      <c r="C771" s="73"/>
    </row>
    <row r="772" spans="3:3" ht="14.25" customHeight="1">
      <c r="C772" s="73"/>
    </row>
    <row r="773" spans="3:3" ht="14.25" customHeight="1">
      <c r="C773" s="73"/>
    </row>
    <row r="774" spans="3:3" ht="14.25" customHeight="1">
      <c r="C774" s="73"/>
    </row>
    <row r="775" spans="3:3" ht="14.25" customHeight="1">
      <c r="C775" s="73"/>
    </row>
    <row r="776" spans="3:3" ht="14.25" customHeight="1">
      <c r="C776" s="73"/>
    </row>
    <row r="777" spans="3:3" ht="14.25" customHeight="1">
      <c r="C777" s="73"/>
    </row>
    <row r="778" spans="3:3" ht="14.25" customHeight="1">
      <c r="C778" s="73"/>
    </row>
    <row r="779" spans="3:3" ht="14.25" customHeight="1">
      <c r="C779" s="73"/>
    </row>
    <row r="780" spans="3:3" ht="14.25" customHeight="1">
      <c r="C780" s="73"/>
    </row>
    <row r="781" spans="3:3" ht="14.25" customHeight="1">
      <c r="C781" s="73"/>
    </row>
    <row r="782" spans="3:3" ht="14.25" customHeight="1">
      <c r="C782" s="73"/>
    </row>
    <row r="783" spans="3:3" ht="14.25" customHeight="1">
      <c r="C783" s="73"/>
    </row>
    <row r="784" spans="3:3" ht="14.25" customHeight="1">
      <c r="C784" s="73"/>
    </row>
    <row r="785" spans="3:3" ht="14.25" customHeight="1">
      <c r="C785" s="73"/>
    </row>
    <row r="786" spans="3:3" ht="14.25" customHeight="1">
      <c r="C786" s="73"/>
    </row>
    <row r="787" spans="3:3" ht="14.25" customHeight="1">
      <c r="C787" s="73"/>
    </row>
    <row r="788" spans="3:3" ht="14.25" customHeight="1">
      <c r="C788" s="73"/>
    </row>
    <row r="789" spans="3:3" ht="14.25" customHeight="1">
      <c r="C789" s="73"/>
    </row>
    <row r="790" spans="3:3" ht="14.25" customHeight="1">
      <c r="C790" s="73"/>
    </row>
    <row r="791" spans="3:3" ht="14.25" customHeight="1">
      <c r="C791" s="73"/>
    </row>
    <row r="792" spans="3:3" ht="14.25" customHeight="1">
      <c r="C792" s="73"/>
    </row>
    <row r="793" spans="3:3" ht="14.25" customHeight="1">
      <c r="C793" s="73"/>
    </row>
    <row r="794" spans="3:3" ht="14.25" customHeight="1">
      <c r="C794" s="73"/>
    </row>
    <row r="795" spans="3:3" ht="14.25" customHeight="1">
      <c r="C795" s="73"/>
    </row>
    <row r="796" spans="3:3" ht="14.25" customHeight="1">
      <c r="C796" s="73"/>
    </row>
    <row r="797" spans="3:3" ht="14.25" customHeight="1">
      <c r="C797" s="73"/>
    </row>
    <row r="798" spans="3:3" ht="14.25" customHeight="1">
      <c r="C798" s="73"/>
    </row>
    <row r="799" spans="3:3" ht="14.25" customHeight="1">
      <c r="C799" s="73"/>
    </row>
    <row r="800" spans="3:3" ht="14.25" customHeight="1">
      <c r="C800" s="73"/>
    </row>
    <row r="801" spans="3:3" ht="14.25" customHeight="1">
      <c r="C801" s="73"/>
    </row>
    <row r="802" spans="3:3" ht="14.25" customHeight="1">
      <c r="C802" s="73"/>
    </row>
    <row r="803" spans="3:3" ht="14.25" customHeight="1">
      <c r="C803" s="73"/>
    </row>
    <row r="804" spans="3:3" ht="14.25" customHeight="1">
      <c r="C804" s="73"/>
    </row>
    <row r="805" spans="3:3" ht="14.25" customHeight="1">
      <c r="C805" s="73"/>
    </row>
    <row r="806" spans="3:3" ht="14.25" customHeight="1">
      <c r="C806" s="73"/>
    </row>
    <row r="807" spans="3:3" ht="14.25" customHeight="1">
      <c r="C807" s="73"/>
    </row>
    <row r="808" spans="3:3" ht="14.25" customHeight="1">
      <c r="C808" s="73"/>
    </row>
    <row r="809" spans="3:3" ht="14.25" customHeight="1">
      <c r="C809" s="73"/>
    </row>
    <row r="810" spans="3:3" ht="14.25" customHeight="1">
      <c r="C810" s="73"/>
    </row>
    <row r="811" spans="3:3" ht="14.25" customHeight="1">
      <c r="C811" s="73"/>
    </row>
    <row r="812" spans="3:3" ht="14.25" customHeight="1">
      <c r="C812" s="73"/>
    </row>
    <row r="813" spans="3:3" ht="14.25" customHeight="1">
      <c r="C813" s="73"/>
    </row>
    <row r="814" spans="3:3" ht="14.25" customHeight="1">
      <c r="C814" s="73"/>
    </row>
    <row r="815" spans="3:3" ht="14.25" customHeight="1">
      <c r="C815" s="73"/>
    </row>
    <row r="816" spans="3:3" ht="14.25" customHeight="1">
      <c r="C816" s="73"/>
    </row>
    <row r="817" spans="3:3" ht="14.25" customHeight="1">
      <c r="C817" s="73"/>
    </row>
    <row r="818" spans="3:3" ht="14.25" customHeight="1">
      <c r="C818" s="73"/>
    </row>
    <row r="819" spans="3:3" ht="14.25" customHeight="1">
      <c r="C819" s="73"/>
    </row>
    <row r="820" spans="3:3" ht="14.25" customHeight="1">
      <c r="C820" s="73"/>
    </row>
    <row r="821" spans="3:3" ht="14.25" customHeight="1">
      <c r="C821" s="73"/>
    </row>
    <row r="822" spans="3:3" ht="14.25" customHeight="1">
      <c r="C822" s="73"/>
    </row>
    <row r="823" spans="3:3" ht="14.25" customHeight="1">
      <c r="C823" s="73"/>
    </row>
    <row r="824" spans="3:3" ht="14.25" customHeight="1">
      <c r="C824" s="73"/>
    </row>
    <row r="825" spans="3:3" ht="14.25" customHeight="1">
      <c r="C825" s="73"/>
    </row>
    <row r="826" spans="3:3" ht="14.25" customHeight="1">
      <c r="C826" s="73"/>
    </row>
    <row r="827" spans="3:3" ht="14.25" customHeight="1">
      <c r="C827" s="73"/>
    </row>
    <row r="828" spans="3:3" ht="14.25" customHeight="1">
      <c r="C828" s="73"/>
    </row>
    <row r="829" spans="3:3" ht="14.25" customHeight="1">
      <c r="C829" s="73"/>
    </row>
    <row r="830" spans="3:3" ht="14.25" customHeight="1">
      <c r="C830" s="73"/>
    </row>
    <row r="831" spans="3:3" ht="14.25" customHeight="1">
      <c r="C831" s="73"/>
    </row>
    <row r="832" spans="3:3" ht="14.25" customHeight="1">
      <c r="C832" s="73"/>
    </row>
    <row r="833" spans="3:3" ht="14.25" customHeight="1">
      <c r="C833" s="73"/>
    </row>
    <row r="834" spans="3:3" ht="14.25" customHeight="1">
      <c r="C834" s="73"/>
    </row>
    <row r="835" spans="3:3" ht="14.25" customHeight="1">
      <c r="C835" s="73"/>
    </row>
    <row r="836" spans="3:3" ht="14.25" customHeight="1">
      <c r="C836" s="73"/>
    </row>
    <row r="837" spans="3:3" ht="14.25" customHeight="1">
      <c r="C837" s="73"/>
    </row>
    <row r="838" spans="3:3" ht="14.25" customHeight="1">
      <c r="C838" s="73"/>
    </row>
    <row r="839" spans="3:3" ht="14.25" customHeight="1">
      <c r="C839" s="73"/>
    </row>
    <row r="840" spans="3:3" ht="14.25" customHeight="1">
      <c r="C840" s="73"/>
    </row>
    <row r="841" spans="3:3" ht="14.25" customHeight="1">
      <c r="C841" s="73"/>
    </row>
    <row r="842" spans="3:3" ht="14.25" customHeight="1">
      <c r="C842" s="73"/>
    </row>
    <row r="843" spans="3:3" ht="14.25" customHeight="1">
      <c r="C843" s="73"/>
    </row>
    <row r="844" spans="3:3" ht="14.25" customHeight="1">
      <c r="C844" s="73"/>
    </row>
    <row r="845" spans="3:3" ht="14.25" customHeight="1">
      <c r="C845" s="73"/>
    </row>
    <row r="846" spans="3:3" ht="14.25" customHeight="1">
      <c r="C846" s="73"/>
    </row>
    <row r="847" spans="3:3" ht="14.25" customHeight="1">
      <c r="C847" s="73"/>
    </row>
    <row r="848" spans="3:3" ht="14.25" customHeight="1">
      <c r="C848" s="73"/>
    </row>
    <row r="849" spans="3:3" ht="14.25" customHeight="1">
      <c r="C849" s="73"/>
    </row>
    <row r="850" spans="3:3" ht="14.25" customHeight="1">
      <c r="C850" s="73"/>
    </row>
    <row r="851" spans="3:3" ht="14.25" customHeight="1">
      <c r="C851" s="73"/>
    </row>
    <row r="852" spans="3:3" ht="14.25" customHeight="1">
      <c r="C852" s="73"/>
    </row>
    <row r="853" spans="3:3" ht="14.25" customHeight="1">
      <c r="C853" s="73"/>
    </row>
    <row r="854" spans="3:3" ht="14.25" customHeight="1">
      <c r="C854" s="73"/>
    </row>
    <row r="855" spans="3:3" ht="14.25" customHeight="1">
      <c r="C855" s="73"/>
    </row>
    <row r="856" spans="3:3" ht="14.25" customHeight="1">
      <c r="C856" s="73"/>
    </row>
    <row r="857" spans="3:3" ht="14.25" customHeight="1">
      <c r="C857" s="73"/>
    </row>
    <row r="858" spans="3:3" ht="14.25" customHeight="1">
      <c r="C858" s="73"/>
    </row>
    <row r="859" spans="3:3" ht="14.25" customHeight="1">
      <c r="C859" s="73"/>
    </row>
    <row r="860" spans="3:3" ht="14.25" customHeight="1">
      <c r="C860" s="73"/>
    </row>
    <row r="861" spans="3:3" ht="14.25" customHeight="1">
      <c r="C861" s="73"/>
    </row>
    <row r="862" spans="3:3" ht="14.25" customHeight="1">
      <c r="C862" s="73"/>
    </row>
    <row r="863" spans="3:3" ht="14.25" customHeight="1">
      <c r="C863" s="73"/>
    </row>
    <row r="864" spans="3:3" ht="14.25" customHeight="1">
      <c r="C864" s="73"/>
    </row>
    <row r="865" spans="3:3" ht="14.25" customHeight="1">
      <c r="C865" s="73"/>
    </row>
    <row r="866" spans="3:3" ht="14.25" customHeight="1">
      <c r="C866" s="73"/>
    </row>
    <row r="867" spans="3:3" ht="14.25" customHeight="1">
      <c r="C867" s="73"/>
    </row>
    <row r="868" spans="3:3" ht="14.25" customHeight="1">
      <c r="C868" s="73"/>
    </row>
    <row r="869" spans="3:3" ht="14.25" customHeight="1">
      <c r="C869" s="73"/>
    </row>
    <row r="870" spans="3:3" ht="14.25" customHeight="1">
      <c r="C870" s="73"/>
    </row>
    <row r="871" spans="3:3" ht="14.25" customHeight="1">
      <c r="C871" s="73"/>
    </row>
    <row r="872" spans="3:3" ht="14.25" customHeight="1">
      <c r="C872" s="73"/>
    </row>
    <row r="873" spans="3:3" ht="14.25" customHeight="1">
      <c r="C873" s="73"/>
    </row>
    <row r="874" spans="3:3" ht="14.25" customHeight="1">
      <c r="C874" s="73"/>
    </row>
    <row r="875" spans="3:3" ht="14.25" customHeight="1">
      <c r="C875" s="73"/>
    </row>
    <row r="876" spans="3:3" ht="14.25" customHeight="1">
      <c r="C876" s="73"/>
    </row>
    <row r="877" spans="3:3" ht="14.25" customHeight="1">
      <c r="C877" s="73"/>
    </row>
    <row r="878" spans="3:3" ht="14.25" customHeight="1">
      <c r="C878" s="73"/>
    </row>
    <row r="879" spans="3:3" ht="14.25" customHeight="1">
      <c r="C879" s="73"/>
    </row>
    <row r="880" spans="3:3" ht="14.25" customHeight="1">
      <c r="C880" s="73"/>
    </row>
    <row r="881" spans="3:3" ht="14.25" customHeight="1">
      <c r="C881" s="73"/>
    </row>
    <row r="882" spans="3:3" ht="14.25" customHeight="1">
      <c r="C882" s="73"/>
    </row>
    <row r="883" spans="3:3" ht="14.25" customHeight="1">
      <c r="C883" s="73"/>
    </row>
    <row r="884" spans="3:3" ht="14.25" customHeight="1">
      <c r="C884" s="73"/>
    </row>
    <row r="885" spans="3:3" ht="14.25" customHeight="1">
      <c r="C885" s="73"/>
    </row>
    <row r="886" spans="3:3" ht="14.25" customHeight="1">
      <c r="C886" s="73"/>
    </row>
    <row r="887" spans="3:3" ht="14.25" customHeight="1">
      <c r="C887" s="73"/>
    </row>
    <row r="888" spans="3:3" ht="14.25" customHeight="1">
      <c r="C888" s="73"/>
    </row>
    <row r="889" spans="3:3" ht="14.25" customHeight="1">
      <c r="C889" s="73"/>
    </row>
    <row r="890" spans="3:3" ht="14.25" customHeight="1">
      <c r="C890" s="73"/>
    </row>
    <row r="891" spans="3:3" ht="14.25" customHeight="1">
      <c r="C891" s="73"/>
    </row>
    <row r="892" spans="3:3" ht="14.25" customHeight="1">
      <c r="C892" s="73"/>
    </row>
    <row r="893" spans="3:3" ht="14.25" customHeight="1">
      <c r="C893" s="73"/>
    </row>
    <row r="894" spans="3:3" ht="14.25" customHeight="1">
      <c r="C894" s="73"/>
    </row>
    <row r="895" spans="3:3" ht="14.25" customHeight="1">
      <c r="C895" s="73"/>
    </row>
    <row r="896" spans="3:3" ht="14.25" customHeight="1">
      <c r="C896" s="73"/>
    </row>
    <row r="897" spans="3:3" ht="14.25" customHeight="1">
      <c r="C897" s="73"/>
    </row>
    <row r="898" spans="3:3" ht="14.25" customHeight="1">
      <c r="C898" s="73"/>
    </row>
    <row r="899" spans="3:3" ht="14.25" customHeight="1">
      <c r="C899" s="73"/>
    </row>
    <row r="900" spans="3:3" ht="14.25" customHeight="1">
      <c r="C900" s="73"/>
    </row>
    <row r="901" spans="3:3" ht="14.25" customHeight="1">
      <c r="C901" s="73"/>
    </row>
    <row r="902" spans="3:3" ht="14.25" customHeight="1">
      <c r="C902" s="73"/>
    </row>
    <row r="903" spans="3:3" ht="14.25" customHeight="1">
      <c r="C903" s="73"/>
    </row>
    <row r="904" spans="3:3" ht="14.25" customHeight="1">
      <c r="C904" s="73"/>
    </row>
    <row r="905" spans="3:3" ht="14.25" customHeight="1">
      <c r="C905" s="73"/>
    </row>
    <row r="906" spans="3:3" ht="14.25" customHeight="1">
      <c r="C906" s="73"/>
    </row>
    <row r="907" spans="3:3" ht="14.25" customHeight="1">
      <c r="C907" s="73"/>
    </row>
    <row r="908" spans="3:3" ht="14.25" customHeight="1">
      <c r="C908" s="73"/>
    </row>
    <row r="909" spans="3:3" ht="14.25" customHeight="1">
      <c r="C909" s="73"/>
    </row>
    <row r="910" spans="3:3" ht="14.25" customHeight="1">
      <c r="C910" s="73"/>
    </row>
    <row r="911" spans="3:3" ht="14.25" customHeight="1">
      <c r="C911" s="73"/>
    </row>
    <row r="912" spans="3:3" ht="14.25" customHeight="1">
      <c r="C912" s="73"/>
    </row>
    <row r="913" spans="3:3" ht="14.25" customHeight="1">
      <c r="C913" s="73"/>
    </row>
    <row r="914" spans="3:3" ht="14.25" customHeight="1">
      <c r="C914" s="73"/>
    </row>
    <row r="915" spans="3:3" ht="14.25" customHeight="1">
      <c r="C915" s="73"/>
    </row>
    <row r="916" spans="3:3" ht="14.25" customHeight="1">
      <c r="C916" s="73"/>
    </row>
    <row r="917" spans="3:3" ht="14.25" customHeight="1">
      <c r="C917" s="73"/>
    </row>
    <row r="918" spans="3:3" ht="14.25" customHeight="1">
      <c r="C918" s="73"/>
    </row>
    <row r="919" spans="3:3" ht="14.25" customHeight="1">
      <c r="C919" s="73"/>
    </row>
    <row r="920" spans="3:3" ht="14.25" customHeight="1">
      <c r="C920" s="73"/>
    </row>
    <row r="921" spans="3:3" ht="14.25" customHeight="1">
      <c r="C921" s="73"/>
    </row>
    <row r="922" spans="3:3" ht="14.25" customHeight="1">
      <c r="C922" s="73"/>
    </row>
    <row r="923" spans="3:3" ht="14.25" customHeight="1">
      <c r="C923" s="73"/>
    </row>
    <row r="924" spans="3:3" ht="14.25" customHeight="1">
      <c r="C924" s="73"/>
    </row>
    <row r="925" spans="3:3" ht="14.25" customHeight="1">
      <c r="C925" s="73"/>
    </row>
    <row r="926" spans="3:3" ht="14.25" customHeight="1">
      <c r="C926" s="73"/>
    </row>
    <row r="927" spans="3:3" ht="14.25" customHeight="1">
      <c r="C927" s="73"/>
    </row>
    <row r="928" spans="3:3" ht="14.25" customHeight="1">
      <c r="C928" s="73"/>
    </row>
    <row r="929" spans="3:3" ht="14.25" customHeight="1">
      <c r="C929" s="73"/>
    </row>
    <row r="930" spans="3:3" ht="14.25" customHeight="1">
      <c r="C930" s="73"/>
    </row>
    <row r="931" spans="3:3" ht="14.25" customHeight="1">
      <c r="C931" s="73"/>
    </row>
    <row r="932" spans="3:3" ht="14.25" customHeight="1">
      <c r="C932" s="73"/>
    </row>
    <row r="933" spans="3:3" ht="14.25" customHeight="1">
      <c r="C933" s="73"/>
    </row>
    <row r="934" spans="3:3" ht="14.25" customHeight="1">
      <c r="C934" s="73"/>
    </row>
    <row r="935" spans="3:3" ht="14.25" customHeight="1">
      <c r="C935" s="73"/>
    </row>
    <row r="936" spans="3:3" ht="14.25" customHeight="1">
      <c r="C936" s="73"/>
    </row>
    <row r="937" spans="3:3" ht="14.25" customHeight="1">
      <c r="C937" s="73"/>
    </row>
    <row r="938" spans="3:3" ht="14.25" customHeight="1">
      <c r="C938" s="73"/>
    </row>
    <row r="939" spans="3:3" ht="14.25" customHeight="1">
      <c r="C939" s="73"/>
    </row>
    <row r="940" spans="3:3" ht="14.25" customHeight="1">
      <c r="C940" s="73"/>
    </row>
    <row r="941" spans="3:3" ht="14.25" customHeight="1">
      <c r="C941" s="73"/>
    </row>
    <row r="942" spans="3:3" ht="14.25" customHeight="1">
      <c r="C942" s="73"/>
    </row>
    <row r="943" spans="3:3" ht="14.25" customHeight="1">
      <c r="C943" s="73"/>
    </row>
    <row r="944" spans="3:3" ht="14.25" customHeight="1">
      <c r="C944" s="73"/>
    </row>
    <row r="945" spans="3:3" ht="14.25" customHeight="1">
      <c r="C945" s="73"/>
    </row>
    <row r="946" spans="3:3" ht="14.25" customHeight="1">
      <c r="C946" s="73"/>
    </row>
    <row r="947" spans="3:3" ht="14.25" customHeight="1">
      <c r="C947" s="73"/>
    </row>
    <row r="948" spans="3:3" ht="14.25" customHeight="1">
      <c r="C948" s="73"/>
    </row>
    <row r="949" spans="3:3" ht="14.25" customHeight="1">
      <c r="C949" s="73"/>
    </row>
    <row r="950" spans="3:3" ht="14.25" customHeight="1">
      <c r="C950" s="73"/>
    </row>
    <row r="951" spans="3:3" ht="14.25" customHeight="1">
      <c r="C951" s="73"/>
    </row>
    <row r="952" spans="3:3" ht="14.25" customHeight="1">
      <c r="C952" s="73"/>
    </row>
    <row r="953" spans="3:3" ht="14.25" customHeight="1">
      <c r="C953" s="73"/>
    </row>
    <row r="954" spans="3:3" ht="14.25" customHeight="1">
      <c r="C954" s="73"/>
    </row>
    <row r="955" spans="3:3" ht="14.25" customHeight="1">
      <c r="C955" s="73"/>
    </row>
    <row r="956" spans="3:3" ht="14.25" customHeight="1">
      <c r="C956" s="73"/>
    </row>
    <row r="957" spans="3:3" ht="14.25" customHeight="1">
      <c r="C957" s="73"/>
    </row>
    <row r="958" spans="3:3" ht="14.25" customHeight="1">
      <c r="C958" s="73"/>
    </row>
    <row r="959" spans="3:3" ht="14.25" customHeight="1">
      <c r="C959" s="73"/>
    </row>
    <row r="960" spans="3:3" ht="14.25" customHeight="1">
      <c r="C960" s="73"/>
    </row>
    <row r="961" spans="3:3" ht="14.25" customHeight="1">
      <c r="C961" s="73"/>
    </row>
    <row r="962" spans="3:3" ht="14.25" customHeight="1">
      <c r="C962" s="73"/>
    </row>
    <row r="963" spans="3:3" ht="14.25" customHeight="1">
      <c r="C963" s="73"/>
    </row>
    <row r="964" spans="3:3" ht="14.25" customHeight="1">
      <c r="C964" s="73"/>
    </row>
    <row r="965" spans="3:3" ht="14.25" customHeight="1">
      <c r="C965" s="73"/>
    </row>
    <row r="966" spans="3:3" ht="14.25" customHeight="1">
      <c r="C966" s="73"/>
    </row>
    <row r="967" spans="3:3" ht="14.25" customHeight="1">
      <c r="C967" s="73"/>
    </row>
    <row r="968" spans="3:3" ht="14.25" customHeight="1">
      <c r="C968" s="73"/>
    </row>
    <row r="969" spans="3:3" ht="14.25" customHeight="1">
      <c r="C969" s="73"/>
    </row>
    <row r="970" spans="3:3" ht="14.25" customHeight="1">
      <c r="C970" s="73"/>
    </row>
    <row r="971" spans="3:3" ht="14.25" customHeight="1">
      <c r="C971" s="73"/>
    </row>
    <row r="972" spans="3:3" ht="14.25" customHeight="1">
      <c r="C972" s="73"/>
    </row>
    <row r="973" spans="3:3" ht="14.25" customHeight="1">
      <c r="C973" s="73"/>
    </row>
    <row r="974" spans="3:3" ht="14.25" customHeight="1">
      <c r="C974" s="73"/>
    </row>
    <row r="975" spans="3:3" ht="14.25" customHeight="1">
      <c r="C975" s="73"/>
    </row>
    <row r="976" spans="3:3" ht="14.25" customHeight="1">
      <c r="C976" s="73"/>
    </row>
    <row r="977" spans="3:3" ht="14.25" customHeight="1">
      <c r="C977" s="73"/>
    </row>
    <row r="978" spans="3:3" ht="14.25" customHeight="1">
      <c r="C978" s="73"/>
    </row>
    <row r="979" spans="3:3" ht="14.25" customHeight="1">
      <c r="C979" s="73"/>
    </row>
    <row r="980" spans="3:3" ht="14.25" customHeight="1">
      <c r="C980" s="73"/>
    </row>
    <row r="981" spans="3:3" ht="14.25" customHeight="1">
      <c r="C981" s="73"/>
    </row>
    <row r="982" spans="3:3" ht="14.25" customHeight="1">
      <c r="C982" s="73"/>
    </row>
    <row r="983" spans="3:3" ht="14.25" customHeight="1">
      <c r="C983" s="73"/>
    </row>
    <row r="984" spans="3:3" ht="14.25" customHeight="1">
      <c r="C984" s="73"/>
    </row>
    <row r="985" spans="3:3" ht="14.25" customHeight="1">
      <c r="C985" s="73"/>
    </row>
    <row r="986" spans="3:3" ht="14.25" customHeight="1">
      <c r="C986" s="73"/>
    </row>
    <row r="987" spans="3:3" ht="14.25" customHeight="1">
      <c r="C987" s="73"/>
    </row>
    <row r="988" spans="3:3" ht="14.25" customHeight="1">
      <c r="C988" s="73"/>
    </row>
    <row r="989" spans="3:3" ht="14.25" customHeight="1">
      <c r="C989" s="73"/>
    </row>
    <row r="990" spans="3:3" ht="14.25" customHeight="1">
      <c r="C990" s="73"/>
    </row>
    <row r="991" spans="3:3" ht="14.25" customHeight="1">
      <c r="C991" s="73"/>
    </row>
    <row r="992" spans="3:3" ht="14.25" customHeight="1">
      <c r="C992" s="73"/>
    </row>
    <row r="993" spans="3:3" ht="14.25" customHeight="1">
      <c r="C993" s="73"/>
    </row>
    <row r="994" spans="3:3" ht="14.25" customHeight="1">
      <c r="C994" s="73"/>
    </row>
    <row r="995" spans="3:3" ht="14.25" customHeight="1">
      <c r="C995" s="73"/>
    </row>
    <row r="996" spans="3:3" ht="14.25" customHeight="1">
      <c r="C996" s="73"/>
    </row>
    <row r="997" spans="3:3" ht="14.25" customHeight="1">
      <c r="C997" s="73"/>
    </row>
    <row r="998" spans="3:3" ht="14.25" customHeight="1">
      <c r="C998" s="73"/>
    </row>
    <row r="999" spans="3:3" ht="14.25" customHeight="1">
      <c r="C999" s="73"/>
    </row>
    <row r="1000" spans="3:3" ht="14.25" customHeight="1">
      <c r="C1000" s="73"/>
    </row>
  </sheetData>
  <autoFilter ref="A1:H1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53" workbookViewId="0">
      <selection activeCell="G86" sqref="G86"/>
    </sheetView>
  </sheetViews>
  <sheetFormatPr baseColWidth="10" defaultColWidth="14.44140625" defaultRowHeight="15" customHeight="1"/>
  <cols>
    <col min="1" max="1" width="11.21875" customWidth="1"/>
    <col min="2" max="2" width="31.21875" customWidth="1"/>
    <col min="3" max="3" width="11.77734375" customWidth="1"/>
    <col min="4" max="5" width="12.21875" customWidth="1"/>
    <col min="6" max="6" width="18.77734375" customWidth="1"/>
    <col min="7" max="7" width="19.5546875" customWidth="1"/>
    <col min="8" max="8" width="28" customWidth="1"/>
    <col min="9" max="26" width="11.21875" customWidth="1"/>
  </cols>
  <sheetData>
    <row r="1" spans="1:9" ht="14.25" customHeight="1">
      <c r="A1" s="38" t="s">
        <v>0</v>
      </c>
      <c r="B1" s="38" t="s">
        <v>1</v>
      </c>
      <c r="C1" s="38" t="s">
        <v>2</v>
      </c>
      <c r="D1" s="39" t="s">
        <v>3</v>
      </c>
      <c r="E1" s="39" t="s">
        <v>4</v>
      </c>
      <c r="F1" s="38" t="s">
        <v>5</v>
      </c>
      <c r="G1" s="38" t="s">
        <v>6</v>
      </c>
      <c r="H1" s="38" t="s">
        <v>7</v>
      </c>
    </row>
    <row r="2" spans="1:9" ht="14.25" customHeight="1">
      <c r="A2" s="6">
        <v>45537</v>
      </c>
      <c r="B2" s="7" t="s">
        <v>8</v>
      </c>
      <c r="C2" s="6">
        <v>45541</v>
      </c>
      <c r="D2" s="8"/>
      <c r="E2" s="8">
        <v>46.427</v>
      </c>
      <c r="F2" s="7"/>
      <c r="G2" s="7" t="s">
        <v>9</v>
      </c>
      <c r="H2" s="7"/>
    </row>
    <row r="3" spans="1:9" ht="14.25" customHeight="1">
      <c r="A3" s="6">
        <v>45537</v>
      </c>
      <c r="B3" s="7" t="s">
        <v>8</v>
      </c>
      <c r="C3" s="6">
        <v>45543</v>
      </c>
      <c r="D3" s="8"/>
      <c r="E3" s="8">
        <v>167.35900000000001</v>
      </c>
      <c r="F3" s="7"/>
      <c r="G3" s="7" t="s">
        <v>9</v>
      </c>
      <c r="H3" s="7"/>
    </row>
    <row r="4" spans="1:9" ht="14.25" customHeight="1">
      <c r="A4" s="13">
        <v>45537</v>
      </c>
      <c r="B4" s="14" t="s">
        <v>514</v>
      </c>
      <c r="C4" s="13">
        <v>45534</v>
      </c>
      <c r="D4" s="15">
        <v>240</v>
      </c>
      <c r="E4" s="15"/>
      <c r="F4" s="14"/>
      <c r="G4" s="14" t="s">
        <v>15</v>
      </c>
      <c r="H4" s="14" t="s">
        <v>304</v>
      </c>
    </row>
    <row r="5" spans="1:9" ht="14.25" customHeight="1">
      <c r="A5" s="6">
        <v>45537</v>
      </c>
      <c r="B5" s="7" t="s">
        <v>8</v>
      </c>
      <c r="C5" s="6">
        <v>45541</v>
      </c>
      <c r="D5" s="8"/>
      <c r="E5" s="8">
        <v>280.89100000000002</v>
      </c>
      <c r="F5" s="7"/>
      <c r="G5" s="7" t="s">
        <v>9</v>
      </c>
      <c r="H5" s="7"/>
    </row>
    <row r="6" spans="1:9" ht="14.25" customHeight="1">
      <c r="A6" s="10">
        <v>45537</v>
      </c>
      <c r="B6" s="55" t="s">
        <v>150</v>
      </c>
      <c r="C6" s="10">
        <v>45534</v>
      </c>
      <c r="D6" s="56">
        <v>3965.45</v>
      </c>
      <c r="E6" s="56"/>
      <c r="F6" s="49"/>
      <c r="G6" s="55" t="s">
        <v>12</v>
      </c>
      <c r="H6" s="49" t="s">
        <v>515</v>
      </c>
    </row>
    <row r="7" spans="1:9" ht="14.25" customHeight="1">
      <c r="A7" s="6">
        <v>45537</v>
      </c>
      <c r="B7" s="7" t="s">
        <v>69</v>
      </c>
      <c r="C7" s="6">
        <v>45538</v>
      </c>
      <c r="D7" s="8"/>
      <c r="E7" s="8">
        <v>7525</v>
      </c>
      <c r="F7" s="7"/>
      <c r="G7" s="7" t="s">
        <v>29</v>
      </c>
      <c r="H7" s="7"/>
    </row>
    <row r="8" spans="1:9" ht="14.25" customHeight="1">
      <c r="A8" s="21">
        <v>45538</v>
      </c>
      <c r="B8" s="22" t="s">
        <v>158</v>
      </c>
      <c r="C8" s="21">
        <v>45537</v>
      </c>
      <c r="D8" s="23">
        <v>0.79900000000000004</v>
      </c>
      <c r="E8" s="23"/>
      <c r="F8" s="22"/>
      <c r="G8" s="78" t="s">
        <v>31</v>
      </c>
      <c r="H8" s="79" t="s">
        <v>32</v>
      </c>
    </row>
    <row r="9" spans="1:9" ht="14.25" customHeight="1">
      <c r="A9" s="21">
        <v>45538</v>
      </c>
      <c r="B9" s="22" t="s">
        <v>33</v>
      </c>
      <c r="C9" s="21">
        <v>45537</v>
      </c>
      <c r="D9" s="23">
        <v>1.7849999999999999</v>
      </c>
      <c r="E9" s="23"/>
      <c r="F9" s="22"/>
      <c r="G9" s="78" t="s">
        <v>31</v>
      </c>
      <c r="H9" s="79" t="s">
        <v>32</v>
      </c>
    </row>
    <row r="10" spans="1:9" ht="14.25" customHeight="1">
      <c r="A10" s="21">
        <v>45538</v>
      </c>
      <c r="B10" s="22" t="s">
        <v>46</v>
      </c>
      <c r="C10" s="21">
        <v>45534</v>
      </c>
      <c r="D10" s="23">
        <v>99.96</v>
      </c>
      <c r="E10" s="23"/>
      <c r="F10" s="22"/>
      <c r="G10" s="78" t="s">
        <v>31</v>
      </c>
      <c r="H10" s="79" t="s">
        <v>32</v>
      </c>
    </row>
    <row r="11" spans="1:9" ht="14.25" customHeight="1">
      <c r="A11" s="6">
        <v>45538</v>
      </c>
      <c r="B11" s="7" t="s">
        <v>516</v>
      </c>
      <c r="C11" s="6">
        <v>45539</v>
      </c>
      <c r="D11" s="8"/>
      <c r="E11" s="8">
        <v>459.26499999999999</v>
      </c>
      <c r="F11" s="7"/>
      <c r="G11" s="7" t="s">
        <v>36</v>
      </c>
      <c r="H11" s="7" t="s">
        <v>37</v>
      </c>
    </row>
    <row r="12" spans="1:9" ht="14.25" customHeight="1">
      <c r="A12" s="13">
        <v>45538</v>
      </c>
      <c r="B12" s="14" t="s">
        <v>517</v>
      </c>
      <c r="C12" s="13">
        <v>45537</v>
      </c>
      <c r="D12" s="15">
        <v>696</v>
      </c>
      <c r="E12" s="15"/>
      <c r="F12" s="14"/>
      <c r="G12" s="14" t="s">
        <v>26</v>
      </c>
      <c r="H12" s="14" t="s">
        <v>518</v>
      </c>
      <c r="I12" s="69"/>
    </row>
    <row r="13" spans="1:9" ht="14.25" customHeight="1">
      <c r="A13" s="13">
        <v>45538</v>
      </c>
      <c r="B13" s="14" t="s">
        <v>519</v>
      </c>
      <c r="C13" s="13">
        <v>45537</v>
      </c>
      <c r="D13" s="15">
        <v>4894.0659999999998</v>
      </c>
      <c r="E13" s="15"/>
      <c r="F13" s="14"/>
      <c r="G13" s="14" t="s">
        <v>15</v>
      </c>
      <c r="H13" s="14" t="s">
        <v>251</v>
      </c>
    </row>
    <row r="14" spans="1:9" ht="14.25" customHeight="1">
      <c r="A14" s="21">
        <v>45539</v>
      </c>
      <c r="B14" s="22" t="s">
        <v>158</v>
      </c>
      <c r="C14" s="21">
        <v>45538</v>
      </c>
      <c r="D14" s="23">
        <v>0.75</v>
      </c>
      <c r="E14" s="23"/>
      <c r="F14" s="22"/>
      <c r="G14" s="78" t="s">
        <v>31</v>
      </c>
      <c r="H14" s="79" t="s">
        <v>32</v>
      </c>
    </row>
    <row r="15" spans="1:9" ht="14.25" customHeight="1">
      <c r="A15" s="21">
        <v>45539</v>
      </c>
      <c r="B15" s="22" t="s">
        <v>33</v>
      </c>
      <c r="C15" s="21">
        <v>45538</v>
      </c>
      <c r="D15" s="23">
        <v>1.7849999999999999</v>
      </c>
      <c r="E15" s="23"/>
      <c r="F15" s="22"/>
      <c r="G15" s="78" t="s">
        <v>31</v>
      </c>
      <c r="H15" s="79" t="s">
        <v>32</v>
      </c>
    </row>
    <row r="16" spans="1:9" ht="14.25" customHeight="1">
      <c r="A16" s="6">
        <v>45539</v>
      </c>
      <c r="B16" s="7" t="s">
        <v>8</v>
      </c>
      <c r="C16" s="6">
        <v>45545</v>
      </c>
      <c r="D16" s="8"/>
      <c r="E16" s="8">
        <v>13.265000000000001</v>
      </c>
      <c r="F16" s="7"/>
      <c r="G16" s="7" t="s">
        <v>9</v>
      </c>
      <c r="H16" s="7"/>
    </row>
    <row r="17" spans="1:8" ht="14.25" customHeight="1">
      <c r="A17" s="6">
        <v>45539</v>
      </c>
      <c r="B17" s="7" t="s">
        <v>8</v>
      </c>
      <c r="C17" s="6">
        <v>45545</v>
      </c>
      <c r="D17" s="8"/>
      <c r="E17" s="8">
        <v>465.89600000000002</v>
      </c>
      <c r="F17" s="7"/>
      <c r="G17" s="7" t="s">
        <v>9</v>
      </c>
      <c r="H17" s="7"/>
    </row>
    <row r="18" spans="1:8" ht="14.25" customHeight="1">
      <c r="A18" s="13">
        <v>45539</v>
      </c>
      <c r="B18" s="14" t="s">
        <v>520</v>
      </c>
      <c r="C18" s="13">
        <v>45538</v>
      </c>
      <c r="D18" s="15">
        <v>664.83199999999999</v>
      </c>
      <c r="E18" s="15"/>
      <c r="F18" s="14"/>
      <c r="G18" s="113" t="s">
        <v>679</v>
      </c>
      <c r="H18" s="14" t="s">
        <v>332</v>
      </c>
    </row>
    <row r="19" spans="1:8" ht="14.25" customHeight="1">
      <c r="A19" s="6">
        <v>45539</v>
      </c>
      <c r="B19" s="7" t="s">
        <v>521</v>
      </c>
      <c r="C19" s="6">
        <v>45540</v>
      </c>
      <c r="D19" s="8"/>
      <c r="E19" s="8">
        <v>1014.474</v>
      </c>
      <c r="F19" s="7"/>
      <c r="G19" s="7" t="s">
        <v>185</v>
      </c>
      <c r="H19" s="7" t="s">
        <v>86</v>
      </c>
    </row>
    <row r="20" spans="1:8" ht="14.25" customHeight="1">
      <c r="A20" s="13">
        <v>45539</v>
      </c>
      <c r="B20" s="14" t="s">
        <v>522</v>
      </c>
      <c r="C20" s="13">
        <v>45538</v>
      </c>
      <c r="D20" s="15">
        <v>1029.8219999999999</v>
      </c>
      <c r="E20" s="15"/>
      <c r="F20" s="14"/>
      <c r="G20" s="113" t="s">
        <v>679</v>
      </c>
      <c r="H20" s="14" t="s">
        <v>332</v>
      </c>
    </row>
    <row r="21" spans="1:8" ht="14.25" customHeight="1">
      <c r="A21" s="13">
        <v>45539</v>
      </c>
      <c r="B21" s="14" t="s">
        <v>523</v>
      </c>
      <c r="C21" s="13">
        <v>45538</v>
      </c>
      <c r="D21" s="15">
        <v>1133.7940000000001</v>
      </c>
      <c r="E21" s="15"/>
      <c r="F21" s="14"/>
      <c r="G21" s="113" t="s">
        <v>679</v>
      </c>
      <c r="H21" s="14" t="s">
        <v>332</v>
      </c>
    </row>
    <row r="22" spans="1:8" ht="14.25" customHeight="1">
      <c r="A22" s="6">
        <v>45540</v>
      </c>
      <c r="B22" s="7" t="s">
        <v>8</v>
      </c>
      <c r="C22" s="6">
        <v>45545</v>
      </c>
      <c r="D22" s="8"/>
      <c r="E22" s="8">
        <v>86.13</v>
      </c>
      <c r="F22" s="7"/>
      <c r="G22" s="7" t="s">
        <v>9</v>
      </c>
      <c r="H22" s="7"/>
    </row>
    <row r="23" spans="1:8" ht="14.25" customHeight="1">
      <c r="A23" s="13">
        <v>45540</v>
      </c>
      <c r="B23" s="14" t="s">
        <v>524</v>
      </c>
      <c r="C23" s="13">
        <v>45539</v>
      </c>
      <c r="D23" s="15">
        <v>600</v>
      </c>
      <c r="E23" s="15"/>
      <c r="F23" s="14"/>
      <c r="G23" s="14" t="s">
        <v>15</v>
      </c>
      <c r="H23" s="14" t="s">
        <v>39</v>
      </c>
    </row>
    <row r="24" spans="1:8" ht="14.25" customHeight="1">
      <c r="A24" s="13">
        <v>45540</v>
      </c>
      <c r="B24" s="14" t="s">
        <v>525</v>
      </c>
      <c r="C24" s="13">
        <v>45539</v>
      </c>
      <c r="D24" s="15">
        <v>613.12900000000002</v>
      </c>
      <c r="E24" s="15"/>
      <c r="F24" s="14"/>
      <c r="G24" s="14" t="s">
        <v>15</v>
      </c>
      <c r="H24" s="14" t="s">
        <v>39</v>
      </c>
    </row>
    <row r="25" spans="1:8" ht="14.25" customHeight="1">
      <c r="A25" s="13">
        <v>45540</v>
      </c>
      <c r="B25" s="14" t="s">
        <v>526</v>
      </c>
      <c r="C25" s="13">
        <v>45539</v>
      </c>
      <c r="D25" s="15">
        <v>1495.23</v>
      </c>
      <c r="E25" s="15"/>
      <c r="F25" s="14"/>
      <c r="G25" s="14" t="s">
        <v>15</v>
      </c>
      <c r="H25" s="14" t="s">
        <v>152</v>
      </c>
    </row>
    <row r="26" spans="1:8" ht="14.25" customHeight="1">
      <c r="A26" s="6">
        <v>45540</v>
      </c>
      <c r="B26" s="7" t="s">
        <v>28</v>
      </c>
      <c r="C26" s="6">
        <v>45541</v>
      </c>
      <c r="D26" s="8"/>
      <c r="E26" s="8">
        <v>1970</v>
      </c>
      <c r="F26" s="7"/>
      <c r="G26" s="7" t="s">
        <v>29</v>
      </c>
      <c r="H26" s="7"/>
    </row>
    <row r="27" spans="1:8" ht="14.25" customHeight="1">
      <c r="A27" s="17">
        <v>45541</v>
      </c>
      <c r="B27" s="18" t="s">
        <v>10</v>
      </c>
      <c r="C27" s="17">
        <v>45540</v>
      </c>
      <c r="D27" s="19">
        <v>634.72500000000002</v>
      </c>
      <c r="E27" s="19"/>
      <c r="F27" s="18"/>
      <c r="G27" s="18" t="s">
        <v>21</v>
      </c>
      <c r="H27" s="20"/>
    </row>
    <row r="28" spans="1:8" ht="14.25" customHeight="1">
      <c r="A28" s="17">
        <v>45541</v>
      </c>
      <c r="B28" s="18" t="s">
        <v>10</v>
      </c>
      <c r="C28" s="17">
        <v>45540</v>
      </c>
      <c r="D28" s="19">
        <v>949.72500000000002</v>
      </c>
      <c r="E28" s="19"/>
      <c r="F28" s="18"/>
      <c r="G28" s="18" t="s">
        <v>21</v>
      </c>
      <c r="H28" s="20"/>
    </row>
    <row r="29" spans="1:8" ht="14.25" customHeight="1">
      <c r="A29" s="17">
        <v>45541</v>
      </c>
      <c r="B29" s="18" t="s">
        <v>10</v>
      </c>
      <c r="C29" s="17">
        <v>45540</v>
      </c>
      <c r="D29" s="19">
        <v>1163.0150000000001</v>
      </c>
      <c r="E29" s="19"/>
      <c r="F29" s="18"/>
      <c r="G29" s="18" t="s">
        <v>21</v>
      </c>
      <c r="H29" s="20"/>
    </row>
    <row r="30" spans="1:8" ht="14.25" customHeight="1">
      <c r="A30" s="6">
        <v>45541</v>
      </c>
      <c r="B30" s="7" t="s">
        <v>69</v>
      </c>
      <c r="C30" s="6">
        <v>45544</v>
      </c>
      <c r="D30" s="8"/>
      <c r="E30" s="8">
        <v>3390</v>
      </c>
      <c r="F30" s="7"/>
      <c r="G30" s="7" t="s">
        <v>29</v>
      </c>
      <c r="H30" s="7"/>
    </row>
    <row r="31" spans="1:8" ht="14.25" customHeight="1">
      <c r="A31" s="6">
        <v>45544</v>
      </c>
      <c r="B31" s="7" t="s">
        <v>8</v>
      </c>
      <c r="C31" s="6">
        <v>45550</v>
      </c>
      <c r="D31" s="8"/>
      <c r="E31" s="8">
        <v>21.792000000000002</v>
      </c>
      <c r="F31" s="7"/>
      <c r="G31" s="7" t="s">
        <v>9</v>
      </c>
      <c r="H31" s="7"/>
    </row>
    <row r="32" spans="1:8" ht="14.25" customHeight="1">
      <c r="A32" s="6">
        <v>45544</v>
      </c>
      <c r="B32" s="7" t="s">
        <v>8</v>
      </c>
      <c r="C32" s="6">
        <v>45549</v>
      </c>
      <c r="D32" s="8"/>
      <c r="E32" s="8">
        <v>175.28100000000001</v>
      </c>
      <c r="F32" s="7"/>
      <c r="G32" s="7" t="s">
        <v>9</v>
      </c>
      <c r="H32" s="7"/>
    </row>
    <row r="33" spans="1:8" ht="14.25" customHeight="1">
      <c r="A33" s="6">
        <v>45544</v>
      </c>
      <c r="B33" s="7" t="s">
        <v>8</v>
      </c>
      <c r="C33" s="6">
        <v>45550</v>
      </c>
      <c r="D33" s="8"/>
      <c r="E33" s="8">
        <v>216.81</v>
      </c>
      <c r="F33" s="7"/>
      <c r="G33" s="7" t="s">
        <v>9</v>
      </c>
      <c r="H33" s="7"/>
    </row>
    <row r="34" spans="1:8" ht="14.25" customHeight="1">
      <c r="A34" s="6">
        <v>45544</v>
      </c>
      <c r="B34" s="7" t="s">
        <v>8</v>
      </c>
      <c r="C34" s="6">
        <v>45549</v>
      </c>
      <c r="D34" s="8"/>
      <c r="E34" s="8">
        <v>706.86199999999997</v>
      </c>
      <c r="F34" s="7"/>
      <c r="G34" s="7" t="s">
        <v>9</v>
      </c>
      <c r="H34" s="7"/>
    </row>
    <row r="35" spans="1:8" ht="14.25" customHeight="1">
      <c r="A35" s="6">
        <v>45545</v>
      </c>
      <c r="B35" s="7" t="s">
        <v>8</v>
      </c>
      <c r="C35" s="6">
        <v>45551</v>
      </c>
      <c r="D35" s="8"/>
      <c r="E35" s="8">
        <v>68.691000000000003</v>
      </c>
      <c r="F35" s="7"/>
      <c r="G35" s="7" t="s">
        <v>9</v>
      </c>
      <c r="H35" s="7"/>
    </row>
    <row r="36" spans="1:8" ht="14.25" customHeight="1">
      <c r="A36" s="6">
        <v>45545</v>
      </c>
      <c r="B36" s="7" t="s">
        <v>8</v>
      </c>
      <c r="C36" s="6">
        <v>45551</v>
      </c>
      <c r="D36" s="8"/>
      <c r="E36" s="8">
        <v>204.93100000000001</v>
      </c>
      <c r="F36" s="7"/>
      <c r="G36" s="7" t="s">
        <v>9</v>
      </c>
      <c r="H36" s="7"/>
    </row>
    <row r="37" spans="1:8" ht="14.25" customHeight="1">
      <c r="A37" s="21">
        <v>45546</v>
      </c>
      <c r="B37" s="22" t="s">
        <v>158</v>
      </c>
      <c r="C37" s="21">
        <v>45545</v>
      </c>
      <c r="D37" s="23">
        <v>0.75</v>
      </c>
      <c r="E37" s="23"/>
      <c r="F37" s="22"/>
      <c r="G37" s="78" t="s">
        <v>31</v>
      </c>
      <c r="H37" s="79" t="s">
        <v>32</v>
      </c>
    </row>
    <row r="38" spans="1:8" ht="14.25" customHeight="1">
      <c r="A38" s="21">
        <v>45546</v>
      </c>
      <c r="B38" s="22" t="s">
        <v>33</v>
      </c>
      <c r="C38" s="21">
        <v>45545</v>
      </c>
      <c r="D38" s="23">
        <v>1.7849999999999999</v>
      </c>
      <c r="E38" s="23"/>
      <c r="F38" s="22"/>
      <c r="G38" s="78" t="s">
        <v>31</v>
      </c>
      <c r="H38" s="79" t="s">
        <v>32</v>
      </c>
    </row>
    <row r="39" spans="1:8" ht="14.25" customHeight="1">
      <c r="A39" s="6">
        <v>45546</v>
      </c>
      <c r="B39" s="7" t="s">
        <v>527</v>
      </c>
      <c r="C39" s="6">
        <v>45547</v>
      </c>
      <c r="D39" s="8"/>
      <c r="E39" s="8">
        <v>108.541</v>
      </c>
      <c r="F39" s="7"/>
      <c r="G39" s="7" t="s">
        <v>36</v>
      </c>
      <c r="H39" s="7" t="s">
        <v>37</v>
      </c>
    </row>
    <row r="40" spans="1:8" ht="14.25" customHeight="1">
      <c r="A40" s="6">
        <v>45546</v>
      </c>
      <c r="B40" s="7" t="s">
        <v>8</v>
      </c>
      <c r="C40" s="6">
        <v>45552</v>
      </c>
      <c r="D40" s="8"/>
      <c r="E40" s="8">
        <v>157.40899999999999</v>
      </c>
      <c r="F40" s="7"/>
      <c r="G40" s="7" t="s">
        <v>9</v>
      </c>
      <c r="H40" s="7"/>
    </row>
    <row r="41" spans="1:8" ht="14.25" customHeight="1">
      <c r="A41" s="13">
        <v>45546</v>
      </c>
      <c r="B41" s="14" t="s">
        <v>528</v>
      </c>
      <c r="C41" s="13">
        <v>45545</v>
      </c>
      <c r="D41" s="15">
        <v>680.72799999999995</v>
      </c>
      <c r="E41" s="15"/>
      <c r="F41" s="14"/>
      <c r="G41" s="14" t="s">
        <v>15</v>
      </c>
      <c r="H41" s="14" t="s">
        <v>62</v>
      </c>
    </row>
    <row r="42" spans="1:8" ht="14.25" customHeight="1">
      <c r="A42" s="6">
        <v>45548</v>
      </c>
      <c r="B42" s="7" t="s">
        <v>8</v>
      </c>
      <c r="C42" s="6">
        <v>45554</v>
      </c>
      <c r="D42" s="8"/>
      <c r="E42" s="8">
        <v>54.005000000000003</v>
      </c>
      <c r="F42" s="7"/>
      <c r="G42" s="7" t="s">
        <v>9</v>
      </c>
      <c r="H42" s="7"/>
    </row>
    <row r="43" spans="1:8" ht="14.25" customHeight="1">
      <c r="A43" s="6">
        <v>45548</v>
      </c>
      <c r="B43" s="7" t="s">
        <v>8</v>
      </c>
      <c r="C43" s="6">
        <v>45554</v>
      </c>
      <c r="D43" s="8"/>
      <c r="E43" s="8">
        <v>295.02300000000002</v>
      </c>
      <c r="F43" s="7"/>
      <c r="G43" s="7" t="s">
        <v>9</v>
      </c>
      <c r="H43" s="7"/>
    </row>
    <row r="44" spans="1:8" ht="14.25" customHeight="1">
      <c r="A44" s="6">
        <v>45551</v>
      </c>
      <c r="B44" s="7" t="s">
        <v>8</v>
      </c>
      <c r="C44" s="6">
        <v>45556</v>
      </c>
      <c r="D44" s="8"/>
      <c r="E44" s="8">
        <v>9.0950000000000006</v>
      </c>
      <c r="F44" s="7"/>
      <c r="G44" s="7" t="s">
        <v>9</v>
      </c>
      <c r="H44" s="7"/>
    </row>
    <row r="45" spans="1:8" ht="14.25" customHeight="1">
      <c r="A45" s="6">
        <v>45551</v>
      </c>
      <c r="B45" s="7" t="s">
        <v>8</v>
      </c>
      <c r="C45" s="6">
        <v>45555</v>
      </c>
      <c r="D45" s="8"/>
      <c r="E45" s="8">
        <v>24.634</v>
      </c>
      <c r="F45" s="7"/>
      <c r="G45" s="7" t="s">
        <v>9</v>
      </c>
      <c r="H45" s="7"/>
    </row>
    <row r="46" spans="1:8" ht="14.25" customHeight="1">
      <c r="A46" s="6">
        <v>45551</v>
      </c>
      <c r="B46" s="7" t="s">
        <v>8</v>
      </c>
      <c r="C46" s="6">
        <v>45555</v>
      </c>
      <c r="D46" s="8"/>
      <c r="E46" s="8">
        <v>58.411000000000001</v>
      </c>
      <c r="F46" s="7"/>
      <c r="G46" s="7" t="s">
        <v>9</v>
      </c>
      <c r="H46" s="7"/>
    </row>
    <row r="47" spans="1:8" ht="14.25" customHeight="1">
      <c r="A47" s="6">
        <v>45551</v>
      </c>
      <c r="B47" s="7" t="s">
        <v>8</v>
      </c>
      <c r="C47" s="6">
        <v>45556</v>
      </c>
      <c r="D47" s="8"/>
      <c r="E47" s="8">
        <v>160.38</v>
      </c>
      <c r="F47" s="7"/>
      <c r="G47" s="7" t="s">
        <v>9</v>
      </c>
      <c r="H47" s="7"/>
    </row>
    <row r="48" spans="1:8" ht="14.25" customHeight="1">
      <c r="A48" s="10">
        <v>45551</v>
      </c>
      <c r="B48" s="11" t="s">
        <v>10</v>
      </c>
      <c r="C48" s="10">
        <v>45548</v>
      </c>
      <c r="D48" s="12">
        <v>699.75699999999995</v>
      </c>
      <c r="E48" s="12"/>
      <c r="F48" s="11"/>
      <c r="G48" s="80" t="s">
        <v>86</v>
      </c>
      <c r="H48" s="81" t="s">
        <v>86</v>
      </c>
    </row>
    <row r="49" spans="1:8" ht="14.25" customHeight="1">
      <c r="A49" s="6">
        <v>45551</v>
      </c>
      <c r="B49" s="7" t="s">
        <v>69</v>
      </c>
      <c r="C49" s="6">
        <v>45552</v>
      </c>
      <c r="D49" s="8"/>
      <c r="E49" s="8">
        <v>2140</v>
      </c>
      <c r="F49" s="7"/>
      <c r="G49" s="7" t="s">
        <v>29</v>
      </c>
      <c r="H49" s="7"/>
    </row>
    <row r="50" spans="1:8" ht="14.25" customHeight="1">
      <c r="A50" s="10">
        <v>45551</v>
      </c>
      <c r="B50" s="55" t="s">
        <v>150</v>
      </c>
      <c r="C50" s="10">
        <v>45548</v>
      </c>
      <c r="D50" s="56">
        <v>2833.45</v>
      </c>
      <c r="E50" s="56"/>
      <c r="F50" s="49"/>
      <c r="G50" s="55" t="s">
        <v>12</v>
      </c>
      <c r="H50" s="49" t="s">
        <v>529</v>
      </c>
    </row>
    <row r="51" spans="1:8" ht="14.25" customHeight="1">
      <c r="A51" s="6">
        <v>45552</v>
      </c>
      <c r="B51" s="7" t="s">
        <v>8</v>
      </c>
      <c r="C51" s="6">
        <v>45557</v>
      </c>
      <c r="D51" s="8"/>
      <c r="E51" s="8">
        <v>112.36499999999999</v>
      </c>
      <c r="F51" s="7"/>
      <c r="G51" s="7" t="s">
        <v>9</v>
      </c>
      <c r="H51" s="7"/>
    </row>
    <row r="52" spans="1:8" ht="14.25" customHeight="1">
      <c r="A52" s="13">
        <v>45552</v>
      </c>
      <c r="B52" s="14" t="s">
        <v>530</v>
      </c>
      <c r="C52" s="13">
        <v>45551</v>
      </c>
      <c r="D52" s="15">
        <v>574</v>
      </c>
      <c r="E52" s="15"/>
      <c r="F52" s="14"/>
      <c r="G52" s="14" t="s">
        <v>15</v>
      </c>
      <c r="H52" s="14" t="s">
        <v>16</v>
      </c>
    </row>
    <row r="53" spans="1:8" ht="14.25" customHeight="1">
      <c r="A53" s="6">
        <v>45553</v>
      </c>
      <c r="B53" s="7" t="s">
        <v>8</v>
      </c>
      <c r="C53" s="6">
        <v>45559</v>
      </c>
      <c r="D53" s="8"/>
      <c r="E53" s="8">
        <v>158.89500000000001</v>
      </c>
      <c r="F53" s="7"/>
      <c r="G53" s="7" t="s">
        <v>9</v>
      </c>
      <c r="H53" s="7"/>
    </row>
    <row r="54" spans="1:8" ht="14.25" customHeight="1">
      <c r="A54" s="21">
        <v>45554</v>
      </c>
      <c r="B54" s="22" t="s">
        <v>158</v>
      </c>
      <c r="C54" s="21">
        <v>45553</v>
      </c>
      <c r="D54" s="23">
        <v>0.75</v>
      </c>
      <c r="E54" s="23"/>
      <c r="F54" s="22"/>
      <c r="G54" s="22" t="s">
        <v>31</v>
      </c>
      <c r="H54" s="22" t="s">
        <v>32</v>
      </c>
    </row>
    <row r="55" spans="1:8" ht="14.25" customHeight="1">
      <c r="A55" s="21">
        <v>45554</v>
      </c>
      <c r="B55" s="22" t="s">
        <v>33</v>
      </c>
      <c r="C55" s="21">
        <v>45553</v>
      </c>
      <c r="D55" s="23">
        <v>1.7849999999999999</v>
      </c>
      <c r="E55" s="23"/>
      <c r="F55" s="22"/>
      <c r="G55" s="22" t="s">
        <v>31</v>
      </c>
      <c r="H55" s="22" t="s">
        <v>32</v>
      </c>
    </row>
    <row r="56" spans="1:8" ht="14.25" customHeight="1">
      <c r="A56" s="6">
        <v>45554</v>
      </c>
      <c r="B56" s="7" t="s">
        <v>8</v>
      </c>
      <c r="C56" s="6">
        <v>45560</v>
      </c>
      <c r="D56" s="8"/>
      <c r="E56" s="8">
        <v>11.385</v>
      </c>
      <c r="F56" s="7"/>
      <c r="G56" s="7" t="s">
        <v>9</v>
      </c>
      <c r="H56" s="7"/>
    </row>
    <row r="57" spans="1:8" ht="14.25" customHeight="1">
      <c r="A57" s="6">
        <v>45554</v>
      </c>
      <c r="B57" s="7" t="s">
        <v>531</v>
      </c>
      <c r="C57" s="6">
        <v>45555</v>
      </c>
      <c r="D57" s="8"/>
      <c r="E57" s="8">
        <v>295.71800000000002</v>
      </c>
      <c r="F57" s="7"/>
      <c r="G57" s="7" t="s">
        <v>36</v>
      </c>
      <c r="H57" s="7" t="s">
        <v>37</v>
      </c>
    </row>
    <row r="58" spans="1:8" ht="14.25" customHeight="1">
      <c r="A58" s="13">
        <v>45554</v>
      </c>
      <c r="B58" s="14" t="s">
        <v>532</v>
      </c>
      <c r="C58" s="13">
        <v>45553</v>
      </c>
      <c r="D58" s="15">
        <v>2492.31</v>
      </c>
      <c r="E58" s="15"/>
      <c r="F58" s="14"/>
      <c r="G58" s="14" t="s">
        <v>15</v>
      </c>
      <c r="H58" s="14" t="s">
        <v>89</v>
      </c>
    </row>
    <row r="59" spans="1:8" ht="14.25" customHeight="1">
      <c r="A59" s="21">
        <v>45558</v>
      </c>
      <c r="B59" s="22" t="s">
        <v>102</v>
      </c>
      <c r="C59" s="21">
        <v>45555</v>
      </c>
      <c r="D59" s="23">
        <v>0.38</v>
      </c>
      <c r="E59" s="23"/>
      <c r="F59" s="22"/>
      <c r="G59" s="22" t="s">
        <v>31</v>
      </c>
      <c r="H59" s="22" t="s">
        <v>32</v>
      </c>
    </row>
    <row r="60" spans="1:8" ht="14.25" customHeight="1">
      <c r="A60" s="21">
        <v>45558</v>
      </c>
      <c r="B60" s="22" t="s">
        <v>158</v>
      </c>
      <c r="C60" s="21">
        <v>45555</v>
      </c>
      <c r="D60" s="23">
        <v>0.5</v>
      </c>
      <c r="E60" s="23"/>
      <c r="F60" s="22"/>
      <c r="G60" s="22" t="s">
        <v>31</v>
      </c>
      <c r="H60" s="22" t="s">
        <v>32</v>
      </c>
    </row>
    <row r="61" spans="1:8" ht="14.25" customHeight="1">
      <c r="A61" s="21">
        <v>45558</v>
      </c>
      <c r="B61" s="22" t="s">
        <v>103</v>
      </c>
      <c r="C61" s="21">
        <v>45555</v>
      </c>
      <c r="D61" s="23">
        <v>2</v>
      </c>
      <c r="E61" s="23"/>
      <c r="F61" s="22"/>
      <c r="G61" s="22" t="s">
        <v>31</v>
      </c>
      <c r="H61" s="22" t="s">
        <v>32</v>
      </c>
    </row>
    <row r="62" spans="1:8" ht="14.25" customHeight="1">
      <c r="A62" s="6">
        <v>45558</v>
      </c>
      <c r="B62" s="7" t="s">
        <v>8</v>
      </c>
      <c r="C62" s="6">
        <v>45563</v>
      </c>
      <c r="D62" s="8"/>
      <c r="E62" s="8">
        <v>159.173</v>
      </c>
      <c r="F62" s="7"/>
      <c r="G62" s="7" t="s">
        <v>9</v>
      </c>
      <c r="H62" s="7"/>
    </row>
    <row r="63" spans="1:8" ht="14.25" customHeight="1">
      <c r="A63" s="6">
        <v>45558</v>
      </c>
      <c r="B63" s="7" t="s">
        <v>8</v>
      </c>
      <c r="C63" s="6">
        <v>45563</v>
      </c>
      <c r="D63" s="8"/>
      <c r="E63" s="8">
        <v>207.40600000000001</v>
      </c>
      <c r="F63" s="7"/>
      <c r="G63" s="7" t="s">
        <v>9</v>
      </c>
      <c r="H63" s="7"/>
    </row>
    <row r="64" spans="1:8" ht="14.25" customHeight="1">
      <c r="A64" s="25">
        <v>45558</v>
      </c>
      <c r="B64" s="26" t="s">
        <v>107</v>
      </c>
      <c r="C64" s="25">
        <v>45555</v>
      </c>
      <c r="D64" s="27">
        <v>1018.718</v>
      </c>
      <c r="E64" s="27"/>
      <c r="F64" s="26"/>
      <c r="G64" s="26" t="s">
        <v>108</v>
      </c>
      <c r="H64" s="26" t="s">
        <v>533</v>
      </c>
    </row>
    <row r="65" spans="1:8" ht="14.25" customHeight="1">
      <c r="A65" s="6">
        <v>45558</v>
      </c>
      <c r="B65" s="7" t="s">
        <v>69</v>
      </c>
      <c r="C65" s="6">
        <v>45559</v>
      </c>
      <c r="D65" s="8"/>
      <c r="E65" s="8">
        <v>8120</v>
      </c>
      <c r="F65" s="7"/>
      <c r="G65" s="7" t="s">
        <v>29</v>
      </c>
      <c r="H65" s="7"/>
    </row>
    <row r="66" spans="1:8" ht="14.25" customHeight="1">
      <c r="A66" s="6">
        <v>45559</v>
      </c>
      <c r="B66" s="7" t="s">
        <v>8</v>
      </c>
      <c r="C66" s="6">
        <v>45565</v>
      </c>
      <c r="D66" s="8"/>
      <c r="E66" s="8">
        <v>42.256999999999998</v>
      </c>
      <c r="F66" s="7"/>
      <c r="G66" s="7" t="s">
        <v>9</v>
      </c>
      <c r="H66" s="7"/>
    </row>
    <row r="67" spans="1:8" ht="14.25" customHeight="1">
      <c r="A67" s="6">
        <v>45559</v>
      </c>
      <c r="B67" s="7" t="s">
        <v>8</v>
      </c>
      <c r="C67" s="6">
        <v>45565</v>
      </c>
      <c r="D67" s="8"/>
      <c r="E67" s="8">
        <v>179.19</v>
      </c>
      <c r="F67" s="7"/>
      <c r="G67" s="7" t="s">
        <v>9</v>
      </c>
      <c r="H67" s="7"/>
    </row>
    <row r="68" spans="1:8" ht="14.25" customHeight="1">
      <c r="A68" s="6">
        <v>45560</v>
      </c>
      <c r="B68" s="7" t="s">
        <v>8</v>
      </c>
      <c r="C68" s="6">
        <v>45566</v>
      </c>
      <c r="D68" s="8"/>
      <c r="E68" s="8">
        <v>49.5</v>
      </c>
      <c r="F68" s="7"/>
      <c r="G68" s="7" t="s">
        <v>9</v>
      </c>
      <c r="H68" s="7"/>
    </row>
    <row r="69" spans="1:8" ht="14.25" customHeight="1">
      <c r="A69" s="21">
        <v>45561</v>
      </c>
      <c r="B69" s="22" t="s">
        <v>158</v>
      </c>
      <c r="C69" s="21">
        <v>45560</v>
      </c>
      <c r="D69" s="23">
        <v>0.75</v>
      </c>
      <c r="E69" s="23"/>
      <c r="F69" s="22"/>
      <c r="G69" s="22" t="s">
        <v>31</v>
      </c>
      <c r="H69" s="22" t="s">
        <v>32</v>
      </c>
    </row>
    <row r="70" spans="1:8" ht="14.25" customHeight="1">
      <c r="A70" s="21">
        <v>45561</v>
      </c>
      <c r="B70" s="22" t="s">
        <v>33</v>
      </c>
      <c r="C70" s="21">
        <v>45560</v>
      </c>
      <c r="D70" s="23">
        <v>1.7849999999999999</v>
      </c>
      <c r="E70" s="23"/>
      <c r="F70" s="22"/>
      <c r="G70" s="22" t="s">
        <v>31</v>
      </c>
      <c r="H70" s="22" t="s">
        <v>32</v>
      </c>
    </row>
    <row r="71" spans="1:8" ht="14.25" customHeight="1">
      <c r="A71" s="6">
        <v>45561</v>
      </c>
      <c r="B71" s="7" t="s">
        <v>35</v>
      </c>
      <c r="C71" s="6">
        <v>45562</v>
      </c>
      <c r="D71" s="8"/>
      <c r="E71" s="8">
        <v>89.287999999999997</v>
      </c>
      <c r="F71" s="7"/>
      <c r="G71" s="7" t="s">
        <v>36</v>
      </c>
      <c r="H71" s="7" t="s">
        <v>37</v>
      </c>
    </row>
    <row r="72" spans="1:8" ht="14.25" customHeight="1">
      <c r="A72" s="6">
        <v>45561</v>
      </c>
      <c r="B72" s="7" t="s">
        <v>8</v>
      </c>
      <c r="C72" s="6">
        <v>45567</v>
      </c>
      <c r="D72" s="8"/>
      <c r="E72" s="8">
        <v>100.785</v>
      </c>
      <c r="F72" s="7"/>
      <c r="G72" s="7" t="s">
        <v>9</v>
      </c>
      <c r="H72" s="7"/>
    </row>
    <row r="73" spans="1:8" ht="14.25" customHeight="1">
      <c r="A73" s="13">
        <v>45562</v>
      </c>
      <c r="B73" s="14" t="s">
        <v>10</v>
      </c>
      <c r="C73" s="13">
        <v>45561</v>
      </c>
      <c r="D73" s="15">
        <v>941.72500000000002</v>
      </c>
      <c r="E73" s="15"/>
      <c r="F73" s="14"/>
      <c r="G73" s="14" t="s">
        <v>15</v>
      </c>
      <c r="H73" s="14" t="s">
        <v>534</v>
      </c>
    </row>
    <row r="74" spans="1:8" ht="14.25" customHeight="1">
      <c r="A74" s="13">
        <v>45562</v>
      </c>
      <c r="B74" s="14" t="s">
        <v>10</v>
      </c>
      <c r="C74" s="13">
        <v>45561</v>
      </c>
      <c r="D74" s="15">
        <v>1462.8879999999999</v>
      </c>
      <c r="E74" s="15"/>
      <c r="F74" s="14"/>
      <c r="G74" s="14" t="s">
        <v>15</v>
      </c>
      <c r="H74" s="14" t="s">
        <v>295</v>
      </c>
    </row>
    <row r="75" spans="1:8" ht="14.25" customHeight="1">
      <c r="A75" s="21">
        <v>45565</v>
      </c>
      <c r="B75" s="22" t="s">
        <v>114</v>
      </c>
      <c r="C75" s="21">
        <v>45565</v>
      </c>
      <c r="D75" s="23">
        <v>3.53</v>
      </c>
      <c r="E75" s="23"/>
      <c r="F75" s="22"/>
      <c r="G75" s="22" t="s">
        <v>31</v>
      </c>
      <c r="H75" s="22" t="s">
        <v>32</v>
      </c>
    </row>
    <row r="76" spans="1:8" ht="14.25" customHeight="1">
      <c r="A76" s="6">
        <v>45565</v>
      </c>
      <c r="B76" s="7" t="s">
        <v>8</v>
      </c>
      <c r="C76" s="6">
        <v>45570</v>
      </c>
      <c r="D76" s="8"/>
      <c r="E76" s="8">
        <v>9.4749999999999996</v>
      </c>
      <c r="F76" s="7"/>
      <c r="G76" s="7" t="s">
        <v>9</v>
      </c>
      <c r="H76" s="7"/>
    </row>
    <row r="77" spans="1:8" ht="14.25" customHeight="1">
      <c r="A77" s="21">
        <v>45565</v>
      </c>
      <c r="B77" s="22" t="s">
        <v>535</v>
      </c>
      <c r="C77" s="21">
        <v>45564</v>
      </c>
      <c r="D77" s="23">
        <v>9.52</v>
      </c>
      <c r="E77" s="23"/>
      <c r="F77" s="22"/>
      <c r="G77" s="22" t="s">
        <v>31</v>
      </c>
      <c r="H77" s="22" t="s">
        <v>32</v>
      </c>
    </row>
    <row r="78" spans="1:8" ht="14.25" customHeight="1">
      <c r="A78" s="6">
        <v>45565</v>
      </c>
      <c r="B78" s="7" t="s">
        <v>8</v>
      </c>
      <c r="C78" s="6">
        <v>45571</v>
      </c>
      <c r="D78" s="8"/>
      <c r="E78" s="8">
        <v>43.107999999999997</v>
      </c>
      <c r="F78" s="7"/>
      <c r="G78" s="7" t="s">
        <v>9</v>
      </c>
      <c r="H78" s="7"/>
    </row>
    <row r="79" spans="1:8" ht="14.25" customHeight="1">
      <c r="A79" s="6">
        <v>45565</v>
      </c>
      <c r="B79" s="7" t="s">
        <v>8</v>
      </c>
      <c r="C79" s="6">
        <v>45569</v>
      </c>
      <c r="D79" s="8"/>
      <c r="E79" s="8">
        <v>140.679</v>
      </c>
      <c r="F79" s="7"/>
      <c r="G79" s="7" t="s">
        <v>9</v>
      </c>
      <c r="H79" s="7"/>
    </row>
    <row r="80" spans="1:8" ht="14.25" customHeight="1">
      <c r="A80" s="6">
        <v>45565</v>
      </c>
      <c r="B80" s="7" t="s">
        <v>8</v>
      </c>
      <c r="C80" s="6">
        <v>45571</v>
      </c>
      <c r="D80" s="8"/>
      <c r="E80" s="8">
        <v>154.93700000000001</v>
      </c>
      <c r="F80" s="7"/>
      <c r="G80" s="7" t="s">
        <v>9</v>
      </c>
      <c r="H80" s="7"/>
    </row>
    <row r="81" spans="1:8" ht="14.25" customHeight="1">
      <c r="A81" s="6">
        <v>45565</v>
      </c>
      <c r="B81" s="7" t="s">
        <v>536</v>
      </c>
      <c r="C81" s="6">
        <v>45570</v>
      </c>
      <c r="D81" s="8"/>
      <c r="E81" s="8">
        <v>353.92599999999999</v>
      </c>
      <c r="F81" s="7"/>
      <c r="G81" s="7" t="s">
        <v>9</v>
      </c>
      <c r="H81" s="7"/>
    </row>
    <row r="82" spans="1:8" ht="14.25" customHeight="1">
      <c r="A82" s="13">
        <v>45565</v>
      </c>
      <c r="B82" s="14" t="s">
        <v>537</v>
      </c>
      <c r="C82" s="13">
        <v>45562</v>
      </c>
      <c r="D82" s="15">
        <v>497.75599999999997</v>
      </c>
      <c r="E82" s="15"/>
      <c r="F82" s="14"/>
      <c r="G82" s="14" t="s">
        <v>15</v>
      </c>
      <c r="H82" s="14" t="s">
        <v>538</v>
      </c>
    </row>
    <row r="83" spans="1:8" ht="14.25" customHeight="1">
      <c r="A83" s="6">
        <v>45565</v>
      </c>
      <c r="B83" s="7" t="s">
        <v>69</v>
      </c>
      <c r="C83" s="6">
        <v>45566</v>
      </c>
      <c r="D83" s="8"/>
      <c r="E83" s="8">
        <v>9020</v>
      </c>
      <c r="F83" s="7"/>
      <c r="G83" s="7" t="s">
        <v>29</v>
      </c>
      <c r="H83" s="7"/>
    </row>
    <row r="84" spans="1:8" ht="14.25" customHeight="1">
      <c r="A84" s="69"/>
      <c r="B84" s="69"/>
      <c r="C84" s="68"/>
      <c r="D84" s="73"/>
      <c r="E84" s="82"/>
      <c r="F84" s="69"/>
      <c r="G84" s="70"/>
      <c r="H84" s="70"/>
    </row>
    <row r="85" spans="1:8" ht="14.25" customHeight="1">
      <c r="A85" s="69"/>
      <c r="B85" s="69"/>
      <c r="C85" s="68"/>
      <c r="D85" s="73"/>
      <c r="E85" s="82"/>
      <c r="F85" s="69"/>
      <c r="G85" s="70"/>
      <c r="H85" s="70"/>
    </row>
    <row r="86" spans="1:8" ht="14.25" customHeight="1">
      <c r="C86" s="68"/>
      <c r="D86" s="73"/>
      <c r="E86" s="82"/>
      <c r="F86" s="69"/>
      <c r="G86" s="70"/>
      <c r="H86" s="70"/>
    </row>
    <row r="87" spans="1:8" ht="14.25" customHeight="1">
      <c r="C87" s="68"/>
      <c r="D87" s="73"/>
      <c r="E87" s="82"/>
      <c r="F87" s="69"/>
      <c r="G87" s="70"/>
      <c r="H87" s="70"/>
    </row>
    <row r="88" spans="1:8" ht="14.25" customHeight="1">
      <c r="C88" s="68"/>
      <c r="D88" s="73"/>
      <c r="E88" s="82"/>
      <c r="F88" s="69"/>
      <c r="G88" s="70"/>
      <c r="H88" s="70"/>
    </row>
    <row r="89" spans="1:8" ht="14.25" customHeight="1">
      <c r="C89" s="68"/>
      <c r="D89" s="73"/>
      <c r="E89" s="82"/>
      <c r="F89" s="69"/>
      <c r="G89" s="70"/>
      <c r="H89" s="70"/>
    </row>
    <row r="90" spans="1:8" ht="14.25" customHeight="1">
      <c r="C90" s="68"/>
      <c r="D90" s="73"/>
      <c r="E90" s="82"/>
      <c r="F90" s="69"/>
      <c r="G90" s="70"/>
      <c r="H90" s="70"/>
    </row>
    <row r="91" spans="1:8" ht="14.25" customHeight="1">
      <c r="C91" s="68"/>
      <c r="D91" s="73"/>
      <c r="E91" s="82"/>
      <c r="F91" s="69"/>
      <c r="G91" s="70"/>
      <c r="H91" s="70"/>
    </row>
    <row r="92" spans="1:8" ht="14.25" customHeight="1">
      <c r="C92" s="68"/>
      <c r="D92" s="73"/>
      <c r="E92" s="82"/>
      <c r="F92" s="69"/>
      <c r="G92" s="70"/>
      <c r="H92" s="70"/>
    </row>
    <row r="93" spans="1:8" ht="14.25" customHeight="1">
      <c r="C93" s="68"/>
      <c r="D93" s="73"/>
      <c r="E93" s="82"/>
      <c r="F93" s="69"/>
      <c r="G93" s="70"/>
      <c r="H93" s="70"/>
    </row>
    <row r="94" spans="1:8" ht="14.25" customHeight="1">
      <c r="C94" s="68"/>
      <c r="D94" s="73"/>
      <c r="E94" s="82"/>
      <c r="F94" s="69"/>
      <c r="G94" s="70"/>
      <c r="H94" s="70"/>
    </row>
    <row r="95" spans="1:8" ht="14.25" customHeight="1">
      <c r="C95" s="68"/>
      <c r="D95" s="73"/>
      <c r="E95" s="82"/>
      <c r="F95" s="69"/>
      <c r="G95" s="70"/>
      <c r="H95" s="70"/>
    </row>
    <row r="96" spans="1:8" ht="14.25" customHeight="1">
      <c r="C96" s="68"/>
      <c r="D96" s="73"/>
      <c r="E96" s="82"/>
      <c r="F96" s="69"/>
      <c r="G96" s="70"/>
      <c r="H96" s="70"/>
    </row>
    <row r="97" spans="3:8" ht="14.25" customHeight="1">
      <c r="C97" s="68"/>
      <c r="D97" s="73"/>
      <c r="E97" s="82"/>
      <c r="F97" s="69"/>
      <c r="G97" s="70"/>
      <c r="H97" s="70"/>
    </row>
    <row r="98" spans="3:8" ht="14.25" customHeight="1">
      <c r="C98" s="68"/>
      <c r="D98" s="73"/>
      <c r="E98" s="82"/>
      <c r="F98" s="69"/>
      <c r="G98" s="70"/>
      <c r="H98" s="70"/>
    </row>
    <row r="99" spans="3:8" ht="14.25" customHeight="1">
      <c r="C99" s="68"/>
      <c r="D99" s="73"/>
      <c r="E99" s="82"/>
      <c r="F99" s="69"/>
      <c r="G99" s="70"/>
      <c r="H99" s="70"/>
    </row>
    <row r="100" spans="3:8" ht="14.25" customHeight="1">
      <c r="C100" s="68"/>
      <c r="D100" s="73"/>
      <c r="E100" s="82"/>
      <c r="F100" s="69"/>
      <c r="G100" s="70"/>
      <c r="H100" s="70"/>
    </row>
    <row r="101" spans="3:8" ht="14.25" customHeight="1">
      <c r="C101" s="68"/>
      <c r="D101" s="73"/>
      <c r="E101" s="82"/>
      <c r="F101" s="69"/>
      <c r="G101" s="70"/>
      <c r="H101" s="70"/>
    </row>
    <row r="102" spans="3:8" ht="14.25" customHeight="1">
      <c r="C102" s="68"/>
      <c r="D102" s="73"/>
      <c r="E102" s="82"/>
      <c r="F102" s="69"/>
      <c r="G102" s="70"/>
      <c r="H102" s="70"/>
    </row>
    <row r="103" spans="3:8" ht="14.25" customHeight="1">
      <c r="C103" s="68"/>
      <c r="D103" s="73"/>
      <c r="E103" s="82"/>
      <c r="F103" s="69"/>
      <c r="G103" s="70"/>
      <c r="H103" s="70"/>
    </row>
    <row r="104" spans="3:8" ht="14.25" customHeight="1">
      <c r="C104" s="68"/>
      <c r="D104" s="73"/>
      <c r="E104" s="82"/>
      <c r="F104" s="69"/>
      <c r="G104" s="70"/>
      <c r="H104" s="70"/>
    </row>
    <row r="105" spans="3:8" ht="14.25" customHeight="1">
      <c r="C105" s="68"/>
      <c r="D105" s="73"/>
      <c r="E105" s="82"/>
      <c r="F105" s="69"/>
      <c r="G105" s="70"/>
      <c r="H105" s="70"/>
    </row>
    <row r="106" spans="3:8" ht="14.25" customHeight="1">
      <c r="C106" s="68"/>
      <c r="D106" s="73"/>
      <c r="E106" s="82"/>
      <c r="F106" s="69"/>
      <c r="G106" s="70"/>
      <c r="H106" s="70"/>
    </row>
    <row r="107" spans="3:8" ht="14.25" customHeight="1">
      <c r="C107" s="68"/>
      <c r="D107" s="73"/>
      <c r="E107" s="82"/>
      <c r="F107" s="69"/>
      <c r="G107" s="70"/>
      <c r="H107" s="70"/>
    </row>
    <row r="108" spans="3:8" ht="14.25" customHeight="1">
      <c r="C108" s="68"/>
      <c r="D108" s="73"/>
      <c r="E108" s="82"/>
      <c r="F108" s="69"/>
      <c r="G108" s="70"/>
      <c r="H108" s="70"/>
    </row>
    <row r="109" spans="3:8" ht="14.25" customHeight="1">
      <c r="C109" s="68"/>
      <c r="D109" s="73"/>
      <c r="E109" s="82"/>
      <c r="F109" s="69"/>
      <c r="G109" s="70"/>
      <c r="H109" s="70"/>
    </row>
    <row r="110" spans="3:8" ht="14.25" customHeight="1">
      <c r="C110" s="68"/>
      <c r="D110" s="73"/>
      <c r="E110" s="82"/>
      <c r="F110" s="69"/>
      <c r="G110" s="70"/>
      <c r="H110" s="70"/>
    </row>
    <row r="111" spans="3:8" ht="14.25" customHeight="1">
      <c r="C111" s="68"/>
      <c r="D111" s="73"/>
      <c r="E111" s="82"/>
      <c r="F111" s="69"/>
      <c r="G111" s="70"/>
      <c r="H111" s="70"/>
    </row>
    <row r="112" spans="3:8" ht="14.25" customHeight="1">
      <c r="C112" s="68"/>
      <c r="D112" s="73"/>
      <c r="E112" s="82"/>
      <c r="F112" s="69"/>
      <c r="G112" s="70"/>
      <c r="H112" s="70"/>
    </row>
    <row r="113" spans="3:8" ht="14.25" customHeight="1">
      <c r="C113" s="68"/>
      <c r="D113" s="73"/>
      <c r="E113" s="82"/>
      <c r="F113" s="69"/>
      <c r="G113" s="70"/>
      <c r="H113" s="70"/>
    </row>
    <row r="114" spans="3:8" ht="14.25" customHeight="1">
      <c r="C114" s="68"/>
      <c r="D114" s="73"/>
      <c r="E114" s="82"/>
      <c r="F114" s="69"/>
      <c r="G114" s="70"/>
      <c r="H114" s="70"/>
    </row>
    <row r="115" spans="3:8" ht="14.25" customHeight="1">
      <c r="C115" s="68"/>
      <c r="D115" s="73"/>
      <c r="E115" s="82"/>
      <c r="F115" s="69"/>
      <c r="G115" s="70"/>
      <c r="H115" s="70"/>
    </row>
    <row r="116" spans="3:8" ht="14.25" customHeight="1">
      <c r="C116" s="68"/>
      <c r="D116" s="73"/>
      <c r="E116" s="82"/>
      <c r="F116" s="69"/>
      <c r="G116" s="70"/>
      <c r="H116" s="70"/>
    </row>
    <row r="117" spans="3:8" ht="14.25" customHeight="1">
      <c r="C117" s="68"/>
      <c r="D117" s="73"/>
      <c r="E117" s="82"/>
      <c r="F117" s="69"/>
      <c r="G117" s="70"/>
      <c r="H117" s="70"/>
    </row>
    <row r="118" spans="3:8" ht="14.25" customHeight="1">
      <c r="C118" s="68"/>
      <c r="D118" s="73"/>
      <c r="E118" s="82"/>
      <c r="F118" s="69"/>
      <c r="G118" s="70"/>
      <c r="H118" s="70"/>
    </row>
    <row r="119" spans="3:8" ht="14.25" customHeight="1">
      <c r="C119" s="68"/>
      <c r="D119" s="73"/>
      <c r="E119" s="82"/>
      <c r="F119" s="69"/>
      <c r="G119" s="70"/>
      <c r="H119" s="70"/>
    </row>
    <row r="120" spans="3:8" ht="14.25" customHeight="1">
      <c r="C120" s="68"/>
      <c r="D120" s="73"/>
      <c r="E120" s="82"/>
      <c r="F120" s="69"/>
      <c r="G120" s="70"/>
      <c r="H120" s="70"/>
    </row>
    <row r="121" spans="3:8" ht="14.25" customHeight="1">
      <c r="C121" s="68"/>
      <c r="D121" s="73"/>
      <c r="E121" s="82"/>
      <c r="F121" s="69"/>
      <c r="G121" s="70"/>
      <c r="H121" s="70"/>
    </row>
    <row r="122" spans="3:8" ht="14.25" customHeight="1">
      <c r="C122" s="68"/>
      <c r="D122" s="73"/>
      <c r="E122" s="82"/>
      <c r="F122" s="69"/>
      <c r="G122" s="70"/>
      <c r="H122" s="70"/>
    </row>
    <row r="123" spans="3:8" ht="14.25" customHeight="1">
      <c r="C123" s="68"/>
      <c r="D123" s="73"/>
      <c r="E123" s="82"/>
      <c r="F123" s="69"/>
      <c r="G123" s="70"/>
      <c r="H123" s="70"/>
    </row>
    <row r="124" spans="3:8" ht="14.25" customHeight="1">
      <c r="C124" s="68"/>
      <c r="D124" s="73"/>
      <c r="E124" s="82"/>
      <c r="F124" s="69"/>
      <c r="G124" s="70"/>
      <c r="H124" s="70"/>
    </row>
    <row r="125" spans="3:8" ht="14.25" customHeight="1">
      <c r="C125" s="68"/>
      <c r="D125" s="73"/>
      <c r="E125" s="82"/>
      <c r="F125" s="69"/>
      <c r="G125" s="70"/>
      <c r="H125" s="70"/>
    </row>
    <row r="126" spans="3:8" ht="14.25" customHeight="1">
      <c r="C126" s="68"/>
      <c r="D126" s="73"/>
      <c r="E126" s="82"/>
      <c r="F126" s="69"/>
      <c r="G126" s="70"/>
      <c r="H126" s="70"/>
    </row>
    <row r="127" spans="3:8" ht="14.25" customHeight="1">
      <c r="C127" s="68"/>
      <c r="D127" s="73"/>
      <c r="E127" s="82"/>
      <c r="F127" s="69"/>
      <c r="G127" s="70"/>
      <c r="H127" s="70"/>
    </row>
    <row r="128" spans="3:8" ht="14.25" customHeight="1">
      <c r="C128" s="68"/>
      <c r="D128" s="73"/>
      <c r="E128" s="82"/>
      <c r="F128" s="69"/>
      <c r="G128" s="70"/>
      <c r="H128" s="70"/>
    </row>
    <row r="129" spans="3:8" ht="14.25" customHeight="1">
      <c r="C129" s="68"/>
      <c r="D129" s="73"/>
      <c r="E129" s="82"/>
      <c r="F129" s="69"/>
      <c r="G129" s="70"/>
      <c r="H129" s="70"/>
    </row>
    <row r="130" spans="3:8" ht="14.25" customHeight="1">
      <c r="C130" s="68"/>
      <c r="D130" s="73"/>
      <c r="E130" s="82"/>
      <c r="F130" s="69"/>
      <c r="G130" s="70"/>
      <c r="H130" s="70"/>
    </row>
    <row r="131" spans="3:8" ht="14.25" customHeight="1">
      <c r="C131" s="68"/>
      <c r="D131" s="73"/>
      <c r="E131" s="82"/>
      <c r="F131" s="69"/>
      <c r="G131" s="70"/>
      <c r="H131" s="70"/>
    </row>
    <row r="132" spans="3:8" ht="14.25" customHeight="1">
      <c r="C132" s="68"/>
      <c r="D132" s="73"/>
      <c r="E132" s="82"/>
      <c r="F132" s="69"/>
      <c r="G132" s="70"/>
      <c r="H132" s="70"/>
    </row>
    <row r="133" spans="3:8" ht="14.25" customHeight="1">
      <c r="C133" s="68"/>
      <c r="D133" s="73"/>
      <c r="E133" s="82"/>
      <c r="F133" s="69"/>
      <c r="G133" s="70"/>
      <c r="H133" s="70"/>
    </row>
    <row r="134" spans="3:8" ht="14.25" customHeight="1">
      <c r="C134" s="68"/>
      <c r="D134" s="73"/>
      <c r="E134" s="82"/>
      <c r="F134" s="69"/>
      <c r="G134" s="70"/>
      <c r="H134" s="70"/>
    </row>
    <row r="135" spans="3:8" ht="14.25" customHeight="1">
      <c r="C135" s="68"/>
      <c r="D135" s="73"/>
      <c r="E135" s="82"/>
      <c r="F135" s="69"/>
      <c r="G135" s="70"/>
      <c r="H135" s="70"/>
    </row>
    <row r="136" spans="3:8" ht="14.25" customHeight="1">
      <c r="C136" s="68"/>
      <c r="D136" s="73"/>
      <c r="E136" s="82"/>
      <c r="F136" s="69"/>
      <c r="G136" s="70"/>
      <c r="H136" s="70"/>
    </row>
    <row r="137" spans="3:8" ht="14.25" customHeight="1">
      <c r="C137" s="68"/>
      <c r="D137" s="73"/>
      <c r="E137" s="82"/>
      <c r="F137" s="69"/>
      <c r="G137" s="70"/>
      <c r="H137" s="70"/>
    </row>
    <row r="138" spans="3:8" ht="14.25" customHeight="1">
      <c r="C138" s="68"/>
      <c r="D138" s="73"/>
      <c r="E138" s="82"/>
      <c r="F138" s="69"/>
      <c r="G138" s="70"/>
      <c r="H138" s="70"/>
    </row>
    <row r="139" spans="3:8" ht="14.25" customHeight="1">
      <c r="C139" s="68"/>
      <c r="D139" s="73"/>
      <c r="E139" s="82"/>
      <c r="F139" s="69"/>
      <c r="G139" s="70"/>
      <c r="H139" s="70"/>
    </row>
    <row r="140" spans="3:8" ht="14.25" customHeight="1">
      <c r="C140" s="68"/>
      <c r="D140" s="73"/>
      <c r="E140" s="82"/>
      <c r="F140" s="69"/>
      <c r="G140" s="70"/>
      <c r="H140" s="70"/>
    </row>
    <row r="141" spans="3:8" ht="14.25" customHeight="1">
      <c r="C141" s="68"/>
      <c r="D141" s="73"/>
      <c r="E141" s="82"/>
      <c r="F141" s="69"/>
      <c r="G141" s="70"/>
      <c r="H141" s="70"/>
    </row>
    <row r="142" spans="3:8" ht="14.25" customHeight="1">
      <c r="C142" s="68"/>
      <c r="D142" s="73"/>
      <c r="E142" s="82"/>
      <c r="F142" s="69"/>
      <c r="G142" s="70"/>
      <c r="H142" s="70"/>
    </row>
    <row r="143" spans="3:8" ht="14.25" customHeight="1">
      <c r="C143" s="68"/>
      <c r="D143" s="73"/>
      <c r="E143" s="82"/>
      <c r="F143" s="69"/>
      <c r="G143" s="70"/>
      <c r="H143" s="70"/>
    </row>
    <row r="144" spans="3:8" ht="14.25" customHeight="1">
      <c r="C144" s="68"/>
      <c r="D144" s="73"/>
      <c r="E144" s="82"/>
      <c r="F144" s="69"/>
      <c r="G144" s="70"/>
      <c r="H144" s="70"/>
    </row>
    <row r="145" spans="3:8" ht="14.25" customHeight="1">
      <c r="C145" s="68"/>
      <c r="D145" s="73"/>
      <c r="E145" s="82"/>
      <c r="F145" s="69"/>
      <c r="G145" s="70"/>
      <c r="H145" s="70"/>
    </row>
    <row r="146" spans="3:8" ht="14.25" customHeight="1">
      <c r="C146" s="68"/>
      <c r="D146" s="73"/>
      <c r="E146" s="82"/>
      <c r="F146" s="69"/>
      <c r="G146" s="70"/>
      <c r="H146" s="70"/>
    </row>
    <row r="147" spans="3:8" ht="14.25" customHeight="1">
      <c r="C147" s="68"/>
      <c r="D147" s="73"/>
      <c r="E147" s="82"/>
      <c r="F147" s="69"/>
      <c r="G147" s="70"/>
      <c r="H147" s="70"/>
    </row>
    <row r="148" spans="3:8" ht="14.25" customHeight="1">
      <c r="C148" s="68"/>
      <c r="D148" s="73"/>
      <c r="E148" s="82"/>
      <c r="F148" s="69"/>
      <c r="G148" s="70"/>
      <c r="H148" s="70"/>
    </row>
    <row r="149" spans="3:8" ht="14.25" customHeight="1">
      <c r="C149" s="68"/>
      <c r="D149" s="73"/>
      <c r="E149" s="82"/>
      <c r="F149" s="69"/>
      <c r="G149" s="70"/>
      <c r="H149" s="70"/>
    </row>
    <row r="150" spans="3:8" ht="14.25" customHeight="1">
      <c r="C150" s="68"/>
      <c r="D150" s="73"/>
      <c r="E150" s="82"/>
      <c r="F150" s="69"/>
      <c r="G150" s="70"/>
      <c r="H150" s="70"/>
    </row>
    <row r="151" spans="3:8" ht="14.25" customHeight="1">
      <c r="C151" s="68"/>
      <c r="D151" s="73"/>
      <c r="E151" s="82"/>
      <c r="F151" s="69"/>
      <c r="G151" s="70"/>
      <c r="H151" s="70"/>
    </row>
    <row r="152" spans="3:8" ht="14.25" customHeight="1">
      <c r="C152" s="68"/>
      <c r="D152" s="73"/>
      <c r="E152" s="82"/>
      <c r="F152" s="69"/>
      <c r="G152" s="70"/>
      <c r="H152" s="70"/>
    </row>
    <row r="153" spans="3:8" ht="14.25" customHeight="1">
      <c r="C153" s="68"/>
      <c r="D153" s="73"/>
      <c r="E153" s="82"/>
      <c r="F153" s="69"/>
      <c r="G153" s="70"/>
      <c r="H153" s="70"/>
    </row>
    <row r="154" spans="3:8" ht="14.25" customHeight="1">
      <c r="C154" s="68"/>
      <c r="D154" s="73"/>
      <c r="E154" s="82"/>
      <c r="F154" s="69"/>
      <c r="G154" s="70"/>
      <c r="H154" s="70"/>
    </row>
    <row r="155" spans="3:8" ht="14.25" customHeight="1">
      <c r="C155" s="68"/>
      <c r="D155" s="73"/>
      <c r="E155" s="82"/>
      <c r="F155" s="69"/>
      <c r="G155" s="70"/>
      <c r="H155" s="70"/>
    </row>
    <row r="156" spans="3:8" ht="14.25" customHeight="1">
      <c r="C156" s="68"/>
      <c r="D156" s="73"/>
      <c r="E156" s="82"/>
      <c r="F156" s="69"/>
      <c r="G156" s="70"/>
      <c r="H156" s="70"/>
    </row>
    <row r="157" spans="3:8" ht="14.25" customHeight="1">
      <c r="C157" s="68"/>
      <c r="D157" s="73"/>
      <c r="E157" s="82"/>
      <c r="F157" s="69"/>
      <c r="G157" s="70"/>
      <c r="H157" s="70"/>
    </row>
    <row r="158" spans="3:8" ht="14.25" customHeight="1">
      <c r="C158" s="68"/>
      <c r="D158" s="73"/>
      <c r="E158" s="82"/>
      <c r="F158" s="69"/>
      <c r="G158" s="70"/>
      <c r="H158" s="70"/>
    </row>
    <row r="159" spans="3:8" ht="14.25" customHeight="1">
      <c r="C159" s="68"/>
      <c r="D159" s="73"/>
      <c r="E159" s="82"/>
      <c r="F159" s="69"/>
      <c r="G159" s="70"/>
      <c r="H159" s="70"/>
    </row>
    <row r="160" spans="3:8" ht="14.25" customHeight="1">
      <c r="C160" s="68"/>
      <c r="D160" s="73"/>
      <c r="E160" s="82"/>
      <c r="F160" s="69"/>
      <c r="G160" s="70"/>
      <c r="H160" s="70"/>
    </row>
    <row r="161" spans="3:8" ht="14.25" customHeight="1">
      <c r="C161" s="68"/>
      <c r="D161" s="73"/>
      <c r="E161" s="82"/>
      <c r="F161" s="69"/>
      <c r="G161" s="70"/>
      <c r="H161" s="70"/>
    </row>
    <row r="162" spans="3:8" ht="14.25" customHeight="1">
      <c r="C162" s="68"/>
      <c r="D162" s="73"/>
      <c r="E162" s="82"/>
      <c r="F162" s="69"/>
      <c r="G162" s="70"/>
      <c r="H162" s="70"/>
    </row>
    <row r="163" spans="3:8" ht="14.25" customHeight="1">
      <c r="C163" s="68"/>
      <c r="D163" s="73"/>
      <c r="E163" s="82"/>
      <c r="F163" s="69"/>
      <c r="G163" s="70"/>
      <c r="H163" s="70"/>
    </row>
    <row r="164" spans="3:8" ht="14.25" customHeight="1">
      <c r="C164" s="68"/>
      <c r="D164" s="73"/>
      <c r="E164" s="82"/>
      <c r="F164" s="69"/>
      <c r="G164" s="70"/>
      <c r="H164" s="70"/>
    </row>
    <row r="165" spans="3:8" ht="14.25" customHeight="1">
      <c r="C165" s="68"/>
      <c r="D165" s="73"/>
      <c r="E165" s="82"/>
      <c r="F165" s="69"/>
      <c r="G165" s="70"/>
      <c r="H165" s="70"/>
    </row>
    <row r="166" spans="3:8" ht="14.25" customHeight="1">
      <c r="C166" s="68"/>
      <c r="D166" s="73"/>
      <c r="E166" s="82"/>
      <c r="F166" s="69"/>
      <c r="G166" s="70"/>
      <c r="H166" s="70"/>
    </row>
    <row r="167" spans="3:8" ht="14.25" customHeight="1">
      <c r="C167" s="68"/>
      <c r="D167" s="73"/>
      <c r="E167" s="82"/>
      <c r="F167" s="69"/>
      <c r="G167" s="70"/>
      <c r="H167" s="70"/>
    </row>
    <row r="168" spans="3:8" ht="14.25" customHeight="1">
      <c r="C168" s="68"/>
      <c r="D168" s="73"/>
      <c r="E168" s="82"/>
      <c r="F168" s="69"/>
      <c r="G168" s="70"/>
      <c r="H168" s="70"/>
    </row>
    <row r="169" spans="3:8" ht="14.25" customHeight="1">
      <c r="C169" s="68"/>
      <c r="D169" s="73"/>
      <c r="E169" s="82"/>
      <c r="F169" s="69"/>
      <c r="G169" s="70"/>
      <c r="H169" s="70"/>
    </row>
    <row r="170" spans="3:8" ht="14.25" customHeight="1">
      <c r="C170" s="68"/>
      <c r="D170" s="73"/>
      <c r="E170" s="82"/>
      <c r="F170" s="69"/>
      <c r="G170" s="70"/>
      <c r="H170" s="70"/>
    </row>
    <row r="171" spans="3:8" ht="14.25" customHeight="1">
      <c r="C171" s="68"/>
      <c r="D171" s="73"/>
      <c r="E171" s="82"/>
      <c r="F171" s="69"/>
      <c r="G171" s="70"/>
      <c r="H171" s="70"/>
    </row>
    <row r="172" spans="3:8" ht="14.25" customHeight="1">
      <c r="C172" s="68"/>
      <c r="D172" s="73"/>
      <c r="E172" s="82"/>
      <c r="F172" s="69"/>
      <c r="G172" s="70"/>
      <c r="H172" s="70"/>
    </row>
    <row r="173" spans="3:8" ht="14.25" customHeight="1">
      <c r="C173" s="68"/>
      <c r="D173" s="73"/>
      <c r="E173" s="82"/>
      <c r="F173" s="69"/>
      <c r="G173" s="70"/>
      <c r="H173" s="70"/>
    </row>
    <row r="174" spans="3:8" ht="14.25" customHeight="1">
      <c r="C174" s="68"/>
      <c r="D174" s="73"/>
      <c r="E174" s="82"/>
      <c r="F174" s="69"/>
      <c r="G174" s="70"/>
      <c r="H174" s="70"/>
    </row>
    <row r="175" spans="3:8" ht="14.25" customHeight="1">
      <c r="C175" s="68"/>
      <c r="D175" s="73"/>
      <c r="E175" s="82"/>
      <c r="F175" s="69"/>
      <c r="G175" s="70"/>
      <c r="H175" s="70"/>
    </row>
    <row r="176" spans="3:8" ht="14.25" customHeight="1">
      <c r="C176" s="68"/>
      <c r="D176" s="73"/>
      <c r="E176" s="82"/>
      <c r="F176" s="69"/>
      <c r="G176" s="70"/>
      <c r="H176" s="70"/>
    </row>
    <row r="177" spans="3:8" ht="14.25" customHeight="1">
      <c r="C177" s="68"/>
      <c r="D177" s="73"/>
      <c r="E177" s="82"/>
      <c r="F177" s="69"/>
      <c r="G177" s="70"/>
      <c r="H177" s="70"/>
    </row>
    <row r="178" spans="3:8" ht="14.25" customHeight="1">
      <c r="C178" s="68"/>
      <c r="D178" s="73"/>
      <c r="E178" s="82"/>
      <c r="F178" s="69"/>
      <c r="G178" s="70"/>
      <c r="H178" s="70"/>
    </row>
    <row r="179" spans="3:8" ht="14.25" customHeight="1">
      <c r="C179" s="68"/>
      <c r="D179" s="73"/>
      <c r="E179" s="82"/>
      <c r="F179" s="69"/>
      <c r="G179" s="70"/>
      <c r="H179" s="70"/>
    </row>
    <row r="180" spans="3:8" ht="14.25" customHeight="1">
      <c r="C180" s="68"/>
      <c r="D180" s="73"/>
      <c r="E180" s="82"/>
      <c r="F180" s="69"/>
      <c r="G180" s="70"/>
      <c r="H180" s="70"/>
    </row>
    <row r="181" spans="3:8" ht="14.25" customHeight="1">
      <c r="C181" s="68"/>
      <c r="D181" s="73"/>
      <c r="E181" s="82"/>
      <c r="F181" s="69"/>
      <c r="G181" s="70"/>
      <c r="H181" s="70"/>
    </row>
    <row r="182" spans="3:8" ht="14.25" customHeight="1">
      <c r="C182" s="68"/>
      <c r="D182" s="73"/>
      <c r="E182" s="82"/>
      <c r="F182" s="69"/>
      <c r="G182" s="70"/>
      <c r="H182" s="70"/>
    </row>
    <row r="183" spans="3:8" ht="14.25" customHeight="1">
      <c r="C183" s="68"/>
      <c r="D183" s="73"/>
      <c r="E183" s="82"/>
      <c r="F183" s="69"/>
      <c r="G183" s="70"/>
      <c r="H183" s="70"/>
    </row>
    <row r="184" spans="3:8" ht="14.25" customHeight="1">
      <c r="C184" s="68"/>
      <c r="D184" s="73"/>
      <c r="E184" s="82"/>
      <c r="F184" s="69"/>
      <c r="G184" s="70"/>
      <c r="H184" s="70"/>
    </row>
    <row r="185" spans="3:8" ht="14.25" customHeight="1">
      <c r="C185" s="68"/>
      <c r="D185" s="73"/>
      <c r="E185" s="82"/>
      <c r="F185" s="69"/>
      <c r="G185" s="70"/>
      <c r="H185" s="70"/>
    </row>
    <row r="186" spans="3:8" ht="14.25" customHeight="1">
      <c r="C186" s="68"/>
      <c r="D186" s="73"/>
      <c r="E186" s="82"/>
      <c r="F186" s="69"/>
      <c r="G186" s="70"/>
      <c r="H186" s="70"/>
    </row>
    <row r="187" spans="3:8" ht="14.25" customHeight="1">
      <c r="C187" s="68"/>
      <c r="D187" s="73"/>
      <c r="E187" s="82"/>
      <c r="F187" s="69"/>
      <c r="G187" s="70"/>
      <c r="H187" s="70"/>
    </row>
    <row r="188" spans="3:8" ht="14.25" customHeight="1">
      <c r="C188" s="68"/>
      <c r="D188" s="73"/>
      <c r="E188" s="82"/>
      <c r="F188" s="69"/>
      <c r="G188" s="70"/>
      <c r="H188" s="70"/>
    </row>
    <row r="189" spans="3:8" ht="14.25" customHeight="1">
      <c r="C189" s="68"/>
      <c r="D189" s="73"/>
      <c r="E189" s="82"/>
      <c r="F189" s="69"/>
      <c r="G189" s="70"/>
      <c r="H189" s="70"/>
    </row>
    <row r="190" spans="3:8" ht="14.25" customHeight="1">
      <c r="C190" s="68"/>
      <c r="D190" s="73"/>
      <c r="E190" s="82"/>
      <c r="F190" s="69"/>
      <c r="G190" s="70"/>
      <c r="H190" s="70"/>
    </row>
    <row r="191" spans="3:8" ht="14.25" customHeight="1">
      <c r="C191" s="68"/>
      <c r="D191" s="73"/>
      <c r="E191" s="82"/>
      <c r="F191" s="69"/>
      <c r="G191" s="70"/>
      <c r="H191" s="70"/>
    </row>
    <row r="192" spans="3:8" ht="14.25" customHeight="1">
      <c r="C192" s="68"/>
      <c r="D192" s="73"/>
      <c r="E192" s="82"/>
      <c r="F192" s="69"/>
      <c r="G192" s="70"/>
      <c r="H192" s="70"/>
    </row>
    <row r="193" spans="3:8" ht="14.25" customHeight="1">
      <c r="C193" s="68"/>
      <c r="D193" s="73"/>
      <c r="E193" s="82"/>
      <c r="F193" s="69"/>
      <c r="G193" s="70"/>
      <c r="H193" s="70"/>
    </row>
    <row r="194" spans="3:8" ht="14.25" customHeight="1">
      <c r="C194" s="68"/>
      <c r="D194" s="73"/>
      <c r="E194" s="82"/>
      <c r="F194" s="69"/>
      <c r="G194" s="70"/>
      <c r="H194" s="70"/>
    </row>
    <row r="195" spans="3:8" ht="14.25" customHeight="1">
      <c r="C195" s="68"/>
      <c r="D195" s="73"/>
      <c r="E195" s="82"/>
      <c r="F195" s="69"/>
      <c r="G195" s="70"/>
      <c r="H195" s="70"/>
    </row>
    <row r="196" spans="3:8" ht="14.25" customHeight="1">
      <c r="C196" s="68"/>
      <c r="D196" s="73"/>
      <c r="E196" s="82"/>
      <c r="F196" s="69"/>
      <c r="G196" s="70"/>
      <c r="H196" s="70"/>
    </row>
    <row r="197" spans="3:8" ht="14.25" customHeight="1">
      <c r="C197" s="68"/>
      <c r="D197" s="73"/>
      <c r="E197" s="82"/>
      <c r="F197" s="69"/>
      <c r="G197" s="70"/>
      <c r="H197" s="70"/>
    </row>
    <row r="198" spans="3:8" ht="14.25" customHeight="1">
      <c r="C198" s="68"/>
      <c r="D198" s="73"/>
      <c r="E198" s="82"/>
      <c r="F198" s="69"/>
      <c r="G198" s="70"/>
      <c r="H198" s="70"/>
    </row>
    <row r="199" spans="3:8" ht="14.25" customHeight="1">
      <c r="C199" s="68"/>
      <c r="D199" s="73"/>
      <c r="E199" s="82"/>
      <c r="F199" s="69"/>
      <c r="G199" s="70"/>
      <c r="H199" s="70"/>
    </row>
    <row r="200" spans="3:8" ht="14.25" customHeight="1">
      <c r="C200" s="68"/>
      <c r="D200" s="73"/>
      <c r="E200" s="82"/>
      <c r="F200" s="69"/>
      <c r="G200" s="70"/>
      <c r="H200" s="70"/>
    </row>
    <row r="201" spans="3:8" ht="14.25" customHeight="1">
      <c r="C201" s="68"/>
      <c r="D201" s="73"/>
      <c r="E201" s="82"/>
      <c r="F201" s="69"/>
      <c r="G201" s="70"/>
      <c r="H201" s="70"/>
    </row>
    <row r="202" spans="3:8" ht="14.25" customHeight="1">
      <c r="C202" s="68"/>
      <c r="D202" s="73"/>
      <c r="E202" s="82"/>
      <c r="F202" s="69"/>
      <c r="G202" s="70"/>
      <c r="H202" s="70"/>
    </row>
    <row r="203" spans="3:8" ht="14.25" customHeight="1">
      <c r="C203" s="68"/>
      <c r="D203" s="73"/>
      <c r="E203" s="82"/>
      <c r="F203" s="69"/>
      <c r="G203" s="70"/>
      <c r="H203" s="70"/>
    </row>
    <row r="204" spans="3:8" ht="14.25" customHeight="1">
      <c r="C204" s="68"/>
      <c r="D204" s="73"/>
      <c r="E204" s="82"/>
      <c r="F204" s="69"/>
      <c r="G204" s="70"/>
      <c r="H204" s="70"/>
    </row>
    <row r="205" spans="3:8" ht="14.25" customHeight="1">
      <c r="C205" s="68"/>
      <c r="D205" s="73"/>
      <c r="E205" s="82"/>
      <c r="F205" s="69"/>
      <c r="G205" s="70"/>
      <c r="H205" s="70"/>
    </row>
    <row r="206" spans="3:8" ht="14.25" customHeight="1">
      <c r="C206" s="68"/>
      <c r="D206" s="73"/>
      <c r="E206" s="82"/>
      <c r="F206" s="69"/>
      <c r="G206" s="70"/>
      <c r="H206" s="70"/>
    </row>
    <row r="207" spans="3:8" ht="14.25" customHeight="1">
      <c r="C207" s="68"/>
      <c r="D207" s="73"/>
      <c r="E207" s="82"/>
      <c r="F207" s="69"/>
      <c r="G207" s="70"/>
      <c r="H207" s="70"/>
    </row>
    <row r="208" spans="3:8" ht="14.25" customHeight="1">
      <c r="C208" s="68"/>
      <c r="D208" s="73"/>
      <c r="E208" s="82"/>
      <c r="F208" s="69"/>
      <c r="G208" s="70"/>
      <c r="H208" s="70"/>
    </row>
    <row r="209" spans="3:8" ht="14.25" customHeight="1">
      <c r="C209" s="68"/>
      <c r="D209" s="73"/>
      <c r="E209" s="82"/>
      <c r="F209" s="69"/>
      <c r="G209" s="70"/>
      <c r="H209" s="70"/>
    </row>
    <row r="210" spans="3:8" ht="14.25" customHeight="1">
      <c r="C210" s="68"/>
      <c r="D210" s="73"/>
      <c r="E210" s="82"/>
      <c r="F210" s="69"/>
      <c r="G210" s="70"/>
      <c r="H210" s="70"/>
    </row>
    <row r="211" spans="3:8" ht="14.25" customHeight="1">
      <c r="C211" s="68"/>
      <c r="D211" s="73"/>
      <c r="E211" s="82"/>
      <c r="F211" s="69"/>
      <c r="G211" s="70"/>
      <c r="H211" s="70"/>
    </row>
    <row r="212" spans="3:8" ht="14.25" customHeight="1">
      <c r="C212" s="68"/>
      <c r="D212" s="73"/>
      <c r="E212" s="82"/>
      <c r="F212" s="69"/>
      <c r="G212" s="70"/>
      <c r="H212" s="70"/>
    </row>
    <row r="213" spans="3:8" ht="14.25" customHeight="1">
      <c r="C213" s="68"/>
      <c r="D213" s="73"/>
      <c r="E213" s="82"/>
      <c r="F213" s="69"/>
      <c r="G213" s="70"/>
      <c r="H213" s="70"/>
    </row>
    <row r="214" spans="3:8" ht="14.25" customHeight="1">
      <c r="C214" s="68"/>
      <c r="D214" s="73"/>
      <c r="E214" s="82"/>
      <c r="F214" s="69"/>
      <c r="G214" s="70"/>
      <c r="H214" s="70"/>
    </row>
    <row r="215" spans="3:8" ht="14.25" customHeight="1">
      <c r="C215" s="68"/>
      <c r="D215" s="73"/>
      <c r="E215" s="82"/>
      <c r="F215" s="69"/>
      <c r="G215" s="70"/>
      <c r="H215" s="70"/>
    </row>
    <row r="216" spans="3:8" ht="14.25" customHeight="1">
      <c r="C216" s="68"/>
      <c r="D216" s="73"/>
      <c r="E216" s="82"/>
      <c r="F216" s="69"/>
      <c r="G216" s="70"/>
      <c r="H216" s="70"/>
    </row>
    <row r="217" spans="3:8" ht="14.25" customHeight="1">
      <c r="C217" s="68"/>
      <c r="D217" s="73"/>
      <c r="E217" s="82"/>
      <c r="F217" s="69"/>
      <c r="G217" s="70"/>
      <c r="H217" s="70"/>
    </row>
    <row r="218" spans="3:8" ht="14.25" customHeight="1">
      <c r="C218" s="68"/>
      <c r="D218" s="73"/>
      <c r="E218" s="82"/>
      <c r="F218" s="69"/>
      <c r="G218" s="70"/>
      <c r="H218" s="70"/>
    </row>
    <row r="219" spans="3:8" ht="14.25" customHeight="1">
      <c r="C219" s="68"/>
      <c r="D219" s="73"/>
      <c r="E219" s="82"/>
      <c r="F219" s="69"/>
      <c r="G219" s="70"/>
      <c r="H219" s="70"/>
    </row>
    <row r="220" spans="3:8" ht="14.25" customHeight="1">
      <c r="C220" s="68"/>
      <c r="D220" s="73"/>
      <c r="E220" s="82"/>
      <c r="F220" s="69"/>
      <c r="G220" s="70"/>
      <c r="H220" s="70"/>
    </row>
    <row r="221" spans="3:8" ht="14.25" customHeight="1">
      <c r="C221" s="68"/>
      <c r="D221" s="73"/>
      <c r="E221" s="82"/>
      <c r="F221" s="69"/>
      <c r="G221" s="70"/>
      <c r="H221" s="70"/>
    </row>
    <row r="222" spans="3:8" ht="14.25" customHeight="1">
      <c r="C222" s="68"/>
      <c r="D222" s="73"/>
      <c r="E222" s="82"/>
      <c r="F222" s="69"/>
      <c r="G222" s="70"/>
      <c r="H222" s="70"/>
    </row>
    <row r="223" spans="3:8" ht="14.25" customHeight="1">
      <c r="C223" s="68"/>
      <c r="D223" s="73"/>
      <c r="E223" s="82"/>
      <c r="F223" s="69"/>
      <c r="G223" s="70"/>
      <c r="H223" s="70"/>
    </row>
    <row r="224" spans="3:8" ht="14.25" customHeight="1">
      <c r="C224" s="68"/>
      <c r="D224" s="73"/>
      <c r="E224" s="82"/>
      <c r="F224" s="69"/>
      <c r="G224" s="70"/>
      <c r="H224" s="70"/>
    </row>
    <row r="225" spans="3:8" ht="14.25" customHeight="1">
      <c r="C225" s="68"/>
      <c r="D225" s="73"/>
      <c r="E225" s="82"/>
      <c r="F225" s="69"/>
      <c r="G225" s="70"/>
      <c r="H225" s="70"/>
    </row>
    <row r="226" spans="3:8" ht="14.25" customHeight="1">
      <c r="C226" s="68"/>
      <c r="D226" s="73"/>
      <c r="E226" s="82"/>
      <c r="F226" s="69"/>
      <c r="G226" s="70"/>
      <c r="H226" s="70"/>
    </row>
    <row r="227" spans="3:8" ht="14.25" customHeight="1">
      <c r="C227" s="68"/>
      <c r="D227" s="73"/>
      <c r="E227" s="82"/>
      <c r="F227" s="69"/>
      <c r="G227" s="70"/>
      <c r="H227" s="70"/>
    </row>
    <row r="228" spans="3:8" ht="14.25" customHeight="1">
      <c r="C228" s="68"/>
      <c r="D228" s="73"/>
      <c r="E228" s="82"/>
      <c r="F228" s="69"/>
      <c r="G228" s="70"/>
      <c r="H228" s="70"/>
    </row>
    <row r="229" spans="3:8" ht="14.25" customHeight="1">
      <c r="C229" s="68"/>
      <c r="D229" s="73"/>
      <c r="E229" s="82"/>
      <c r="F229" s="69"/>
      <c r="G229" s="70"/>
      <c r="H229" s="70"/>
    </row>
    <row r="230" spans="3:8" ht="14.25" customHeight="1">
      <c r="C230" s="68"/>
      <c r="D230" s="73"/>
      <c r="E230" s="82"/>
      <c r="F230" s="69"/>
      <c r="G230" s="70"/>
      <c r="H230" s="70"/>
    </row>
    <row r="231" spans="3:8" ht="14.25" customHeight="1">
      <c r="C231" s="68"/>
      <c r="D231" s="73"/>
      <c r="E231" s="82"/>
      <c r="F231" s="69"/>
      <c r="G231" s="70"/>
      <c r="H231" s="70"/>
    </row>
    <row r="232" spans="3:8" ht="14.25" customHeight="1">
      <c r="C232" s="68"/>
      <c r="D232" s="73"/>
      <c r="E232" s="82"/>
      <c r="F232" s="69"/>
      <c r="G232" s="70"/>
      <c r="H232" s="70"/>
    </row>
    <row r="233" spans="3:8" ht="14.25" customHeight="1">
      <c r="C233" s="68"/>
      <c r="D233" s="73"/>
      <c r="E233" s="82"/>
      <c r="F233" s="69"/>
      <c r="G233" s="70"/>
      <c r="H233" s="70"/>
    </row>
    <row r="234" spans="3:8" ht="14.25" customHeight="1">
      <c r="C234" s="68"/>
      <c r="D234" s="73"/>
      <c r="E234" s="82"/>
      <c r="F234" s="69"/>
      <c r="G234" s="70"/>
      <c r="H234" s="70"/>
    </row>
    <row r="235" spans="3:8" ht="14.25" customHeight="1">
      <c r="C235" s="68"/>
      <c r="D235" s="73"/>
      <c r="E235" s="82"/>
      <c r="F235" s="69"/>
      <c r="G235" s="70"/>
      <c r="H235" s="70"/>
    </row>
    <row r="236" spans="3:8" ht="14.25" customHeight="1">
      <c r="C236" s="68"/>
      <c r="D236" s="73"/>
      <c r="E236" s="82"/>
      <c r="F236" s="69"/>
      <c r="G236" s="70"/>
      <c r="H236" s="70"/>
    </row>
    <row r="237" spans="3:8" ht="14.25" customHeight="1">
      <c r="C237" s="68"/>
      <c r="D237" s="73"/>
      <c r="E237" s="82"/>
      <c r="F237" s="69"/>
      <c r="G237" s="70"/>
      <c r="H237" s="70"/>
    </row>
    <row r="238" spans="3:8" ht="14.25" customHeight="1">
      <c r="C238" s="68"/>
      <c r="D238" s="73"/>
      <c r="E238" s="82"/>
      <c r="F238" s="69"/>
      <c r="G238" s="70"/>
      <c r="H238" s="70"/>
    </row>
    <row r="239" spans="3:8" ht="14.25" customHeight="1">
      <c r="C239" s="68"/>
      <c r="D239" s="73"/>
      <c r="E239" s="82"/>
      <c r="F239" s="69"/>
      <c r="G239" s="70"/>
      <c r="H239" s="70"/>
    </row>
    <row r="240" spans="3:8" ht="14.25" customHeight="1">
      <c r="C240" s="68"/>
      <c r="D240" s="73"/>
      <c r="E240" s="82"/>
      <c r="F240" s="69"/>
      <c r="G240" s="70"/>
      <c r="H240" s="70"/>
    </row>
    <row r="241" spans="3:8" ht="14.25" customHeight="1">
      <c r="C241" s="68"/>
      <c r="D241" s="73"/>
      <c r="E241" s="82"/>
      <c r="F241" s="69"/>
      <c r="G241" s="70"/>
      <c r="H241" s="70"/>
    </row>
    <row r="242" spans="3:8" ht="14.25" customHeight="1">
      <c r="C242" s="68"/>
      <c r="D242" s="73"/>
      <c r="E242" s="82"/>
      <c r="F242" s="69"/>
      <c r="G242" s="70"/>
      <c r="H242" s="70"/>
    </row>
    <row r="243" spans="3:8" ht="14.25" customHeight="1">
      <c r="C243" s="68"/>
      <c r="D243" s="73"/>
      <c r="E243" s="82"/>
      <c r="F243" s="69"/>
      <c r="G243" s="70"/>
      <c r="H243" s="70"/>
    </row>
    <row r="244" spans="3:8" ht="14.25" customHeight="1">
      <c r="C244" s="68"/>
      <c r="D244" s="73"/>
      <c r="E244" s="82"/>
      <c r="F244" s="69"/>
      <c r="G244" s="70"/>
      <c r="H244" s="70"/>
    </row>
    <row r="245" spans="3:8" ht="14.25" customHeight="1">
      <c r="C245" s="68"/>
      <c r="D245" s="73"/>
      <c r="E245" s="82"/>
      <c r="F245" s="69"/>
      <c r="G245" s="70"/>
      <c r="H245" s="70"/>
    </row>
    <row r="246" spans="3:8" ht="14.25" customHeight="1">
      <c r="C246" s="68"/>
      <c r="D246" s="73"/>
      <c r="E246" s="82"/>
      <c r="F246" s="69"/>
      <c r="G246" s="70"/>
      <c r="H246" s="70"/>
    </row>
    <row r="247" spans="3:8" ht="14.25" customHeight="1">
      <c r="C247" s="68"/>
      <c r="D247" s="73"/>
      <c r="E247" s="82"/>
      <c r="F247" s="69"/>
      <c r="G247" s="70"/>
      <c r="H247" s="70"/>
    </row>
    <row r="248" spans="3:8" ht="14.25" customHeight="1">
      <c r="C248" s="68"/>
      <c r="D248" s="73"/>
      <c r="E248" s="82"/>
      <c r="F248" s="69"/>
      <c r="G248" s="70"/>
      <c r="H248" s="70"/>
    </row>
    <row r="249" spans="3:8" ht="14.25" customHeight="1">
      <c r="C249" s="68"/>
      <c r="D249" s="73"/>
      <c r="E249" s="82"/>
      <c r="F249" s="69"/>
      <c r="G249" s="70"/>
      <c r="H249" s="70"/>
    </row>
    <row r="250" spans="3:8" ht="14.25" customHeight="1">
      <c r="C250" s="68"/>
      <c r="D250" s="73"/>
      <c r="E250" s="82"/>
      <c r="F250" s="69"/>
      <c r="G250" s="70"/>
      <c r="H250" s="70"/>
    </row>
    <row r="251" spans="3:8" ht="14.25" customHeight="1">
      <c r="C251" s="68"/>
      <c r="D251" s="73"/>
      <c r="E251" s="82"/>
      <c r="F251" s="69"/>
      <c r="G251" s="70"/>
      <c r="H251" s="70"/>
    </row>
    <row r="252" spans="3:8" ht="14.25" customHeight="1">
      <c r="C252" s="68"/>
      <c r="D252" s="73"/>
      <c r="E252" s="82"/>
      <c r="F252" s="69"/>
      <c r="G252" s="70"/>
      <c r="H252" s="70"/>
    </row>
    <row r="253" spans="3:8" ht="14.25" customHeight="1">
      <c r="C253" s="68"/>
      <c r="D253" s="73"/>
      <c r="E253" s="82"/>
      <c r="F253" s="69"/>
      <c r="G253" s="70"/>
      <c r="H253" s="70"/>
    </row>
    <row r="254" spans="3:8" ht="14.25" customHeight="1">
      <c r="C254" s="68"/>
      <c r="D254" s="73"/>
      <c r="E254" s="82"/>
      <c r="F254" s="69"/>
      <c r="G254" s="70"/>
      <c r="H254" s="70"/>
    </row>
    <row r="255" spans="3:8" ht="14.25" customHeight="1">
      <c r="C255" s="68"/>
      <c r="D255" s="73"/>
      <c r="E255" s="82"/>
      <c r="F255" s="69"/>
      <c r="G255" s="70"/>
      <c r="H255" s="70"/>
    </row>
    <row r="256" spans="3:8" ht="14.25" customHeight="1">
      <c r="C256" s="68"/>
      <c r="D256" s="73"/>
      <c r="E256" s="82"/>
      <c r="F256" s="69"/>
      <c r="G256" s="70"/>
      <c r="H256" s="70"/>
    </row>
    <row r="257" spans="3:8" ht="14.25" customHeight="1">
      <c r="C257" s="68"/>
      <c r="D257" s="73"/>
      <c r="E257" s="82"/>
      <c r="F257" s="69"/>
      <c r="G257" s="70"/>
      <c r="H257" s="70"/>
    </row>
    <row r="258" spans="3:8" ht="14.25" customHeight="1">
      <c r="C258" s="68"/>
      <c r="D258" s="73"/>
      <c r="E258" s="82"/>
      <c r="F258" s="69"/>
      <c r="G258" s="70"/>
      <c r="H258" s="70"/>
    </row>
    <row r="259" spans="3:8" ht="14.25" customHeight="1">
      <c r="C259" s="68"/>
      <c r="D259" s="73"/>
      <c r="E259" s="82"/>
      <c r="F259" s="69"/>
      <c r="G259" s="70"/>
      <c r="H259" s="70"/>
    </row>
    <row r="260" spans="3:8" ht="14.25" customHeight="1">
      <c r="C260" s="68"/>
      <c r="D260" s="73"/>
      <c r="E260" s="82"/>
      <c r="F260" s="69"/>
      <c r="G260" s="70"/>
      <c r="H260" s="70"/>
    </row>
    <row r="261" spans="3:8" ht="14.25" customHeight="1">
      <c r="C261" s="68"/>
      <c r="D261" s="73"/>
      <c r="E261" s="82"/>
      <c r="F261" s="69"/>
      <c r="G261" s="70"/>
      <c r="H261" s="70"/>
    </row>
    <row r="262" spans="3:8" ht="14.25" customHeight="1">
      <c r="C262" s="68"/>
      <c r="D262" s="73"/>
      <c r="E262" s="82"/>
      <c r="F262" s="69"/>
      <c r="G262" s="70"/>
      <c r="H262" s="70"/>
    </row>
    <row r="263" spans="3:8" ht="14.25" customHeight="1">
      <c r="C263" s="68"/>
      <c r="D263" s="73"/>
      <c r="E263" s="82"/>
      <c r="F263" s="69"/>
      <c r="G263" s="70"/>
      <c r="H263" s="70"/>
    </row>
    <row r="264" spans="3:8" ht="14.25" customHeight="1">
      <c r="C264" s="68"/>
      <c r="D264" s="73"/>
      <c r="E264" s="82"/>
      <c r="F264" s="69"/>
      <c r="G264" s="70"/>
      <c r="H264" s="70"/>
    </row>
    <row r="265" spans="3:8" ht="14.25" customHeight="1">
      <c r="C265" s="68"/>
      <c r="D265" s="73"/>
      <c r="E265" s="82"/>
      <c r="F265" s="69"/>
      <c r="G265" s="70"/>
      <c r="H265" s="70"/>
    </row>
    <row r="266" spans="3:8" ht="14.25" customHeight="1">
      <c r="C266" s="68"/>
      <c r="D266" s="73"/>
      <c r="E266" s="82"/>
      <c r="F266" s="69"/>
      <c r="G266" s="70"/>
      <c r="H266" s="70"/>
    </row>
    <row r="267" spans="3:8" ht="14.25" customHeight="1">
      <c r="C267" s="68"/>
      <c r="D267" s="73"/>
      <c r="E267" s="82"/>
      <c r="F267" s="69"/>
      <c r="G267" s="70"/>
      <c r="H267" s="70"/>
    </row>
    <row r="268" spans="3:8" ht="14.25" customHeight="1">
      <c r="C268" s="68"/>
      <c r="D268" s="73"/>
      <c r="E268" s="82"/>
      <c r="F268" s="69"/>
      <c r="G268" s="70"/>
      <c r="H268" s="70"/>
    </row>
    <row r="269" spans="3:8" ht="14.25" customHeight="1">
      <c r="C269" s="68"/>
      <c r="D269" s="73"/>
      <c r="E269" s="82"/>
      <c r="F269" s="69"/>
      <c r="G269" s="70"/>
      <c r="H269" s="70"/>
    </row>
    <row r="270" spans="3:8" ht="14.25" customHeight="1">
      <c r="C270" s="68"/>
      <c r="D270" s="73"/>
      <c r="E270" s="82"/>
      <c r="F270" s="69"/>
      <c r="G270" s="70"/>
      <c r="H270" s="70"/>
    </row>
    <row r="271" spans="3:8" ht="14.25" customHeight="1">
      <c r="C271" s="68"/>
      <c r="D271" s="73"/>
      <c r="E271" s="82"/>
      <c r="F271" s="69"/>
      <c r="G271" s="70"/>
      <c r="H271" s="70"/>
    </row>
    <row r="272" spans="3:8" ht="14.25" customHeight="1">
      <c r="C272" s="68"/>
      <c r="D272" s="73"/>
      <c r="E272" s="82"/>
      <c r="F272" s="69"/>
      <c r="G272" s="70"/>
      <c r="H272" s="70"/>
    </row>
    <row r="273" spans="3:8" ht="14.25" customHeight="1">
      <c r="C273" s="68"/>
      <c r="D273" s="73"/>
      <c r="E273" s="82"/>
      <c r="F273" s="69"/>
      <c r="G273" s="70"/>
      <c r="H273" s="70"/>
    </row>
    <row r="274" spans="3:8" ht="14.25" customHeight="1">
      <c r="C274" s="68"/>
      <c r="D274" s="73"/>
      <c r="E274" s="82"/>
      <c r="F274" s="69"/>
      <c r="G274" s="70"/>
      <c r="H274" s="70"/>
    </row>
    <row r="275" spans="3:8" ht="14.25" customHeight="1">
      <c r="C275" s="68"/>
      <c r="D275" s="73"/>
      <c r="E275" s="82"/>
      <c r="F275" s="69"/>
      <c r="G275" s="70"/>
      <c r="H275" s="70"/>
    </row>
    <row r="276" spans="3:8" ht="14.25" customHeight="1">
      <c r="C276" s="68"/>
      <c r="D276" s="73"/>
      <c r="E276" s="82"/>
      <c r="F276" s="69"/>
      <c r="G276" s="70"/>
      <c r="H276" s="70"/>
    </row>
    <row r="277" spans="3:8" ht="14.25" customHeight="1">
      <c r="C277" s="68"/>
      <c r="D277" s="73"/>
      <c r="E277" s="82"/>
      <c r="F277" s="69"/>
      <c r="G277" s="70"/>
      <c r="H277" s="70"/>
    </row>
    <row r="278" spans="3:8" ht="14.25" customHeight="1">
      <c r="C278" s="68"/>
      <c r="D278" s="73"/>
      <c r="E278" s="82"/>
      <c r="F278" s="69"/>
      <c r="G278" s="70"/>
      <c r="H278" s="70"/>
    </row>
    <row r="279" spans="3:8" ht="14.25" customHeight="1">
      <c r="C279" s="68"/>
      <c r="D279" s="73"/>
      <c r="E279" s="82"/>
      <c r="F279" s="69"/>
      <c r="G279" s="70"/>
      <c r="H279" s="70"/>
    </row>
    <row r="280" spans="3:8" ht="14.25" customHeight="1">
      <c r="C280" s="68"/>
      <c r="D280" s="73"/>
      <c r="E280" s="82"/>
      <c r="F280" s="69"/>
      <c r="G280" s="70"/>
      <c r="H280" s="70"/>
    </row>
    <row r="281" spans="3:8" ht="14.25" customHeight="1">
      <c r="C281" s="68"/>
      <c r="D281" s="73"/>
      <c r="E281" s="82"/>
      <c r="F281" s="69"/>
      <c r="G281" s="70"/>
      <c r="H281" s="70"/>
    </row>
    <row r="282" spans="3:8" ht="14.25" customHeight="1">
      <c r="C282" s="68"/>
      <c r="D282" s="73"/>
      <c r="E282" s="82"/>
      <c r="F282" s="69"/>
      <c r="G282" s="70"/>
      <c r="H282" s="70"/>
    </row>
    <row r="283" spans="3:8" ht="14.25" customHeight="1">
      <c r="C283" s="68"/>
      <c r="D283" s="73"/>
      <c r="E283" s="82"/>
      <c r="F283" s="69"/>
      <c r="G283" s="70"/>
      <c r="H283" s="70"/>
    </row>
    <row r="284" spans="3:8" ht="14.25" customHeight="1">
      <c r="C284" s="68"/>
      <c r="D284" s="73"/>
      <c r="E284" s="82"/>
      <c r="F284" s="69"/>
      <c r="G284" s="70"/>
      <c r="H284" s="70"/>
    </row>
    <row r="285" spans="3:8" ht="14.25" customHeight="1">
      <c r="C285" s="68"/>
      <c r="D285" s="73"/>
      <c r="E285" s="82"/>
      <c r="F285" s="69"/>
      <c r="G285" s="70"/>
      <c r="H285" s="70"/>
    </row>
    <row r="286" spans="3:8" ht="14.25" customHeight="1">
      <c r="C286" s="68"/>
      <c r="D286" s="73"/>
      <c r="E286" s="82"/>
      <c r="F286" s="69"/>
      <c r="G286" s="70"/>
      <c r="H286" s="70"/>
    </row>
    <row r="287" spans="3:8" ht="14.25" customHeight="1">
      <c r="C287" s="68"/>
      <c r="D287" s="73"/>
      <c r="E287" s="82"/>
      <c r="F287" s="69"/>
      <c r="G287" s="70"/>
      <c r="H287" s="70"/>
    </row>
    <row r="288" spans="3:8" ht="14.25" customHeight="1">
      <c r="C288" s="68"/>
      <c r="D288" s="73"/>
      <c r="E288" s="82"/>
      <c r="F288" s="69"/>
      <c r="G288" s="70"/>
      <c r="H288" s="70"/>
    </row>
    <row r="289" spans="3:8" ht="14.25" customHeight="1">
      <c r="C289" s="68"/>
      <c r="D289" s="73"/>
      <c r="E289" s="82"/>
      <c r="F289" s="69"/>
      <c r="G289" s="70"/>
      <c r="H289" s="70"/>
    </row>
    <row r="290" spans="3:8" ht="14.25" customHeight="1">
      <c r="C290" s="68"/>
      <c r="D290" s="73"/>
      <c r="E290" s="82"/>
      <c r="F290" s="69"/>
      <c r="G290" s="70"/>
      <c r="H290" s="70"/>
    </row>
    <row r="291" spans="3:8" ht="14.25" customHeight="1">
      <c r="C291" s="68"/>
      <c r="D291" s="73"/>
      <c r="E291" s="82"/>
      <c r="F291" s="69"/>
      <c r="G291" s="70"/>
      <c r="H291" s="70"/>
    </row>
    <row r="292" spans="3:8" ht="14.25" customHeight="1">
      <c r="C292" s="68"/>
      <c r="D292" s="73"/>
      <c r="E292" s="82"/>
      <c r="F292" s="69"/>
      <c r="G292" s="70"/>
      <c r="H292" s="70"/>
    </row>
    <row r="293" spans="3:8" ht="14.25" customHeight="1">
      <c r="C293" s="68"/>
      <c r="D293" s="73"/>
      <c r="E293" s="82"/>
      <c r="F293" s="69"/>
      <c r="G293" s="70"/>
      <c r="H293" s="70"/>
    </row>
    <row r="294" spans="3:8" ht="14.25" customHeight="1">
      <c r="C294" s="68"/>
      <c r="D294" s="73"/>
      <c r="E294" s="82"/>
      <c r="F294" s="69"/>
      <c r="G294" s="70"/>
      <c r="H294" s="70"/>
    </row>
    <row r="295" spans="3:8" ht="14.25" customHeight="1">
      <c r="C295" s="68"/>
      <c r="D295" s="73"/>
      <c r="E295" s="82"/>
      <c r="F295" s="69"/>
      <c r="G295" s="70"/>
      <c r="H295" s="70"/>
    </row>
    <row r="296" spans="3:8" ht="14.25" customHeight="1">
      <c r="C296" s="68"/>
      <c r="D296" s="73"/>
      <c r="E296" s="82"/>
      <c r="F296" s="69"/>
      <c r="G296" s="70"/>
      <c r="H296" s="70"/>
    </row>
    <row r="297" spans="3:8" ht="14.25" customHeight="1">
      <c r="C297" s="68"/>
      <c r="D297" s="73"/>
      <c r="E297" s="82"/>
      <c r="F297" s="69"/>
      <c r="G297" s="70"/>
      <c r="H297" s="70"/>
    </row>
    <row r="298" spans="3:8" ht="14.25" customHeight="1">
      <c r="C298" s="68"/>
      <c r="D298" s="73"/>
      <c r="E298" s="82"/>
      <c r="F298" s="69"/>
      <c r="G298" s="70"/>
      <c r="H298" s="70"/>
    </row>
    <row r="299" spans="3:8" ht="14.25" customHeight="1">
      <c r="C299" s="68"/>
      <c r="D299" s="73"/>
      <c r="E299" s="82"/>
      <c r="F299" s="69"/>
      <c r="G299" s="70"/>
      <c r="H299" s="70"/>
    </row>
    <row r="300" spans="3:8" ht="14.25" customHeight="1">
      <c r="C300" s="68"/>
      <c r="D300" s="73"/>
      <c r="E300" s="82"/>
      <c r="F300" s="69"/>
      <c r="G300" s="70"/>
      <c r="H300" s="70"/>
    </row>
    <row r="301" spans="3:8" ht="14.25" customHeight="1">
      <c r="C301" s="68"/>
      <c r="D301" s="73"/>
      <c r="E301" s="82"/>
      <c r="F301" s="69"/>
      <c r="G301" s="70"/>
      <c r="H301" s="70"/>
    </row>
    <row r="302" spans="3:8" ht="14.25" customHeight="1">
      <c r="C302" s="68"/>
      <c r="D302" s="73"/>
      <c r="E302" s="82"/>
      <c r="F302" s="69"/>
      <c r="G302" s="70"/>
      <c r="H302" s="70"/>
    </row>
    <row r="303" spans="3:8" ht="14.25" customHeight="1">
      <c r="C303" s="68"/>
      <c r="D303" s="73"/>
      <c r="E303" s="82"/>
      <c r="F303" s="69"/>
      <c r="G303" s="70"/>
      <c r="H303" s="70"/>
    </row>
    <row r="304" spans="3:8" ht="14.25" customHeight="1">
      <c r="C304" s="68"/>
      <c r="D304" s="73"/>
      <c r="E304" s="82"/>
      <c r="F304" s="69"/>
      <c r="G304" s="70"/>
      <c r="H304" s="70"/>
    </row>
    <row r="305" spans="3:8" ht="14.25" customHeight="1">
      <c r="C305" s="68"/>
      <c r="D305" s="73"/>
      <c r="E305" s="82"/>
      <c r="F305" s="69"/>
      <c r="G305" s="70"/>
      <c r="H305" s="70"/>
    </row>
    <row r="306" spans="3:8" ht="14.25" customHeight="1">
      <c r="C306" s="68"/>
      <c r="D306" s="73"/>
      <c r="E306" s="82"/>
      <c r="F306" s="69"/>
      <c r="G306" s="70"/>
      <c r="H306" s="70"/>
    </row>
    <row r="307" spans="3:8" ht="14.25" customHeight="1">
      <c r="C307" s="68"/>
      <c r="D307" s="73"/>
      <c r="E307" s="82"/>
      <c r="F307" s="69"/>
      <c r="G307" s="70"/>
      <c r="H307" s="70"/>
    </row>
    <row r="308" spans="3:8" ht="14.25" customHeight="1">
      <c r="C308" s="68"/>
      <c r="D308" s="73"/>
      <c r="E308" s="82"/>
      <c r="F308" s="69"/>
      <c r="G308" s="70"/>
      <c r="H308" s="70"/>
    </row>
    <row r="309" spans="3:8" ht="14.25" customHeight="1">
      <c r="C309" s="68"/>
      <c r="D309" s="73"/>
      <c r="E309" s="82"/>
      <c r="F309" s="69"/>
      <c r="G309" s="70"/>
      <c r="H309" s="70"/>
    </row>
    <row r="310" spans="3:8" ht="14.25" customHeight="1">
      <c r="C310" s="68"/>
      <c r="D310" s="73"/>
      <c r="E310" s="82"/>
      <c r="F310" s="69"/>
      <c r="G310" s="70"/>
      <c r="H310" s="70"/>
    </row>
    <row r="311" spans="3:8" ht="14.25" customHeight="1">
      <c r="C311" s="68"/>
      <c r="D311" s="73"/>
      <c r="E311" s="82"/>
      <c r="F311" s="69"/>
      <c r="G311" s="70"/>
      <c r="H311" s="70"/>
    </row>
    <row r="312" spans="3:8" ht="14.25" customHeight="1">
      <c r="C312" s="68"/>
      <c r="D312" s="73"/>
      <c r="E312" s="82"/>
      <c r="F312" s="69"/>
      <c r="G312" s="70"/>
      <c r="H312" s="70"/>
    </row>
    <row r="313" spans="3:8" ht="14.25" customHeight="1">
      <c r="C313" s="68"/>
      <c r="D313" s="73"/>
      <c r="E313" s="82"/>
      <c r="F313" s="69"/>
      <c r="G313" s="70"/>
      <c r="H313" s="70"/>
    </row>
    <row r="314" spans="3:8" ht="14.25" customHeight="1">
      <c r="C314" s="68"/>
      <c r="D314" s="73"/>
      <c r="E314" s="82"/>
      <c r="F314" s="69"/>
      <c r="G314" s="70"/>
      <c r="H314" s="70"/>
    </row>
    <row r="315" spans="3:8" ht="14.25" customHeight="1">
      <c r="C315" s="68"/>
      <c r="D315" s="73"/>
      <c r="E315" s="82"/>
      <c r="F315" s="69"/>
      <c r="G315" s="70"/>
      <c r="H315" s="70"/>
    </row>
    <row r="316" spans="3:8" ht="14.25" customHeight="1">
      <c r="C316" s="68"/>
      <c r="D316" s="73"/>
      <c r="E316" s="82"/>
      <c r="F316" s="69"/>
      <c r="G316" s="70"/>
      <c r="H316" s="70"/>
    </row>
    <row r="317" spans="3:8" ht="14.25" customHeight="1">
      <c r="C317" s="68"/>
      <c r="D317" s="73"/>
      <c r="E317" s="82"/>
      <c r="F317" s="69"/>
      <c r="G317" s="70"/>
      <c r="H317" s="70"/>
    </row>
    <row r="318" spans="3:8" ht="14.25" customHeight="1">
      <c r="C318" s="68"/>
      <c r="D318" s="73"/>
      <c r="E318" s="82"/>
      <c r="F318" s="69"/>
      <c r="G318" s="70"/>
      <c r="H318" s="70"/>
    </row>
    <row r="319" spans="3:8" ht="14.25" customHeight="1">
      <c r="C319" s="68"/>
      <c r="D319" s="73"/>
      <c r="E319" s="82"/>
      <c r="F319" s="69"/>
      <c r="G319" s="70"/>
      <c r="H319" s="70"/>
    </row>
    <row r="320" spans="3:8" ht="14.25" customHeight="1">
      <c r="C320" s="68"/>
      <c r="D320" s="73"/>
      <c r="E320" s="82"/>
      <c r="F320" s="69"/>
      <c r="G320" s="70"/>
      <c r="H320" s="70"/>
    </row>
    <row r="321" spans="3:8" ht="14.25" customHeight="1">
      <c r="C321" s="68"/>
      <c r="D321" s="73"/>
      <c r="E321" s="82"/>
      <c r="F321" s="69"/>
      <c r="G321" s="70"/>
      <c r="H321" s="70"/>
    </row>
    <row r="322" spans="3:8" ht="14.25" customHeight="1">
      <c r="C322" s="68"/>
      <c r="D322" s="73"/>
      <c r="E322" s="82"/>
      <c r="F322" s="69"/>
      <c r="G322" s="70"/>
      <c r="H322" s="70"/>
    </row>
    <row r="323" spans="3:8" ht="14.25" customHeight="1">
      <c r="C323" s="68"/>
      <c r="D323" s="73"/>
      <c r="E323" s="82"/>
      <c r="F323" s="69"/>
      <c r="G323" s="70"/>
      <c r="H323" s="70"/>
    </row>
    <row r="324" spans="3:8" ht="14.25" customHeight="1">
      <c r="C324" s="68"/>
      <c r="D324" s="73"/>
      <c r="E324" s="82"/>
      <c r="F324" s="69"/>
      <c r="G324" s="70"/>
      <c r="H324" s="70"/>
    </row>
    <row r="325" spans="3:8" ht="14.25" customHeight="1">
      <c r="C325" s="68"/>
      <c r="D325" s="73"/>
      <c r="E325" s="82"/>
      <c r="F325" s="69"/>
      <c r="G325" s="70"/>
      <c r="H325" s="70"/>
    </row>
    <row r="326" spans="3:8" ht="14.25" customHeight="1">
      <c r="C326" s="68"/>
      <c r="D326" s="73"/>
      <c r="E326" s="82"/>
      <c r="F326" s="69"/>
      <c r="G326" s="70"/>
      <c r="H326" s="70"/>
    </row>
    <row r="327" spans="3:8" ht="14.25" customHeight="1">
      <c r="C327" s="68"/>
      <c r="D327" s="73"/>
      <c r="E327" s="82"/>
      <c r="F327" s="69"/>
      <c r="G327" s="70"/>
      <c r="H327" s="70"/>
    </row>
    <row r="328" spans="3:8" ht="14.25" customHeight="1">
      <c r="C328" s="68"/>
      <c r="D328" s="73"/>
      <c r="E328" s="82"/>
      <c r="F328" s="69"/>
      <c r="G328" s="70"/>
      <c r="H328" s="70"/>
    </row>
    <row r="329" spans="3:8" ht="14.25" customHeight="1">
      <c r="C329" s="68"/>
      <c r="D329" s="73"/>
      <c r="E329" s="82"/>
      <c r="F329" s="69"/>
      <c r="G329" s="70"/>
      <c r="H329" s="70"/>
    </row>
    <row r="330" spans="3:8" ht="14.25" customHeight="1">
      <c r="C330" s="68"/>
      <c r="D330" s="73"/>
      <c r="E330" s="82"/>
      <c r="F330" s="69"/>
      <c r="G330" s="70"/>
      <c r="H330" s="70"/>
    </row>
    <row r="331" spans="3:8" ht="14.25" customHeight="1">
      <c r="C331" s="68"/>
      <c r="D331" s="73"/>
      <c r="E331" s="82"/>
      <c r="F331" s="69"/>
      <c r="G331" s="70"/>
      <c r="H331" s="70"/>
    </row>
    <row r="332" spans="3:8" ht="14.25" customHeight="1">
      <c r="C332" s="68"/>
      <c r="D332" s="73"/>
      <c r="E332" s="82"/>
      <c r="F332" s="69"/>
      <c r="G332" s="70"/>
      <c r="H332" s="70"/>
    </row>
    <row r="333" spans="3:8" ht="14.25" customHeight="1">
      <c r="C333" s="68"/>
      <c r="D333" s="73"/>
      <c r="E333" s="82"/>
      <c r="F333" s="69"/>
      <c r="G333" s="70"/>
      <c r="H333" s="70"/>
    </row>
    <row r="334" spans="3:8" ht="14.25" customHeight="1">
      <c r="C334" s="68"/>
      <c r="D334" s="73"/>
      <c r="E334" s="82"/>
      <c r="F334" s="69"/>
      <c r="G334" s="70"/>
      <c r="H334" s="70"/>
    </row>
    <row r="335" spans="3:8" ht="14.25" customHeight="1">
      <c r="C335" s="68"/>
      <c r="D335" s="73"/>
      <c r="E335" s="82"/>
      <c r="F335" s="69"/>
      <c r="G335" s="70"/>
      <c r="H335" s="70"/>
    </row>
    <row r="336" spans="3:8" ht="14.25" customHeight="1">
      <c r="C336" s="68"/>
      <c r="D336" s="73"/>
      <c r="E336" s="82"/>
      <c r="F336" s="69"/>
      <c r="G336" s="70"/>
      <c r="H336" s="70"/>
    </row>
    <row r="337" spans="3:8" ht="14.25" customHeight="1">
      <c r="C337" s="68"/>
      <c r="D337" s="73"/>
      <c r="E337" s="82"/>
      <c r="F337" s="69"/>
      <c r="G337" s="70"/>
      <c r="H337" s="70"/>
    </row>
    <row r="338" spans="3:8" ht="14.25" customHeight="1">
      <c r="C338" s="68"/>
      <c r="D338" s="73"/>
      <c r="E338" s="82"/>
      <c r="F338" s="69"/>
      <c r="G338" s="70"/>
      <c r="H338" s="70"/>
    </row>
    <row r="339" spans="3:8" ht="14.25" customHeight="1">
      <c r="C339" s="68"/>
      <c r="D339" s="73"/>
      <c r="E339" s="82"/>
      <c r="F339" s="69"/>
      <c r="G339" s="70"/>
      <c r="H339" s="70"/>
    </row>
    <row r="340" spans="3:8" ht="14.25" customHeight="1">
      <c r="C340" s="68"/>
      <c r="D340" s="73"/>
      <c r="E340" s="82"/>
      <c r="F340" s="69"/>
      <c r="G340" s="70"/>
      <c r="H340" s="70"/>
    </row>
    <row r="341" spans="3:8" ht="14.25" customHeight="1">
      <c r="C341" s="68"/>
      <c r="D341" s="73"/>
      <c r="E341" s="82"/>
      <c r="F341" s="69"/>
      <c r="G341" s="70"/>
      <c r="H341" s="70"/>
    </row>
    <row r="342" spans="3:8" ht="14.25" customHeight="1">
      <c r="C342" s="68"/>
      <c r="D342" s="73"/>
      <c r="E342" s="82"/>
      <c r="F342" s="69"/>
      <c r="G342" s="70"/>
      <c r="H342" s="70"/>
    </row>
    <row r="343" spans="3:8" ht="14.25" customHeight="1">
      <c r="C343" s="68"/>
      <c r="D343" s="73"/>
      <c r="E343" s="82"/>
      <c r="F343" s="69"/>
      <c r="G343" s="70"/>
      <c r="H343" s="70"/>
    </row>
    <row r="344" spans="3:8" ht="14.25" customHeight="1">
      <c r="C344" s="68"/>
      <c r="D344" s="73"/>
      <c r="E344" s="82"/>
      <c r="F344" s="69"/>
      <c r="G344" s="70"/>
      <c r="H344" s="70"/>
    </row>
    <row r="345" spans="3:8" ht="14.25" customHeight="1">
      <c r="C345" s="68"/>
      <c r="D345" s="73"/>
      <c r="E345" s="82"/>
      <c r="F345" s="69"/>
      <c r="G345" s="70"/>
      <c r="H345" s="70"/>
    </row>
    <row r="346" spans="3:8" ht="14.25" customHeight="1">
      <c r="C346" s="68"/>
      <c r="D346" s="73"/>
      <c r="E346" s="82"/>
      <c r="F346" s="69"/>
      <c r="G346" s="70"/>
      <c r="H346" s="70"/>
    </row>
    <row r="347" spans="3:8" ht="14.25" customHeight="1">
      <c r="C347" s="68"/>
      <c r="D347" s="73"/>
      <c r="E347" s="82"/>
      <c r="F347" s="69"/>
      <c r="G347" s="70"/>
      <c r="H347" s="70"/>
    </row>
    <row r="348" spans="3:8" ht="14.25" customHeight="1">
      <c r="C348" s="68"/>
      <c r="D348" s="73"/>
      <c r="E348" s="82"/>
      <c r="F348" s="69"/>
      <c r="G348" s="70"/>
      <c r="H348" s="70"/>
    </row>
    <row r="349" spans="3:8" ht="14.25" customHeight="1">
      <c r="C349" s="68"/>
      <c r="D349" s="73"/>
      <c r="E349" s="82"/>
      <c r="F349" s="69"/>
      <c r="G349" s="70"/>
      <c r="H349" s="70"/>
    </row>
    <row r="350" spans="3:8" ht="14.25" customHeight="1">
      <c r="C350" s="68"/>
      <c r="D350" s="73"/>
      <c r="E350" s="82"/>
      <c r="F350" s="69"/>
      <c r="G350" s="70"/>
      <c r="H350" s="70"/>
    </row>
    <row r="351" spans="3:8" ht="14.25" customHeight="1">
      <c r="C351" s="68"/>
      <c r="D351" s="73"/>
      <c r="E351" s="82"/>
      <c r="F351" s="69"/>
      <c r="G351" s="70"/>
      <c r="H351" s="70"/>
    </row>
    <row r="352" spans="3:8" ht="14.25" customHeight="1">
      <c r="C352" s="68"/>
      <c r="D352" s="73"/>
      <c r="E352" s="82"/>
      <c r="F352" s="69"/>
      <c r="G352" s="70"/>
      <c r="H352" s="70"/>
    </row>
    <row r="353" spans="3:8" ht="14.25" customHeight="1">
      <c r="C353" s="68"/>
      <c r="D353" s="73"/>
      <c r="E353" s="82"/>
      <c r="F353" s="69"/>
      <c r="G353" s="70"/>
      <c r="H353" s="70"/>
    </row>
    <row r="354" spans="3:8" ht="14.25" customHeight="1">
      <c r="C354" s="68"/>
      <c r="D354" s="73"/>
      <c r="E354" s="82"/>
      <c r="F354" s="69"/>
      <c r="G354" s="70"/>
      <c r="H354" s="70"/>
    </row>
    <row r="355" spans="3:8" ht="14.25" customHeight="1">
      <c r="C355" s="68"/>
      <c r="D355" s="73"/>
      <c r="E355" s="82"/>
      <c r="F355" s="69"/>
      <c r="G355" s="70"/>
      <c r="H355" s="70"/>
    </row>
    <row r="356" spans="3:8" ht="14.25" customHeight="1">
      <c r="C356" s="68"/>
      <c r="D356" s="73"/>
      <c r="E356" s="82"/>
      <c r="F356" s="69"/>
      <c r="G356" s="70"/>
      <c r="H356" s="70"/>
    </row>
    <row r="357" spans="3:8" ht="14.25" customHeight="1">
      <c r="C357" s="68"/>
      <c r="D357" s="73"/>
      <c r="E357" s="82"/>
      <c r="F357" s="69"/>
      <c r="G357" s="70"/>
      <c r="H357" s="70"/>
    </row>
    <row r="358" spans="3:8" ht="14.25" customHeight="1">
      <c r="C358" s="68"/>
      <c r="D358" s="73"/>
      <c r="E358" s="82"/>
      <c r="F358" s="69"/>
      <c r="G358" s="70"/>
      <c r="H358" s="70"/>
    </row>
    <row r="359" spans="3:8" ht="14.25" customHeight="1">
      <c r="C359" s="68"/>
      <c r="D359" s="73"/>
      <c r="E359" s="82"/>
      <c r="F359" s="69"/>
      <c r="G359" s="70"/>
      <c r="H359" s="70"/>
    </row>
    <row r="360" spans="3:8" ht="14.25" customHeight="1">
      <c r="C360" s="68"/>
      <c r="D360" s="73"/>
      <c r="E360" s="82"/>
      <c r="F360" s="69"/>
      <c r="G360" s="70"/>
      <c r="H360" s="70"/>
    </row>
    <row r="361" spans="3:8" ht="14.25" customHeight="1">
      <c r="C361" s="68"/>
      <c r="D361" s="73"/>
      <c r="E361" s="82"/>
      <c r="F361" s="69"/>
      <c r="G361" s="70"/>
      <c r="H361" s="70"/>
    </row>
    <row r="362" spans="3:8" ht="14.25" customHeight="1">
      <c r="C362" s="68"/>
      <c r="D362" s="73"/>
      <c r="E362" s="82"/>
      <c r="F362" s="69"/>
      <c r="G362" s="70"/>
      <c r="H362" s="70"/>
    </row>
    <row r="363" spans="3:8" ht="14.25" customHeight="1">
      <c r="C363" s="68"/>
      <c r="D363" s="73"/>
      <c r="E363" s="82"/>
      <c r="F363" s="69"/>
      <c r="G363" s="70"/>
      <c r="H363" s="70"/>
    </row>
    <row r="364" spans="3:8" ht="14.25" customHeight="1">
      <c r="C364" s="68"/>
      <c r="D364" s="73"/>
      <c r="E364" s="82"/>
      <c r="F364" s="69"/>
      <c r="G364" s="70"/>
      <c r="H364" s="70"/>
    </row>
    <row r="365" spans="3:8" ht="14.25" customHeight="1">
      <c r="C365" s="68"/>
      <c r="D365" s="73"/>
      <c r="E365" s="82"/>
      <c r="F365" s="69"/>
      <c r="G365" s="70"/>
      <c r="H365" s="70"/>
    </row>
    <row r="366" spans="3:8" ht="14.25" customHeight="1">
      <c r="C366" s="68"/>
      <c r="D366" s="73"/>
      <c r="E366" s="82"/>
      <c r="F366" s="69"/>
      <c r="G366" s="70"/>
      <c r="H366" s="70"/>
    </row>
    <row r="367" spans="3:8" ht="14.25" customHeight="1">
      <c r="C367" s="68"/>
      <c r="D367" s="73"/>
      <c r="E367" s="82"/>
      <c r="F367" s="69"/>
      <c r="G367" s="70"/>
      <c r="H367" s="70"/>
    </row>
    <row r="368" spans="3:8" ht="14.25" customHeight="1">
      <c r="C368" s="68"/>
      <c r="D368" s="73"/>
      <c r="E368" s="82"/>
      <c r="F368" s="69"/>
      <c r="G368" s="70"/>
      <c r="H368" s="70"/>
    </row>
    <row r="369" spans="3:8" ht="14.25" customHeight="1">
      <c r="C369" s="68"/>
      <c r="D369" s="73"/>
      <c r="E369" s="82"/>
      <c r="F369" s="69"/>
      <c r="G369" s="70"/>
      <c r="H369" s="70"/>
    </row>
    <row r="370" spans="3:8" ht="14.25" customHeight="1">
      <c r="C370" s="68"/>
      <c r="D370" s="73"/>
      <c r="E370" s="82"/>
      <c r="F370" s="69"/>
      <c r="G370" s="70"/>
      <c r="H370" s="70"/>
    </row>
    <row r="371" spans="3:8" ht="14.25" customHeight="1">
      <c r="C371" s="68"/>
      <c r="D371" s="73"/>
      <c r="E371" s="82"/>
      <c r="F371" s="69"/>
      <c r="G371" s="70"/>
      <c r="H371" s="70"/>
    </row>
    <row r="372" spans="3:8" ht="14.25" customHeight="1">
      <c r="C372" s="68"/>
      <c r="D372" s="73"/>
      <c r="E372" s="82"/>
      <c r="F372" s="69"/>
      <c r="G372" s="70"/>
      <c r="H372" s="70"/>
    </row>
    <row r="373" spans="3:8" ht="14.25" customHeight="1">
      <c r="C373" s="68"/>
      <c r="D373" s="73"/>
      <c r="E373" s="82"/>
      <c r="F373" s="69"/>
      <c r="G373" s="70"/>
      <c r="H373" s="70"/>
    </row>
    <row r="374" spans="3:8" ht="14.25" customHeight="1">
      <c r="C374" s="68"/>
      <c r="D374" s="73"/>
      <c r="E374" s="82"/>
      <c r="F374" s="69"/>
      <c r="G374" s="70"/>
      <c r="H374" s="70"/>
    </row>
    <row r="375" spans="3:8" ht="14.25" customHeight="1">
      <c r="C375" s="68"/>
      <c r="D375" s="73"/>
      <c r="E375" s="82"/>
      <c r="F375" s="69"/>
      <c r="G375" s="70"/>
      <c r="H375" s="70"/>
    </row>
    <row r="376" spans="3:8" ht="14.25" customHeight="1">
      <c r="C376" s="68"/>
      <c r="D376" s="73"/>
      <c r="E376" s="82"/>
      <c r="F376" s="69"/>
      <c r="G376" s="70"/>
      <c r="H376" s="70"/>
    </row>
    <row r="377" spans="3:8" ht="14.25" customHeight="1">
      <c r="C377" s="68"/>
      <c r="D377" s="73"/>
      <c r="E377" s="82"/>
      <c r="F377" s="69"/>
      <c r="G377" s="70"/>
      <c r="H377" s="70"/>
    </row>
    <row r="378" spans="3:8" ht="14.25" customHeight="1">
      <c r="C378" s="68"/>
      <c r="D378" s="73"/>
      <c r="E378" s="82"/>
      <c r="F378" s="69"/>
      <c r="G378" s="70"/>
      <c r="H378" s="70"/>
    </row>
    <row r="379" spans="3:8" ht="14.25" customHeight="1">
      <c r="C379" s="68"/>
      <c r="D379" s="73"/>
      <c r="E379" s="82"/>
      <c r="F379" s="69"/>
      <c r="G379" s="70"/>
      <c r="H379" s="70"/>
    </row>
    <row r="380" spans="3:8" ht="14.25" customHeight="1">
      <c r="C380" s="68"/>
      <c r="D380" s="73"/>
      <c r="E380" s="82"/>
      <c r="F380" s="69"/>
      <c r="G380" s="70"/>
      <c r="H380" s="70"/>
    </row>
    <row r="381" spans="3:8" ht="14.25" customHeight="1">
      <c r="C381" s="68"/>
      <c r="D381" s="73"/>
      <c r="E381" s="82"/>
      <c r="F381" s="69"/>
      <c r="G381" s="70"/>
      <c r="H381" s="70"/>
    </row>
    <row r="382" spans="3:8" ht="14.25" customHeight="1">
      <c r="C382" s="68"/>
      <c r="D382" s="73"/>
      <c r="E382" s="82"/>
      <c r="F382" s="69"/>
      <c r="G382" s="70"/>
      <c r="H382" s="70"/>
    </row>
    <row r="383" spans="3:8" ht="14.25" customHeight="1">
      <c r="C383" s="68"/>
      <c r="D383" s="73"/>
      <c r="E383" s="82"/>
      <c r="F383" s="69"/>
      <c r="G383" s="70"/>
      <c r="H383" s="70"/>
    </row>
    <row r="384" spans="3:8" ht="14.25" customHeight="1">
      <c r="C384" s="68"/>
      <c r="D384" s="73"/>
      <c r="E384" s="82"/>
      <c r="F384" s="69"/>
      <c r="G384" s="70"/>
      <c r="H384" s="70"/>
    </row>
    <row r="385" spans="3:8" ht="14.25" customHeight="1">
      <c r="C385" s="68"/>
      <c r="D385" s="73"/>
      <c r="E385" s="82"/>
      <c r="F385" s="69"/>
      <c r="G385" s="70"/>
      <c r="H385" s="70"/>
    </row>
    <row r="386" spans="3:8" ht="14.25" customHeight="1">
      <c r="C386" s="68"/>
      <c r="D386" s="73"/>
      <c r="E386" s="82"/>
      <c r="F386" s="69"/>
      <c r="G386" s="70"/>
      <c r="H386" s="70"/>
    </row>
    <row r="387" spans="3:8" ht="14.25" customHeight="1">
      <c r="C387" s="68"/>
      <c r="D387" s="73"/>
      <c r="E387" s="82"/>
      <c r="F387" s="69"/>
      <c r="G387" s="70"/>
      <c r="H387" s="70"/>
    </row>
    <row r="388" spans="3:8" ht="14.25" customHeight="1">
      <c r="C388" s="68"/>
      <c r="D388" s="73"/>
      <c r="E388" s="82"/>
      <c r="F388" s="69"/>
      <c r="G388" s="70"/>
      <c r="H388" s="70"/>
    </row>
    <row r="389" spans="3:8" ht="14.25" customHeight="1">
      <c r="C389" s="68"/>
      <c r="D389" s="73"/>
      <c r="E389" s="82"/>
      <c r="F389" s="69"/>
      <c r="G389" s="70"/>
      <c r="H389" s="70"/>
    </row>
    <row r="390" spans="3:8" ht="14.25" customHeight="1">
      <c r="C390" s="68"/>
      <c r="D390" s="73"/>
      <c r="E390" s="82"/>
      <c r="F390" s="69"/>
      <c r="G390" s="70"/>
      <c r="H390" s="70"/>
    </row>
    <row r="391" spans="3:8" ht="14.25" customHeight="1">
      <c r="C391" s="68"/>
      <c r="D391" s="73"/>
      <c r="E391" s="82"/>
      <c r="F391" s="69"/>
      <c r="G391" s="70"/>
      <c r="H391" s="70"/>
    </row>
    <row r="392" spans="3:8" ht="14.25" customHeight="1">
      <c r="C392" s="68"/>
      <c r="D392" s="73"/>
      <c r="E392" s="82"/>
      <c r="F392" s="69"/>
      <c r="G392" s="70"/>
      <c r="H392" s="70"/>
    </row>
    <row r="393" spans="3:8" ht="14.25" customHeight="1">
      <c r="C393" s="68"/>
      <c r="D393" s="73"/>
      <c r="E393" s="82"/>
      <c r="F393" s="69"/>
      <c r="G393" s="70"/>
      <c r="H393" s="70"/>
    </row>
    <row r="394" spans="3:8" ht="14.25" customHeight="1">
      <c r="C394" s="68"/>
      <c r="D394" s="73"/>
      <c r="E394" s="82"/>
      <c r="F394" s="69"/>
      <c r="G394" s="70"/>
      <c r="H394" s="70"/>
    </row>
    <row r="395" spans="3:8" ht="14.25" customHeight="1">
      <c r="C395" s="68"/>
      <c r="D395" s="73"/>
      <c r="E395" s="82"/>
      <c r="F395" s="69"/>
      <c r="G395" s="70"/>
      <c r="H395" s="70"/>
    </row>
    <row r="396" spans="3:8" ht="14.25" customHeight="1">
      <c r="C396" s="68"/>
      <c r="D396" s="73"/>
      <c r="E396" s="82"/>
      <c r="F396" s="69"/>
      <c r="G396" s="70"/>
      <c r="H396" s="70"/>
    </row>
    <row r="397" spans="3:8" ht="14.25" customHeight="1">
      <c r="C397" s="68"/>
      <c r="D397" s="73"/>
      <c r="E397" s="82"/>
      <c r="F397" s="69"/>
      <c r="G397" s="70"/>
      <c r="H397" s="70"/>
    </row>
    <row r="398" spans="3:8" ht="14.25" customHeight="1">
      <c r="C398" s="68"/>
      <c r="D398" s="73"/>
      <c r="E398" s="82"/>
      <c r="F398" s="69"/>
      <c r="G398" s="70"/>
      <c r="H398" s="70"/>
    </row>
    <row r="399" spans="3:8" ht="14.25" customHeight="1">
      <c r="C399" s="68"/>
      <c r="D399" s="73"/>
      <c r="E399" s="82"/>
      <c r="F399" s="69"/>
      <c r="G399" s="70"/>
      <c r="H399" s="70"/>
    </row>
    <row r="400" spans="3:8" ht="14.25" customHeight="1">
      <c r="C400" s="68"/>
      <c r="D400" s="73"/>
      <c r="E400" s="82"/>
      <c r="F400" s="69"/>
      <c r="G400" s="70"/>
      <c r="H400" s="70"/>
    </row>
    <row r="401" spans="3:8" ht="14.25" customHeight="1">
      <c r="C401" s="68"/>
      <c r="D401" s="73"/>
      <c r="E401" s="82"/>
      <c r="F401" s="69"/>
      <c r="G401" s="70"/>
      <c r="H401" s="70"/>
    </row>
    <row r="402" spans="3:8" ht="14.25" customHeight="1">
      <c r="C402" s="68"/>
      <c r="D402" s="73"/>
      <c r="E402" s="82"/>
      <c r="F402" s="69"/>
      <c r="G402" s="70"/>
      <c r="H402" s="70"/>
    </row>
    <row r="403" spans="3:8" ht="14.25" customHeight="1">
      <c r="C403" s="68"/>
      <c r="D403" s="73"/>
      <c r="E403" s="82"/>
      <c r="F403" s="69"/>
      <c r="G403" s="70"/>
      <c r="H403" s="70"/>
    </row>
    <row r="404" spans="3:8" ht="14.25" customHeight="1">
      <c r="C404" s="68"/>
      <c r="D404" s="73"/>
      <c r="E404" s="82"/>
      <c r="F404" s="69"/>
      <c r="G404" s="70"/>
      <c r="H404" s="70"/>
    </row>
    <row r="405" spans="3:8" ht="14.25" customHeight="1">
      <c r="C405" s="68"/>
      <c r="D405" s="73"/>
      <c r="E405" s="82"/>
      <c r="F405" s="69"/>
      <c r="G405" s="70"/>
      <c r="H405" s="70"/>
    </row>
    <row r="406" spans="3:8" ht="14.25" customHeight="1">
      <c r="C406" s="68"/>
      <c r="D406" s="73"/>
      <c r="E406" s="82"/>
      <c r="F406" s="69"/>
      <c r="G406" s="70"/>
      <c r="H406" s="70"/>
    </row>
    <row r="407" spans="3:8" ht="14.25" customHeight="1">
      <c r="C407" s="68"/>
      <c r="D407" s="73"/>
      <c r="E407" s="82"/>
      <c r="F407" s="69"/>
      <c r="G407" s="70"/>
      <c r="H407" s="70"/>
    </row>
    <row r="408" spans="3:8" ht="14.25" customHeight="1">
      <c r="C408" s="68"/>
      <c r="D408" s="73"/>
      <c r="E408" s="82"/>
      <c r="F408" s="69"/>
      <c r="G408" s="70"/>
      <c r="H408" s="70"/>
    </row>
    <row r="409" spans="3:8" ht="14.25" customHeight="1">
      <c r="C409" s="68"/>
      <c r="D409" s="73"/>
      <c r="E409" s="82"/>
      <c r="F409" s="69"/>
      <c r="G409" s="70"/>
      <c r="H409" s="70"/>
    </row>
    <row r="410" spans="3:8" ht="14.25" customHeight="1">
      <c r="C410" s="68"/>
      <c r="D410" s="73"/>
      <c r="E410" s="82"/>
      <c r="F410" s="69"/>
      <c r="G410" s="70"/>
      <c r="H410" s="70"/>
    </row>
    <row r="411" spans="3:8" ht="14.25" customHeight="1">
      <c r="C411" s="68"/>
      <c r="D411" s="73"/>
      <c r="E411" s="82"/>
      <c r="F411" s="69"/>
      <c r="G411" s="70"/>
      <c r="H411" s="70"/>
    </row>
    <row r="412" spans="3:8" ht="14.25" customHeight="1">
      <c r="C412" s="68"/>
      <c r="D412" s="73"/>
      <c r="E412" s="82"/>
      <c r="F412" s="69"/>
      <c r="G412" s="70"/>
      <c r="H412" s="70"/>
    </row>
    <row r="413" spans="3:8" ht="14.25" customHeight="1">
      <c r="C413" s="68"/>
      <c r="D413" s="73"/>
      <c r="E413" s="82"/>
      <c r="F413" s="69"/>
      <c r="G413" s="70"/>
      <c r="H413" s="70"/>
    </row>
    <row r="414" spans="3:8" ht="14.25" customHeight="1">
      <c r="C414" s="68"/>
      <c r="D414" s="73"/>
      <c r="E414" s="82"/>
      <c r="F414" s="69"/>
      <c r="G414" s="70"/>
      <c r="H414" s="70"/>
    </row>
    <row r="415" spans="3:8" ht="14.25" customHeight="1">
      <c r="C415" s="68"/>
      <c r="D415" s="73"/>
      <c r="E415" s="82"/>
      <c r="F415" s="69"/>
      <c r="G415" s="70"/>
      <c r="H415" s="70"/>
    </row>
    <row r="416" spans="3:8" ht="14.25" customHeight="1">
      <c r="C416" s="68"/>
      <c r="D416" s="73"/>
      <c r="E416" s="82"/>
      <c r="F416" s="69"/>
      <c r="G416" s="70"/>
      <c r="H416" s="70"/>
    </row>
    <row r="417" spans="3:8" ht="14.25" customHeight="1">
      <c r="C417" s="68"/>
      <c r="D417" s="73"/>
      <c r="E417" s="82"/>
      <c r="F417" s="69"/>
      <c r="G417" s="70"/>
      <c r="H417" s="70"/>
    </row>
    <row r="418" spans="3:8" ht="14.25" customHeight="1">
      <c r="C418" s="68"/>
      <c r="D418" s="73"/>
      <c r="E418" s="82"/>
      <c r="F418" s="69"/>
      <c r="G418" s="70"/>
      <c r="H418" s="70"/>
    </row>
    <row r="419" spans="3:8" ht="14.25" customHeight="1">
      <c r="C419" s="68"/>
      <c r="D419" s="73"/>
      <c r="E419" s="82"/>
      <c r="F419" s="69"/>
      <c r="G419" s="70"/>
      <c r="H419" s="70"/>
    </row>
    <row r="420" spans="3:8" ht="14.25" customHeight="1">
      <c r="C420" s="68"/>
      <c r="D420" s="73"/>
      <c r="E420" s="82"/>
      <c r="F420" s="69"/>
      <c r="G420" s="70"/>
      <c r="H420" s="70"/>
    </row>
    <row r="421" spans="3:8" ht="14.25" customHeight="1">
      <c r="C421" s="68"/>
      <c r="D421" s="73"/>
      <c r="E421" s="82"/>
      <c r="F421" s="69"/>
      <c r="G421" s="70"/>
      <c r="H421" s="70"/>
    </row>
    <row r="422" spans="3:8" ht="14.25" customHeight="1">
      <c r="C422" s="68"/>
      <c r="D422" s="73"/>
      <c r="E422" s="82"/>
      <c r="F422" s="69"/>
      <c r="G422" s="70"/>
      <c r="H422" s="70"/>
    </row>
    <row r="423" spans="3:8" ht="14.25" customHeight="1">
      <c r="C423" s="68"/>
      <c r="D423" s="73"/>
      <c r="E423" s="82"/>
      <c r="F423" s="69"/>
      <c r="G423" s="70"/>
      <c r="H423" s="70"/>
    </row>
    <row r="424" spans="3:8" ht="14.25" customHeight="1">
      <c r="C424" s="68"/>
      <c r="D424" s="73"/>
      <c r="E424" s="82"/>
      <c r="F424" s="69"/>
      <c r="G424" s="70"/>
      <c r="H424" s="70"/>
    </row>
    <row r="425" spans="3:8" ht="14.25" customHeight="1">
      <c r="C425" s="68"/>
      <c r="D425" s="73"/>
      <c r="E425" s="82"/>
      <c r="F425" s="69"/>
      <c r="G425" s="70"/>
      <c r="H425" s="70"/>
    </row>
    <row r="426" spans="3:8" ht="14.25" customHeight="1">
      <c r="C426" s="68"/>
      <c r="D426" s="73"/>
      <c r="E426" s="82"/>
      <c r="F426" s="69"/>
      <c r="G426" s="70"/>
      <c r="H426" s="70"/>
    </row>
    <row r="427" spans="3:8" ht="14.25" customHeight="1">
      <c r="C427" s="68"/>
      <c r="D427" s="73"/>
      <c r="E427" s="82"/>
      <c r="F427" s="69"/>
      <c r="G427" s="70"/>
      <c r="H427" s="70"/>
    </row>
    <row r="428" spans="3:8" ht="14.25" customHeight="1">
      <c r="C428" s="68"/>
      <c r="D428" s="73"/>
      <c r="E428" s="82"/>
      <c r="F428" s="69"/>
      <c r="G428" s="70"/>
      <c r="H428" s="70"/>
    </row>
    <row r="429" spans="3:8" ht="14.25" customHeight="1">
      <c r="C429" s="68"/>
      <c r="D429" s="73"/>
      <c r="E429" s="82"/>
      <c r="F429" s="69"/>
      <c r="G429" s="70"/>
      <c r="H429" s="70"/>
    </row>
    <row r="430" spans="3:8" ht="14.25" customHeight="1">
      <c r="C430" s="68"/>
      <c r="D430" s="73"/>
      <c r="E430" s="82"/>
      <c r="F430" s="69"/>
      <c r="G430" s="70"/>
      <c r="H430" s="70"/>
    </row>
    <row r="431" spans="3:8" ht="14.25" customHeight="1">
      <c r="C431" s="68"/>
      <c r="D431" s="73"/>
      <c r="E431" s="82"/>
      <c r="F431" s="69"/>
      <c r="G431" s="70"/>
      <c r="H431" s="70"/>
    </row>
    <row r="432" spans="3:8" ht="14.25" customHeight="1">
      <c r="C432" s="68"/>
      <c r="D432" s="73"/>
      <c r="E432" s="82"/>
      <c r="F432" s="69"/>
      <c r="G432" s="70"/>
      <c r="H432" s="70"/>
    </row>
    <row r="433" spans="3:8" ht="14.25" customHeight="1">
      <c r="C433" s="68"/>
      <c r="D433" s="73"/>
      <c r="E433" s="82"/>
      <c r="F433" s="69"/>
      <c r="G433" s="70"/>
      <c r="H433" s="70"/>
    </row>
    <row r="434" spans="3:8" ht="14.25" customHeight="1">
      <c r="C434" s="68"/>
      <c r="D434" s="73"/>
      <c r="E434" s="82"/>
      <c r="F434" s="69"/>
      <c r="G434" s="70"/>
      <c r="H434" s="70"/>
    </row>
    <row r="435" spans="3:8" ht="14.25" customHeight="1">
      <c r="C435" s="68"/>
      <c r="D435" s="73"/>
      <c r="E435" s="82"/>
      <c r="F435" s="69"/>
      <c r="G435" s="70"/>
      <c r="H435" s="70"/>
    </row>
    <row r="436" spans="3:8" ht="14.25" customHeight="1">
      <c r="C436" s="68"/>
      <c r="D436" s="73"/>
      <c r="E436" s="82"/>
      <c r="F436" s="69"/>
      <c r="G436" s="70"/>
      <c r="H436" s="70"/>
    </row>
    <row r="437" spans="3:8" ht="14.25" customHeight="1">
      <c r="C437" s="68"/>
      <c r="D437" s="73"/>
      <c r="E437" s="82"/>
      <c r="F437" s="69"/>
      <c r="G437" s="70"/>
      <c r="H437" s="70"/>
    </row>
    <row r="438" spans="3:8" ht="14.25" customHeight="1">
      <c r="C438" s="68"/>
      <c r="D438" s="73"/>
      <c r="E438" s="82"/>
      <c r="F438" s="69"/>
      <c r="G438" s="70"/>
      <c r="H438" s="70"/>
    </row>
    <row r="439" spans="3:8" ht="14.25" customHeight="1">
      <c r="C439" s="68"/>
      <c r="D439" s="73"/>
      <c r="E439" s="82"/>
      <c r="F439" s="69"/>
      <c r="G439" s="70"/>
      <c r="H439" s="70"/>
    </row>
    <row r="440" spans="3:8" ht="14.25" customHeight="1">
      <c r="C440" s="68"/>
      <c r="D440" s="73"/>
      <c r="E440" s="82"/>
      <c r="F440" s="69"/>
      <c r="G440" s="70"/>
      <c r="H440" s="70"/>
    </row>
    <row r="441" spans="3:8" ht="14.25" customHeight="1">
      <c r="C441" s="68"/>
      <c r="D441" s="73"/>
      <c r="E441" s="82"/>
      <c r="F441" s="69"/>
      <c r="G441" s="70"/>
      <c r="H441" s="70"/>
    </row>
    <row r="442" spans="3:8" ht="14.25" customHeight="1">
      <c r="C442" s="68"/>
      <c r="D442" s="73"/>
      <c r="E442" s="82"/>
      <c r="F442" s="69"/>
      <c r="G442" s="70"/>
      <c r="H442" s="70"/>
    </row>
    <row r="443" spans="3:8" ht="14.25" customHeight="1">
      <c r="C443" s="68"/>
      <c r="D443" s="73"/>
      <c r="E443" s="82"/>
      <c r="F443" s="69"/>
      <c r="G443" s="70"/>
      <c r="H443" s="70"/>
    </row>
    <row r="444" spans="3:8" ht="14.25" customHeight="1">
      <c r="C444" s="68"/>
      <c r="D444" s="73"/>
      <c r="E444" s="82"/>
      <c r="F444" s="69"/>
      <c r="G444" s="70"/>
      <c r="H444" s="70"/>
    </row>
    <row r="445" spans="3:8" ht="14.25" customHeight="1">
      <c r="C445" s="68"/>
      <c r="D445" s="73"/>
      <c r="E445" s="82"/>
      <c r="F445" s="69"/>
      <c r="G445" s="70"/>
      <c r="H445" s="70"/>
    </row>
    <row r="446" spans="3:8" ht="14.25" customHeight="1">
      <c r="C446" s="68"/>
      <c r="D446" s="73"/>
      <c r="E446" s="82"/>
      <c r="F446" s="69"/>
      <c r="G446" s="70"/>
      <c r="H446" s="70"/>
    </row>
    <row r="447" spans="3:8" ht="14.25" customHeight="1">
      <c r="C447" s="68"/>
      <c r="D447" s="73"/>
      <c r="E447" s="82"/>
      <c r="F447" s="69"/>
      <c r="G447" s="70"/>
      <c r="H447" s="70"/>
    </row>
    <row r="448" spans="3:8" ht="14.25" customHeight="1">
      <c r="C448" s="68"/>
      <c r="D448" s="73"/>
      <c r="E448" s="82"/>
      <c r="F448" s="69"/>
      <c r="G448" s="70"/>
      <c r="H448" s="70"/>
    </row>
    <row r="449" spans="3:8" ht="14.25" customHeight="1">
      <c r="C449" s="68"/>
      <c r="D449" s="73"/>
      <c r="E449" s="82"/>
      <c r="F449" s="69"/>
      <c r="G449" s="70"/>
      <c r="H449" s="70"/>
    </row>
    <row r="450" spans="3:8" ht="14.25" customHeight="1">
      <c r="C450" s="68"/>
      <c r="D450" s="73"/>
      <c r="E450" s="82"/>
      <c r="F450" s="69"/>
      <c r="G450" s="70"/>
      <c r="H450" s="70"/>
    </row>
    <row r="451" spans="3:8" ht="14.25" customHeight="1">
      <c r="C451" s="68"/>
      <c r="D451" s="73"/>
      <c r="E451" s="82"/>
      <c r="F451" s="69"/>
      <c r="G451" s="70"/>
      <c r="H451" s="70"/>
    </row>
    <row r="452" spans="3:8" ht="14.25" customHeight="1">
      <c r="C452" s="68"/>
      <c r="D452" s="73"/>
      <c r="E452" s="82"/>
      <c r="F452" s="69"/>
      <c r="G452" s="70"/>
      <c r="H452" s="70"/>
    </row>
    <row r="453" spans="3:8" ht="14.25" customHeight="1">
      <c r="C453" s="68"/>
      <c r="D453" s="73"/>
      <c r="E453" s="82"/>
      <c r="F453" s="69"/>
      <c r="G453" s="70"/>
      <c r="H453" s="70"/>
    </row>
    <row r="454" spans="3:8" ht="14.25" customHeight="1">
      <c r="C454" s="68"/>
      <c r="D454" s="73"/>
      <c r="E454" s="82"/>
      <c r="F454" s="69"/>
      <c r="G454" s="70"/>
      <c r="H454" s="70"/>
    </row>
    <row r="455" spans="3:8" ht="14.25" customHeight="1">
      <c r="C455" s="68"/>
      <c r="D455" s="73"/>
      <c r="E455" s="82"/>
      <c r="F455" s="69"/>
      <c r="G455" s="70"/>
      <c r="H455" s="70"/>
    </row>
    <row r="456" spans="3:8" ht="14.25" customHeight="1">
      <c r="C456" s="68"/>
      <c r="D456" s="73"/>
      <c r="E456" s="82"/>
      <c r="F456" s="69"/>
      <c r="G456" s="70"/>
      <c r="H456" s="70"/>
    </row>
    <row r="457" spans="3:8" ht="14.25" customHeight="1">
      <c r="C457" s="68"/>
      <c r="D457" s="73"/>
      <c r="E457" s="82"/>
      <c r="F457" s="69"/>
      <c r="G457" s="70"/>
      <c r="H457" s="70"/>
    </row>
    <row r="458" spans="3:8" ht="14.25" customHeight="1">
      <c r="C458" s="68"/>
      <c r="D458" s="73"/>
      <c r="E458" s="82"/>
      <c r="F458" s="69"/>
      <c r="G458" s="70"/>
      <c r="H458" s="70"/>
    </row>
    <row r="459" spans="3:8" ht="14.25" customHeight="1">
      <c r="C459" s="68"/>
      <c r="D459" s="73"/>
      <c r="E459" s="82"/>
      <c r="F459" s="69"/>
      <c r="G459" s="70"/>
      <c r="H459" s="70"/>
    </row>
    <row r="460" spans="3:8" ht="14.25" customHeight="1">
      <c r="C460" s="68"/>
      <c r="D460" s="73"/>
      <c r="E460" s="82"/>
      <c r="F460" s="69"/>
      <c r="G460" s="70"/>
      <c r="H460" s="70"/>
    </row>
    <row r="461" spans="3:8" ht="14.25" customHeight="1">
      <c r="C461" s="68"/>
      <c r="D461" s="73"/>
      <c r="E461" s="82"/>
      <c r="F461" s="69"/>
      <c r="G461" s="70"/>
      <c r="H461" s="70"/>
    </row>
    <row r="462" spans="3:8" ht="14.25" customHeight="1">
      <c r="C462" s="68"/>
      <c r="D462" s="73"/>
      <c r="E462" s="82"/>
      <c r="F462" s="69"/>
      <c r="G462" s="70"/>
      <c r="H462" s="70"/>
    </row>
    <row r="463" spans="3:8" ht="14.25" customHeight="1">
      <c r="C463" s="68"/>
      <c r="D463" s="73"/>
      <c r="E463" s="82"/>
      <c r="F463" s="69"/>
      <c r="G463" s="70"/>
      <c r="H463" s="70"/>
    </row>
    <row r="464" spans="3:8" ht="14.25" customHeight="1">
      <c r="C464" s="68"/>
      <c r="D464" s="73"/>
      <c r="E464" s="82"/>
      <c r="F464" s="69"/>
      <c r="G464" s="70"/>
      <c r="H464" s="70"/>
    </row>
    <row r="465" spans="3:8" ht="14.25" customHeight="1">
      <c r="C465" s="68"/>
      <c r="D465" s="73"/>
      <c r="E465" s="82"/>
      <c r="F465" s="69"/>
      <c r="G465" s="70"/>
      <c r="H465" s="70"/>
    </row>
    <row r="466" spans="3:8" ht="14.25" customHeight="1">
      <c r="C466" s="68"/>
      <c r="D466" s="73"/>
      <c r="E466" s="82"/>
      <c r="F466" s="69"/>
      <c r="G466" s="70"/>
      <c r="H466" s="70"/>
    </row>
    <row r="467" spans="3:8" ht="14.25" customHeight="1">
      <c r="C467" s="68"/>
      <c r="D467" s="73"/>
      <c r="E467" s="82"/>
      <c r="F467" s="69"/>
      <c r="G467" s="70"/>
      <c r="H467" s="70"/>
    </row>
    <row r="468" spans="3:8" ht="14.25" customHeight="1">
      <c r="C468" s="68"/>
      <c r="D468" s="73"/>
      <c r="E468" s="82"/>
      <c r="F468" s="69"/>
      <c r="G468" s="70"/>
      <c r="H468" s="70"/>
    </row>
    <row r="469" spans="3:8" ht="14.25" customHeight="1">
      <c r="C469" s="68"/>
      <c r="D469" s="73"/>
      <c r="E469" s="82"/>
      <c r="F469" s="69"/>
      <c r="G469" s="70"/>
      <c r="H469" s="70"/>
    </row>
    <row r="470" spans="3:8" ht="14.25" customHeight="1">
      <c r="C470" s="68"/>
      <c r="D470" s="73"/>
      <c r="E470" s="82"/>
      <c r="F470" s="69"/>
      <c r="G470" s="70"/>
      <c r="H470" s="70"/>
    </row>
    <row r="471" spans="3:8" ht="14.25" customHeight="1">
      <c r="C471" s="68"/>
      <c r="D471" s="73"/>
      <c r="E471" s="82"/>
      <c r="F471" s="69"/>
      <c r="G471" s="70"/>
      <c r="H471" s="70"/>
    </row>
    <row r="472" spans="3:8" ht="14.25" customHeight="1">
      <c r="C472" s="68"/>
      <c r="D472" s="73"/>
      <c r="E472" s="82"/>
      <c r="F472" s="69"/>
      <c r="G472" s="70"/>
      <c r="H472" s="70"/>
    </row>
    <row r="473" spans="3:8" ht="14.25" customHeight="1">
      <c r="C473" s="68"/>
      <c r="D473" s="73"/>
      <c r="E473" s="82"/>
      <c r="F473" s="69"/>
      <c r="G473" s="70"/>
      <c r="H473" s="70"/>
    </row>
    <row r="474" spans="3:8" ht="14.25" customHeight="1">
      <c r="C474" s="68"/>
      <c r="D474" s="73"/>
      <c r="E474" s="82"/>
      <c r="F474" s="69"/>
      <c r="G474" s="70"/>
      <c r="H474" s="70"/>
    </row>
    <row r="475" spans="3:8" ht="14.25" customHeight="1">
      <c r="C475" s="68"/>
      <c r="D475" s="73"/>
      <c r="E475" s="82"/>
      <c r="F475" s="69"/>
      <c r="G475" s="70"/>
      <c r="H475" s="70"/>
    </row>
    <row r="476" spans="3:8" ht="14.25" customHeight="1">
      <c r="C476" s="68"/>
      <c r="D476" s="73"/>
      <c r="E476" s="82"/>
      <c r="F476" s="69"/>
      <c r="G476" s="70"/>
      <c r="H476" s="70"/>
    </row>
    <row r="477" spans="3:8" ht="14.25" customHeight="1">
      <c r="C477" s="68"/>
      <c r="D477" s="73"/>
      <c r="E477" s="82"/>
      <c r="F477" s="69"/>
      <c r="G477" s="70"/>
      <c r="H477" s="70"/>
    </row>
    <row r="478" spans="3:8" ht="14.25" customHeight="1">
      <c r="C478" s="68"/>
      <c r="D478" s="73"/>
      <c r="E478" s="82"/>
      <c r="F478" s="69"/>
      <c r="G478" s="70"/>
      <c r="H478" s="70"/>
    </row>
    <row r="479" spans="3:8" ht="14.25" customHeight="1">
      <c r="C479" s="68"/>
      <c r="D479" s="73"/>
      <c r="E479" s="82"/>
      <c r="F479" s="69"/>
      <c r="G479" s="70"/>
      <c r="H479" s="70"/>
    </row>
    <row r="480" spans="3:8" ht="14.25" customHeight="1">
      <c r="C480" s="68"/>
      <c r="D480" s="73"/>
      <c r="E480" s="82"/>
      <c r="F480" s="69"/>
      <c r="G480" s="70"/>
      <c r="H480" s="70"/>
    </row>
    <row r="481" spans="3:8" ht="14.25" customHeight="1">
      <c r="C481" s="68"/>
      <c r="D481" s="73"/>
      <c r="E481" s="82"/>
      <c r="F481" s="69"/>
      <c r="G481" s="70"/>
      <c r="H481" s="70"/>
    </row>
    <row r="482" spans="3:8" ht="14.25" customHeight="1">
      <c r="C482" s="68"/>
      <c r="D482" s="73"/>
      <c r="E482" s="82"/>
      <c r="F482" s="69"/>
      <c r="G482" s="70"/>
      <c r="H482" s="70"/>
    </row>
    <row r="483" spans="3:8" ht="14.25" customHeight="1">
      <c r="C483" s="68"/>
      <c r="D483" s="73"/>
      <c r="E483" s="82"/>
      <c r="F483" s="69"/>
      <c r="G483" s="70"/>
      <c r="H483" s="70"/>
    </row>
    <row r="484" spans="3:8" ht="14.25" customHeight="1">
      <c r="C484" s="68"/>
      <c r="D484" s="73"/>
      <c r="E484" s="82"/>
      <c r="F484" s="69"/>
      <c r="G484" s="70"/>
      <c r="H484" s="70"/>
    </row>
    <row r="485" spans="3:8" ht="14.25" customHeight="1">
      <c r="C485" s="68"/>
      <c r="D485" s="73"/>
      <c r="E485" s="82"/>
      <c r="F485" s="69"/>
      <c r="G485" s="70"/>
      <c r="H485" s="70"/>
    </row>
    <row r="486" spans="3:8" ht="14.25" customHeight="1">
      <c r="C486" s="68"/>
      <c r="D486" s="73"/>
      <c r="E486" s="82"/>
      <c r="F486" s="69"/>
      <c r="G486" s="70"/>
      <c r="H486" s="70"/>
    </row>
    <row r="487" spans="3:8" ht="14.25" customHeight="1">
      <c r="C487" s="68"/>
      <c r="D487" s="73"/>
      <c r="E487" s="82"/>
      <c r="F487" s="69"/>
      <c r="G487" s="70"/>
      <c r="H487" s="70"/>
    </row>
    <row r="488" spans="3:8" ht="14.25" customHeight="1">
      <c r="C488" s="68"/>
      <c r="D488" s="73"/>
      <c r="E488" s="82"/>
      <c r="F488" s="69"/>
      <c r="G488" s="70"/>
      <c r="H488" s="70"/>
    </row>
    <row r="489" spans="3:8" ht="14.25" customHeight="1">
      <c r="C489" s="68"/>
      <c r="D489" s="73"/>
      <c r="E489" s="82"/>
      <c r="F489" s="69"/>
      <c r="G489" s="70"/>
      <c r="H489" s="70"/>
    </row>
    <row r="490" spans="3:8" ht="14.25" customHeight="1">
      <c r="C490" s="68"/>
      <c r="D490" s="73"/>
      <c r="E490" s="82"/>
      <c r="F490" s="69"/>
      <c r="G490" s="70"/>
      <c r="H490" s="70"/>
    </row>
    <row r="491" spans="3:8" ht="14.25" customHeight="1">
      <c r="C491" s="68"/>
      <c r="D491" s="73"/>
      <c r="E491" s="82"/>
      <c r="F491" s="69"/>
      <c r="G491" s="70"/>
      <c r="H491" s="70"/>
    </row>
    <row r="492" spans="3:8" ht="14.25" customHeight="1">
      <c r="C492" s="68"/>
      <c r="D492" s="73"/>
      <c r="E492" s="82"/>
      <c r="F492" s="69"/>
      <c r="G492" s="70"/>
      <c r="H492" s="70"/>
    </row>
    <row r="493" spans="3:8" ht="14.25" customHeight="1">
      <c r="C493" s="68"/>
      <c r="D493" s="73"/>
      <c r="E493" s="82"/>
      <c r="F493" s="69"/>
      <c r="G493" s="70"/>
      <c r="H493" s="70"/>
    </row>
    <row r="494" spans="3:8" ht="14.25" customHeight="1">
      <c r="C494" s="68"/>
      <c r="D494" s="73"/>
      <c r="E494" s="82"/>
      <c r="F494" s="69"/>
      <c r="G494" s="70"/>
      <c r="H494" s="70"/>
    </row>
    <row r="495" spans="3:8" ht="14.25" customHeight="1">
      <c r="C495" s="68"/>
      <c r="D495" s="73"/>
      <c r="E495" s="82"/>
      <c r="F495" s="69"/>
      <c r="G495" s="70"/>
      <c r="H495" s="70"/>
    </row>
    <row r="496" spans="3:8" ht="14.25" customHeight="1">
      <c r="C496" s="68"/>
      <c r="D496" s="73"/>
      <c r="E496" s="82"/>
      <c r="F496" s="69"/>
      <c r="G496" s="70"/>
      <c r="H496" s="70"/>
    </row>
    <row r="497" spans="3:8" ht="14.25" customHeight="1">
      <c r="C497" s="68"/>
      <c r="D497" s="73"/>
      <c r="E497" s="82"/>
      <c r="F497" s="69"/>
      <c r="G497" s="70"/>
      <c r="H497" s="70"/>
    </row>
    <row r="498" spans="3:8" ht="14.25" customHeight="1">
      <c r="C498" s="68"/>
      <c r="D498" s="73"/>
      <c r="E498" s="82"/>
      <c r="F498" s="69"/>
      <c r="G498" s="70"/>
      <c r="H498" s="70"/>
    </row>
    <row r="499" spans="3:8" ht="14.25" customHeight="1">
      <c r="C499" s="68"/>
      <c r="D499" s="73"/>
      <c r="E499" s="82"/>
      <c r="F499" s="69"/>
      <c r="G499" s="70"/>
      <c r="H499" s="70"/>
    </row>
    <row r="500" spans="3:8" ht="14.25" customHeight="1">
      <c r="C500" s="68"/>
      <c r="D500" s="73"/>
      <c r="E500" s="82"/>
      <c r="F500" s="69"/>
      <c r="G500" s="70"/>
      <c r="H500" s="70"/>
    </row>
    <row r="501" spans="3:8" ht="14.25" customHeight="1">
      <c r="C501" s="68"/>
      <c r="D501" s="73"/>
      <c r="E501" s="82"/>
      <c r="F501" s="69"/>
      <c r="G501" s="70"/>
      <c r="H501" s="70"/>
    </row>
    <row r="502" spans="3:8" ht="14.25" customHeight="1">
      <c r="C502" s="68"/>
      <c r="D502" s="73"/>
      <c r="E502" s="82"/>
      <c r="F502" s="69"/>
      <c r="G502" s="70"/>
      <c r="H502" s="70"/>
    </row>
    <row r="503" spans="3:8" ht="14.25" customHeight="1">
      <c r="C503" s="68"/>
      <c r="D503" s="73"/>
      <c r="E503" s="82"/>
      <c r="F503" s="69"/>
      <c r="G503" s="70"/>
      <c r="H503" s="70"/>
    </row>
    <row r="504" spans="3:8" ht="14.25" customHeight="1">
      <c r="C504" s="68"/>
      <c r="D504" s="73"/>
      <c r="E504" s="82"/>
      <c r="F504" s="69"/>
      <c r="G504" s="70"/>
      <c r="H504" s="70"/>
    </row>
    <row r="505" spans="3:8" ht="14.25" customHeight="1">
      <c r="C505" s="68"/>
      <c r="D505" s="73"/>
      <c r="E505" s="82"/>
      <c r="F505" s="69"/>
      <c r="G505" s="70"/>
      <c r="H505" s="70"/>
    </row>
    <row r="506" spans="3:8" ht="14.25" customHeight="1">
      <c r="C506" s="68"/>
      <c r="D506" s="73"/>
      <c r="E506" s="82"/>
      <c r="F506" s="69"/>
      <c r="G506" s="70"/>
      <c r="H506" s="70"/>
    </row>
    <row r="507" spans="3:8" ht="14.25" customHeight="1">
      <c r="C507" s="68"/>
      <c r="D507" s="73"/>
      <c r="E507" s="82"/>
      <c r="F507" s="69"/>
      <c r="G507" s="70"/>
      <c r="H507" s="70"/>
    </row>
    <row r="508" spans="3:8" ht="14.25" customHeight="1">
      <c r="C508" s="68"/>
      <c r="D508" s="73"/>
      <c r="E508" s="82"/>
      <c r="F508" s="69"/>
      <c r="G508" s="70"/>
      <c r="H508" s="70"/>
    </row>
    <row r="509" spans="3:8" ht="14.25" customHeight="1">
      <c r="C509" s="68"/>
      <c r="D509" s="73"/>
      <c r="E509" s="82"/>
      <c r="F509" s="69"/>
      <c r="G509" s="70"/>
      <c r="H509" s="70"/>
    </row>
    <row r="510" spans="3:8" ht="14.25" customHeight="1">
      <c r="C510" s="68"/>
      <c r="D510" s="73"/>
      <c r="E510" s="82"/>
      <c r="F510" s="69"/>
      <c r="G510" s="70"/>
      <c r="H510" s="70"/>
    </row>
    <row r="511" spans="3:8" ht="14.25" customHeight="1">
      <c r="C511" s="68"/>
      <c r="D511" s="73"/>
      <c r="E511" s="82"/>
      <c r="F511" s="69"/>
      <c r="G511" s="70"/>
      <c r="H511" s="70"/>
    </row>
    <row r="512" spans="3:8" ht="14.25" customHeight="1">
      <c r="C512" s="68"/>
      <c r="D512" s="73"/>
      <c r="E512" s="82"/>
      <c r="F512" s="69"/>
      <c r="G512" s="70"/>
      <c r="H512" s="70"/>
    </row>
    <row r="513" spans="3:8" ht="14.25" customHeight="1">
      <c r="C513" s="68"/>
      <c r="D513" s="73"/>
      <c r="E513" s="82"/>
      <c r="F513" s="69"/>
      <c r="G513" s="70"/>
      <c r="H513" s="70"/>
    </row>
    <row r="514" spans="3:8" ht="14.25" customHeight="1">
      <c r="C514" s="68"/>
      <c r="D514" s="73"/>
      <c r="E514" s="82"/>
      <c r="F514" s="69"/>
      <c r="G514" s="70"/>
      <c r="H514" s="70"/>
    </row>
    <row r="515" spans="3:8" ht="14.25" customHeight="1">
      <c r="C515" s="68"/>
      <c r="D515" s="73"/>
      <c r="E515" s="82"/>
      <c r="F515" s="69"/>
      <c r="G515" s="70"/>
      <c r="H515" s="70"/>
    </row>
    <row r="516" spans="3:8" ht="14.25" customHeight="1">
      <c r="C516" s="68"/>
      <c r="D516" s="73"/>
      <c r="E516" s="82"/>
      <c r="F516" s="69"/>
      <c r="G516" s="70"/>
      <c r="H516" s="70"/>
    </row>
    <row r="517" spans="3:8" ht="14.25" customHeight="1">
      <c r="C517" s="68"/>
      <c r="D517" s="73"/>
      <c r="E517" s="82"/>
      <c r="F517" s="69"/>
      <c r="G517" s="70"/>
      <c r="H517" s="70"/>
    </row>
    <row r="518" spans="3:8" ht="14.25" customHeight="1">
      <c r="C518" s="68"/>
      <c r="D518" s="73"/>
      <c r="E518" s="82"/>
      <c r="F518" s="69"/>
      <c r="G518" s="70"/>
      <c r="H518" s="70"/>
    </row>
    <row r="519" spans="3:8" ht="14.25" customHeight="1">
      <c r="C519" s="68"/>
      <c r="D519" s="73"/>
      <c r="E519" s="82"/>
      <c r="F519" s="69"/>
      <c r="G519" s="70"/>
      <c r="H519" s="70"/>
    </row>
    <row r="520" spans="3:8" ht="14.25" customHeight="1">
      <c r="C520" s="68"/>
      <c r="D520" s="73"/>
      <c r="E520" s="82"/>
      <c r="F520" s="69"/>
      <c r="G520" s="70"/>
      <c r="H520" s="70"/>
    </row>
    <row r="521" spans="3:8" ht="14.25" customHeight="1">
      <c r="C521" s="68"/>
      <c r="D521" s="73"/>
      <c r="E521" s="82"/>
      <c r="F521" s="69"/>
      <c r="G521" s="70"/>
      <c r="H521" s="70"/>
    </row>
    <row r="522" spans="3:8" ht="14.25" customHeight="1">
      <c r="C522" s="68"/>
      <c r="D522" s="73"/>
      <c r="E522" s="82"/>
      <c r="F522" s="69"/>
      <c r="G522" s="70"/>
      <c r="H522" s="70"/>
    </row>
    <row r="523" spans="3:8" ht="14.25" customHeight="1">
      <c r="C523" s="68"/>
      <c r="D523" s="73"/>
      <c r="E523" s="82"/>
      <c r="F523" s="69"/>
      <c r="G523" s="70"/>
      <c r="H523" s="70"/>
    </row>
    <row r="524" spans="3:8" ht="14.25" customHeight="1">
      <c r="C524" s="68"/>
      <c r="D524" s="73"/>
      <c r="E524" s="82"/>
      <c r="F524" s="69"/>
      <c r="G524" s="70"/>
      <c r="H524" s="70"/>
    </row>
    <row r="525" spans="3:8" ht="14.25" customHeight="1">
      <c r="C525" s="68"/>
      <c r="D525" s="73"/>
      <c r="E525" s="82"/>
      <c r="F525" s="69"/>
      <c r="G525" s="70"/>
      <c r="H525" s="70"/>
    </row>
    <row r="526" spans="3:8" ht="14.25" customHeight="1">
      <c r="C526" s="68"/>
      <c r="D526" s="73"/>
      <c r="E526" s="82"/>
      <c r="F526" s="69"/>
      <c r="G526" s="70"/>
      <c r="H526" s="70"/>
    </row>
    <row r="527" spans="3:8" ht="14.25" customHeight="1">
      <c r="C527" s="68"/>
      <c r="D527" s="73"/>
      <c r="E527" s="82"/>
      <c r="F527" s="69"/>
      <c r="G527" s="70"/>
      <c r="H527" s="70"/>
    </row>
    <row r="528" spans="3:8" ht="14.25" customHeight="1">
      <c r="C528" s="68"/>
      <c r="D528" s="73"/>
      <c r="E528" s="82"/>
      <c r="F528" s="69"/>
      <c r="G528" s="70"/>
      <c r="H528" s="70"/>
    </row>
    <row r="529" spans="3:8" ht="14.25" customHeight="1">
      <c r="C529" s="68"/>
      <c r="D529" s="73"/>
      <c r="E529" s="82"/>
      <c r="F529" s="69"/>
      <c r="G529" s="70"/>
      <c r="H529" s="70"/>
    </row>
    <row r="530" spans="3:8" ht="14.25" customHeight="1">
      <c r="C530" s="68"/>
      <c r="D530" s="73"/>
      <c r="E530" s="82"/>
      <c r="F530" s="69"/>
      <c r="G530" s="70"/>
      <c r="H530" s="70"/>
    </row>
    <row r="531" spans="3:8" ht="14.25" customHeight="1">
      <c r="C531" s="68"/>
      <c r="D531" s="73"/>
      <c r="E531" s="82"/>
      <c r="F531" s="69"/>
      <c r="G531" s="70"/>
      <c r="H531" s="70"/>
    </row>
    <row r="532" spans="3:8" ht="14.25" customHeight="1">
      <c r="C532" s="68"/>
      <c r="D532" s="73"/>
      <c r="E532" s="82"/>
      <c r="F532" s="69"/>
      <c r="G532" s="70"/>
      <c r="H532" s="70"/>
    </row>
    <row r="533" spans="3:8" ht="14.25" customHeight="1">
      <c r="C533" s="68"/>
      <c r="D533" s="73"/>
      <c r="E533" s="82"/>
      <c r="F533" s="69"/>
      <c r="G533" s="70"/>
      <c r="H533" s="70"/>
    </row>
    <row r="534" spans="3:8" ht="14.25" customHeight="1">
      <c r="C534" s="68"/>
      <c r="D534" s="73"/>
      <c r="E534" s="82"/>
      <c r="F534" s="69"/>
      <c r="G534" s="70"/>
      <c r="H534" s="70"/>
    </row>
    <row r="535" spans="3:8" ht="14.25" customHeight="1">
      <c r="C535" s="68"/>
      <c r="D535" s="73"/>
      <c r="E535" s="82"/>
      <c r="F535" s="69"/>
      <c r="G535" s="70"/>
      <c r="H535" s="70"/>
    </row>
    <row r="536" spans="3:8" ht="14.25" customHeight="1">
      <c r="C536" s="68"/>
      <c r="D536" s="73"/>
      <c r="E536" s="82"/>
      <c r="F536" s="69"/>
      <c r="G536" s="70"/>
      <c r="H536" s="70"/>
    </row>
    <row r="537" spans="3:8" ht="14.25" customHeight="1">
      <c r="C537" s="68"/>
      <c r="D537" s="73"/>
      <c r="E537" s="82"/>
      <c r="F537" s="69"/>
      <c r="G537" s="70"/>
      <c r="H537" s="70"/>
    </row>
    <row r="538" spans="3:8" ht="14.25" customHeight="1">
      <c r="C538" s="68"/>
      <c r="D538" s="73"/>
      <c r="E538" s="82"/>
      <c r="F538" s="69"/>
      <c r="G538" s="70"/>
      <c r="H538" s="70"/>
    </row>
    <row r="539" spans="3:8" ht="14.25" customHeight="1">
      <c r="C539" s="68"/>
      <c r="D539" s="73"/>
      <c r="E539" s="82"/>
      <c r="F539" s="69"/>
      <c r="G539" s="70"/>
      <c r="H539" s="70"/>
    </row>
    <row r="540" spans="3:8" ht="14.25" customHeight="1">
      <c r="C540" s="68"/>
      <c r="D540" s="73"/>
      <c r="E540" s="82"/>
      <c r="F540" s="69"/>
      <c r="G540" s="70"/>
      <c r="H540" s="70"/>
    </row>
    <row r="541" spans="3:8" ht="14.25" customHeight="1">
      <c r="C541" s="68"/>
      <c r="D541" s="73"/>
      <c r="E541" s="82"/>
      <c r="F541" s="69"/>
      <c r="G541" s="70"/>
      <c r="H541" s="70"/>
    </row>
    <row r="542" spans="3:8" ht="14.25" customHeight="1">
      <c r="C542" s="68"/>
      <c r="D542" s="73"/>
      <c r="E542" s="82"/>
      <c r="F542" s="69"/>
      <c r="G542" s="70"/>
      <c r="H542" s="70"/>
    </row>
    <row r="543" spans="3:8" ht="14.25" customHeight="1">
      <c r="C543" s="68"/>
      <c r="D543" s="73"/>
      <c r="E543" s="82"/>
      <c r="F543" s="69"/>
      <c r="G543" s="70"/>
      <c r="H543" s="70"/>
    </row>
    <row r="544" spans="3:8" ht="14.25" customHeight="1">
      <c r="C544" s="68"/>
      <c r="D544" s="73"/>
      <c r="E544" s="82"/>
      <c r="F544" s="69"/>
      <c r="G544" s="70"/>
      <c r="H544" s="70"/>
    </row>
    <row r="545" spans="3:8" ht="14.25" customHeight="1">
      <c r="C545" s="68"/>
      <c r="D545" s="73"/>
      <c r="E545" s="82"/>
      <c r="F545" s="69"/>
      <c r="G545" s="70"/>
      <c r="H545" s="70"/>
    </row>
    <row r="546" spans="3:8" ht="14.25" customHeight="1">
      <c r="C546" s="68"/>
      <c r="D546" s="73"/>
      <c r="E546" s="82"/>
      <c r="F546" s="69"/>
      <c r="G546" s="70"/>
      <c r="H546" s="70"/>
    </row>
    <row r="547" spans="3:8" ht="14.25" customHeight="1">
      <c r="C547" s="68"/>
      <c r="D547" s="73"/>
      <c r="E547" s="82"/>
      <c r="F547" s="69"/>
      <c r="G547" s="70"/>
      <c r="H547" s="70"/>
    </row>
    <row r="548" spans="3:8" ht="14.25" customHeight="1">
      <c r="C548" s="68"/>
      <c r="D548" s="73"/>
      <c r="E548" s="82"/>
      <c r="F548" s="69"/>
      <c r="G548" s="70"/>
      <c r="H548" s="70"/>
    </row>
    <row r="549" spans="3:8" ht="14.25" customHeight="1">
      <c r="C549" s="68"/>
      <c r="D549" s="73"/>
      <c r="E549" s="82"/>
      <c r="F549" s="69"/>
      <c r="G549" s="70"/>
      <c r="H549" s="70"/>
    </row>
    <row r="550" spans="3:8" ht="14.25" customHeight="1">
      <c r="C550" s="68"/>
      <c r="D550" s="73"/>
      <c r="E550" s="82"/>
      <c r="F550" s="69"/>
      <c r="G550" s="70"/>
      <c r="H550" s="70"/>
    </row>
    <row r="551" spans="3:8" ht="14.25" customHeight="1">
      <c r="C551" s="68"/>
      <c r="D551" s="73"/>
      <c r="E551" s="82"/>
      <c r="F551" s="69"/>
      <c r="G551" s="70"/>
      <c r="H551" s="70"/>
    </row>
    <row r="552" spans="3:8" ht="14.25" customHeight="1">
      <c r="C552" s="68"/>
      <c r="D552" s="73"/>
      <c r="E552" s="82"/>
      <c r="F552" s="69"/>
      <c r="G552" s="70"/>
      <c r="H552" s="70"/>
    </row>
    <row r="553" spans="3:8" ht="14.25" customHeight="1">
      <c r="C553" s="68"/>
      <c r="D553" s="73"/>
      <c r="E553" s="82"/>
      <c r="F553" s="69"/>
      <c r="G553" s="70"/>
      <c r="H553" s="70"/>
    </row>
    <row r="554" spans="3:8" ht="14.25" customHeight="1">
      <c r="C554" s="68"/>
      <c r="D554" s="73"/>
      <c r="E554" s="82"/>
      <c r="F554" s="69"/>
      <c r="G554" s="70"/>
      <c r="H554" s="70"/>
    </row>
    <row r="555" spans="3:8" ht="14.25" customHeight="1">
      <c r="C555" s="68"/>
      <c r="D555" s="73"/>
      <c r="E555" s="82"/>
      <c r="F555" s="69"/>
      <c r="G555" s="70"/>
      <c r="H555" s="70"/>
    </row>
    <row r="556" spans="3:8" ht="14.25" customHeight="1">
      <c r="C556" s="68"/>
      <c r="D556" s="73"/>
      <c r="E556" s="82"/>
      <c r="F556" s="69"/>
      <c r="G556" s="70"/>
      <c r="H556" s="70"/>
    </row>
    <row r="557" spans="3:8" ht="14.25" customHeight="1">
      <c r="C557" s="68"/>
      <c r="D557" s="73"/>
      <c r="E557" s="82"/>
      <c r="F557" s="69"/>
      <c r="G557" s="70"/>
      <c r="H557" s="70"/>
    </row>
    <row r="558" spans="3:8" ht="14.25" customHeight="1">
      <c r="C558" s="68"/>
      <c r="D558" s="73"/>
      <c r="E558" s="82"/>
      <c r="F558" s="69"/>
      <c r="G558" s="70"/>
      <c r="H558" s="70"/>
    </row>
    <row r="559" spans="3:8" ht="14.25" customHeight="1">
      <c r="C559" s="68"/>
      <c r="D559" s="73"/>
      <c r="E559" s="82"/>
      <c r="F559" s="69"/>
      <c r="G559" s="70"/>
      <c r="H559" s="70"/>
    </row>
    <row r="560" spans="3:8" ht="14.25" customHeight="1">
      <c r="C560" s="68"/>
      <c r="D560" s="73"/>
      <c r="E560" s="82"/>
      <c r="F560" s="69"/>
      <c r="G560" s="70"/>
      <c r="H560" s="70"/>
    </row>
    <row r="561" spans="3:8" ht="14.25" customHeight="1">
      <c r="C561" s="68"/>
      <c r="D561" s="73"/>
      <c r="E561" s="82"/>
      <c r="F561" s="69"/>
      <c r="G561" s="70"/>
      <c r="H561" s="70"/>
    </row>
    <row r="562" spans="3:8" ht="14.25" customHeight="1">
      <c r="C562" s="68"/>
      <c r="D562" s="73"/>
      <c r="E562" s="82"/>
      <c r="F562" s="69"/>
      <c r="G562" s="70"/>
      <c r="H562" s="70"/>
    </row>
    <row r="563" spans="3:8" ht="14.25" customHeight="1">
      <c r="C563" s="68"/>
      <c r="D563" s="73"/>
      <c r="E563" s="82"/>
      <c r="F563" s="69"/>
      <c r="G563" s="70"/>
      <c r="H563" s="70"/>
    </row>
    <row r="564" spans="3:8" ht="14.25" customHeight="1">
      <c r="C564" s="68"/>
      <c r="D564" s="73"/>
      <c r="E564" s="82"/>
      <c r="F564" s="69"/>
      <c r="G564" s="70"/>
      <c r="H564" s="70"/>
    </row>
    <row r="565" spans="3:8" ht="14.25" customHeight="1">
      <c r="C565" s="68"/>
      <c r="D565" s="73"/>
      <c r="E565" s="82"/>
      <c r="F565" s="69"/>
      <c r="G565" s="70"/>
      <c r="H565" s="70"/>
    </row>
    <row r="566" spans="3:8" ht="14.25" customHeight="1">
      <c r="C566" s="68"/>
      <c r="D566" s="73"/>
      <c r="E566" s="82"/>
      <c r="F566" s="69"/>
      <c r="G566" s="70"/>
      <c r="H566" s="70"/>
    </row>
    <row r="567" spans="3:8" ht="14.25" customHeight="1">
      <c r="C567" s="68"/>
      <c r="D567" s="73"/>
      <c r="E567" s="82"/>
      <c r="F567" s="69"/>
      <c r="G567" s="70"/>
      <c r="H567" s="70"/>
    </row>
    <row r="568" spans="3:8" ht="14.25" customHeight="1">
      <c r="C568" s="68"/>
      <c r="D568" s="73"/>
      <c r="E568" s="82"/>
      <c r="F568" s="69"/>
      <c r="G568" s="70"/>
      <c r="H568" s="70"/>
    </row>
    <row r="569" spans="3:8" ht="14.25" customHeight="1">
      <c r="C569" s="68"/>
      <c r="D569" s="73"/>
      <c r="E569" s="82"/>
      <c r="F569" s="69"/>
      <c r="G569" s="70"/>
      <c r="H569" s="70"/>
    </row>
    <row r="570" spans="3:8" ht="14.25" customHeight="1">
      <c r="C570" s="68"/>
      <c r="D570" s="73"/>
      <c r="E570" s="82"/>
      <c r="F570" s="69"/>
      <c r="G570" s="70"/>
      <c r="H570" s="70"/>
    </row>
    <row r="571" spans="3:8" ht="14.25" customHeight="1">
      <c r="C571" s="68"/>
      <c r="D571" s="73"/>
      <c r="E571" s="82"/>
      <c r="F571" s="69"/>
      <c r="G571" s="70"/>
      <c r="H571" s="70"/>
    </row>
    <row r="572" spans="3:8" ht="14.25" customHeight="1">
      <c r="C572" s="68"/>
      <c r="D572" s="73"/>
      <c r="E572" s="82"/>
      <c r="F572" s="69"/>
      <c r="G572" s="70"/>
      <c r="H572" s="70"/>
    </row>
    <row r="573" spans="3:8" ht="14.25" customHeight="1">
      <c r="C573" s="68"/>
      <c r="D573" s="73"/>
      <c r="E573" s="82"/>
      <c r="F573" s="69"/>
      <c r="G573" s="70"/>
      <c r="H573" s="70"/>
    </row>
    <row r="574" spans="3:8" ht="14.25" customHeight="1">
      <c r="C574" s="68"/>
      <c r="D574" s="73"/>
      <c r="E574" s="82"/>
      <c r="F574" s="69"/>
      <c r="G574" s="70"/>
      <c r="H574" s="70"/>
    </row>
    <row r="575" spans="3:8" ht="14.25" customHeight="1">
      <c r="C575" s="68"/>
      <c r="D575" s="73"/>
      <c r="E575" s="82"/>
      <c r="F575" s="69"/>
      <c r="G575" s="70"/>
      <c r="H575" s="70"/>
    </row>
    <row r="576" spans="3:8" ht="14.25" customHeight="1">
      <c r="C576" s="68"/>
      <c r="D576" s="73"/>
      <c r="E576" s="82"/>
      <c r="F576" s="69"/>
      <c r="G576" s="70"/>
      <c r="H576" s="70"/>
    </row>
    <row r="577" spans="3:8" ht="14.25" customHeight="1">
      <c r="C577" s="68"/>
      <c r="D577" s="73"/>
      <c r="E577" s="82"/>
      <c r="F577" s="69"/>
      <c r="G577" s="70"/>
      <c r="H577" s="70"/>
    </row>
    <row r="578" spans="3:8" ht="14.25" customHeight="1">
      <c r="C578" s="68"/>
      <c r="D578" s="73"/>
      <c r="E578" s="82"/>
      <c r="F578" s="69"/>
      <c r="G578" s="70"/>
      <c r="H578" s="70"/>
    </row>
    <row r="579" spans="3:8" ht="14.25" customHeight="1">
      <c r="C579" s="68"/>
      <c r="D579" s="73"/>
      <c r="E579" s="82"/>
      <c r="F579" s="69"/>
      <c r="G579" s="70"/>
      <c r="H579" s="70"/>
    </row>
    <row r="580" spans="3:8" ht="14.25" customHeight="1">
      <c r="C580" s="68"/>
      <c r="D580" s="73"/>
      <c r="E580" s="82"/>
      <c r="F580" s="69"/>
      <c r="G580" s="70"/>
      <c r="H580" s="70"/>
    </row>
    <row r="581" spans="3:8" ht="14.25" customHeight="1">
      <c r="C581" s="68"/>
      <c r="D581" s="73"/>
      <c r="E581" s="82"/>
      <c r="F581" s="69"/>
      <c r="G581" s="70"/>
      <c r="H581" s="70"/>
    </row>
    <row r="582" spans="3:8" ht="14.25" customHeight="1">
      <c r="C582" s="68"/>
      <c r="D582" s="73"/>
      <c r="E582" s="82"/>
      <c r="F582" s="69"/>
      <c r="G582" s="70"/>
      <c r="H582" s="70"/>
    </row>
    <row r="583" spans="3:8" ht="14.25" customHeight="1">
      <c r="C583" s="68"/>
      <c r="D583" s="73"/>
      <c r="E583" s="82"/>
      <c r="F583" s="69"/>
      <c r="G583" s="70"/>
      <c r="H583" s="70"/>
    </row>
    <row r="584" spans="3:8" ht="14.25" customHeight="1">
      <c r="C584" s="68"/>
      <c r="D584" s="73"/>
      <c r="E584" s="82"/>
      <c r="F584" s="69"/>
      <c r="G584" s="70"/>
      <c r="H584" s="70"/>
    </row>
    <row r="585" spans="3:8" ht="14.25" customHeight="1">
      <c r="C585" s="68"/>
      <c r="D585" s="73"/>
      <c r="E585" s="82"/>
      <c r="F585" s="69"/>
      <c r="G585" s="70"/>
      <c r="H585" s="70"/>
    </row>
    <row r="586" spans="3:8" ht="14.25" customHeight="1">
      <c r="C586" s="68"/>
      <c r="D586" s="73"/>
      <c r="E586" s="82"/>
      <c r="F586" s="69"/>
      <c r="G586" s="70"/>
      <c r="H586" s="70"/>
    </row>
    <row r="587" spans="3:8" ht="14.25" customHeight="1">
      <c r="C587" s="68"/>
      <c r="D587" s="73"/>
      <c r="E587" s="82"/>
      <c r="F587" s="69"/>
      <c r="G587" s="70"/>
      <c r="H587" s="70"/>
    </row>
    <row r="588" spans="3:8" ht="14.25" customHeight="1">
      <c r="C588" s="68"/>
      <c r="D588" s="73"/>
      <c r="E588" s="82"/>
      <c r="F588" s="69"/>
      <c r="G588" s="70"/>
      <c r="H588" s="70"/>
    </row>
    <row r="589" spans="3:8" ht="14.25" customHeight="1">
      <c r="C589" s="68"/>
      <c r="D589" s="73"/>
      <c r="E589" s="82"/>
      <c r="F589" s="69"/>
      <c r="G589" s="70"/>
      <c r="H589" s="70"/>
    </row>
    <row r="590" spans="3:8" ht="14.25" customHeight="1">
      <c r="C590" s="68"/>
      <c r="D590" s="73"/>
      <c r="E590" s="82"/>
      <c r="F590" s="69"/>
      <c r="G590" s="70"/>
      <c r="H590" s="70"/>
    </row>
    <row r="591" spans="3:8" ht="14.25" customHeight="1">
      <c r="C591" s="68"/>
      <c r="D591" s="73"/>
      <c r="E591" s="82"/>
      <c r="F591" s="69"/>
      <c r="G591" s="70"/>
      <c r="H591" s="70"/>
    </row>
    <row r="592" spans="3:8" ht="14.25" customHeight="1">
      <c r="C592" s="68"/>
      <c r="D592" s="73"/>
      <c r="E592" s="82"/>
      <c r="F592" s="69"/>
      <c r="G592" s="70"/>
      <c r="H592" s="70"/>
    </row>
    <row r="593" spans="3:8" ht="14.25" customHeight="1">
      <c r="C593" s="68"/>
      <c r="D593" s="73"/>
      <c r="E593" s="82"/>
      <c r="F593" s="69"/>
      <c r="G593" s="70"/>
      <c r="H593" s="70"/>
    </row>
    <row r="594" spans="3:8" ht="14.25" customHeight="1">
      <c r="C594" s="68"/>
      <c r="D594" s="73"/>
      <c r="E594" s="82"/>
      <c r="F594" s="69"/>
      <c r="G594" s="70"/>
      <c r="H594" s="70"/>
    </row>
    <row r="595" spans="3:8" ht="14.25" customHeight="1">
      <c r="C595" s="68"/>
      <c r="D595" s="73"/>
      <c r="E595" s="82"/>
      <c r="F595" s="69"/>
      <c r="G595" s="70"/>
      <c r="H595" s="70"/>
    </row>
    <row r="596" spans="3:8" ht="14.25" customHeight="1">
      <c r="C596" s="68"/>
      <c r="D596" s="73"/>
      <c r="E596" s="82"/>
      <c r="F596" s="69"/>
      <c r="G596" s="70"/>
      <c r="H596" s="70"/>
    </row>
    <row r="597" spans="3:8" ht="14.25" customHeight="1">
      <c r="C597" s="68"/>
      <c r="D597" s="73"/>
      <c r="E597" s="82"/>
      <c r="F597" s="69"/>
      <c r="G597" s="70"/>
      <c r="H597" s="70"/>
    </row>
    <row r="598" spans="3:8" ht="14.25" customHeight="1">
      <c r="C598" s="68"/>
      <c r="D598" s="73"/>
      <c r="E598" s="82"/>
      <c r="F598" s="69"/>
      <c r="G598" s="70"/>
      <c r="H598" s="70"/>
    </row>
    <row r="599" spans="3:8" ht="14.25" customHeight="1">
      <c r="C599" s="68"/>
      <c r="D599" s="73"/>
      <c r="E599" s="82"/>
      <c r="F599" s="69"/>
      <c r="G599" s="70"/>
      <c r="H599" s="70"/>
    </row>
    <row r="600" spans="3:8" ht="14.25" customHeight="1">
      <c r="C600" s="68"/>
      <c r="D600" s="73"/>
      <c r="E600" s="82"/>
      <c r="F600" s="69"/>
      <c r="G600" s="70"/>
      <c r="H600" s="70"/>
    </row>
    <row r="601" spans="3:8" ht="14.25" customHeight="1">
      <c r="C601" s="68"/>
      <c r="D601" s="73"/>
      <c r="E601" s="82"/>
      <c r="F601" s="69"/>
      <c r="G601" s="70"/>
      <c r="H601" s="70"/>
    </row>
    <row r="602" spans="3:8" ht="14.25" customHeight="1">
      <c r="C602" s="68"/>
      <c r="D602" s="73"/>
      <c r="E602" s="82"/>
      <c r="F602" s="69"/>
      <c r="G602" s="70"/>
      <c r="H602" s="70"/>
    </row>
    <row r="603" spans="3:8" ht="14.25" customHeight="1">
      <c r="C603" s="68"/>
      <c r="D603" s="73"/>
      <c r="E603" s="82"/>
      <c r="F603" s="69"/>
      <c r="G603" s="70"/>
      <c r="H603" s="70"/>
    </row>
    <row r="604" spans="3:8" ht="14.25" customHeight="1">
      <c r="C604" s="68"/>
      <c r="D604" s="73"/>
      <c r="E604" s="82"/>
      <c r="F604" s="69"/>
      <c r="G604" s="70"/>
      <c r="H604" s="70"/>
    </row>
    <row r="605" spans="3:8" ht="14.25" customHeight="1">
      <c r="C605" s="68"/>
      <c r="D605" s="73"/>
      <c r="E605" s="82"/>
      <c r="F605" s="69"/>
      <c r="G605" s="70"/>
      <c r="H605" s="70"/>
    </row>
    <row r="606" spans="3:8" ht="14.25" customHeight="1">
      <c r="C606" s="68"/>
      <c r="D606" s="73"/>
      <c r="E606" s="82"/>
      <c r="F606" s="69"/>
      <c r="G606" s="70"/>
      <c r="H606" s="70"/>
    </row>
    <row r="607" spans="3:8" ht="14.25" customHeight="1">
      <c r="C607" s="68"/>
      <c r="D607" s="73"/>
      <c r="E607" s="82"/>
      <c r="F607" s="69"/>
      <c r="G607" s="70"/>
      <c r="H607" s="70"/>
    </row>
    <row r="608" spans="3:8" ht="14.25" customHeight="1">
      <c r="C608" s="68"/>
      <c r="D608" s="73"/>
      <c r="E608" s="82"/>
      <c r="F608" s="69"/>
      <c r="G608" s="70"/>
      <c r="H608" s="70"/>
    </row>
    <row r="609" spans="3:8" ht="14.25" customHeight="1">
      <c r="C609" s="68"/>
      <c r="D609" s="73"/>
      <c r="E609" s="82"/>
      <c r="F609" s="69"/>
      <c r="G609" s="70"/>
      <c r="H609" s="70"/>
    </row>
    <row r="610" spans="3:8" ht="14.25" customHeight="1">
      <c r="C610" s="68"/>
      <c r="D610" s="73"/>
      <c r="E610" s="82"/>
      <c r="F610" s="69"/>
      <c r="G610" s="70"/>
      <c r="H610" s="70"/>
    </row>
    <row r="611" spans="3:8" ht="14.25" customHeight="1">
      <c r="C611" s="68"/>
      <c r="D611" s="73"/>
      <c r="E611" s="82"/>
      <c r="F611" s="69"/>
      <c r="G611" s="70"/>
      <c r="H611" s="70"/>
    </row>
    <row r="612" spans="3:8" ht="14.25" customHeight="1">
      <c r="C612" s="68"/>
      <c r="D612" s="73"/>
      <c r="E612" s="82"/>
      <c r="F612" s="69"/>
      <c r="G612" s="70"/>
      <c r="H612" s="70"/>
    </row>
    <row r="613" spans="3:8" ht="14.25" customHeight="1">
      <c r="C613" s="68"/>
      <c r="D613" s="73"/>
      <c r="E613" s="82"/>
      <c r="F613" s="69"/>
      <c r="G613" s="70"/>
      <c r="H613" s="70"/>
    </row>
    <row r="614" spans="3:8" ht="14.25" customHeight="1">
      <c r="C614" s="68"/>
      <c r="D614" s="73"/>
      <c r="E614" s="82"/>
      <c r="F614" s="69"/>
      <c r="G614" s="70"/>
      <c r="H614" s="70"/>
    </row>
    <row r="615" spans="3:8" ht="14.25" customHeight="1">
      <c r="C615" s="68"/>
      <c r="D615" s="73"/>
      <c r="E615" s="82"/>
      <c r="F615" s="69"/>
      <c r="G615" s="70"/>
      <c r="H615" s="70"/>
    </row>
    <row r="616" spans="3:8" ht="14.25" customHeight="1">
      <c r="C616" s="68"/>
      <c r="D616" s="73"/>
      <c r="E616" s="82"/>
      <c r="F616" s="69"/>
      <c r="G616" s="70"/>
      <c r="H616" s="70"/>
    </row>
    <row r="617" spans="3:8" ht="14.25" customHeight="1">
      <c r="C617" s="68"/>
      <c r="D617" s="73"/>
      <c r="E617" s="82"/>
      <c r="F617" s="69"/>
      <c r="G617" s="70"/>
      <c r="H617" s="70"/>
    </row>
    <row r="618" spans="3:8" ht="14.25" customHeight="1">
      <c r="C618" s="68"/>
      <c r="D618" s="73"/>
      <c r="E618" s="82"/>
      <c r="F618" s="69"/>
      <c r="G618" s="70"/>
      <c r="H618" s="70"/>
    </row>
    <row r="619" spans="3:8" ht="14.25" customHeight="1">
      <c r="C619" s="68"/>
      <c r="D619" s="73"/>
      <c r="E619" s="82"/>
      <c r="F619" s="69"/>
      <c r="G619" s="70"/>
      <c r="H619" s="70"/>
    </row>
    <row r="620" spans="3:8" ht="14.25" customHeight="1">
      <c r="C620" s="68"/>
      <c r="D620" s="73"/>
      <c r="E620" s="82"/>
      <c r="F620" s="69"/>
      <c r="G620" s="70"/>
      <c r="H620" s="70"/>
    </row>
    <row r="621" spans="3:8" ht="14.25" customHeight="1">
      <c r="C621" s="68"/>
      <c r="D621" s="73"/>
      <c r="E621" s="82"/>
      <c r="F621" s="69"/>
      <c r="G621" s="70"/>
      <c r="H621" s="70"/>
    </row>
    <row r="622" spans="3:8" ht="14.25" customHeight="1">
      <c r="C622" s="68"/>
      <c r="D622" s="73"/>
      <c r="E622" s="82"/>
      <c r="F622" s="69"/>
      <c r="G622" s="70"/>
      <c r="H622" s="70"/>
    </row>
    <row r="623" spans="3:8" ht="14.25" customHeight="1">
      <c r="C623" s="68"/>
      <c r="D623" s="73"/>
      <c r="E623" s="82"/>
      <c r="F623" s="69"/>
      <c r="G623" s="70"/>
      <c r="H623" s="70"/>
    </row>
    <row r="624" spans="3:8" ht="14.25" customHeight="1">
      <c r="C624" s="68"/>
      <c r="D624" s="73"/>
      <c r="E624" s="82"/>
      <c r="F624" s="69"/>
      <c r="G624" s="70"/>
      <c r="H624" s="70"/>
    </row>
    <row r="625" spans="3:8" ht="14.25" customHeight="1">
      <c r="C625" s="68"/>
      <c r="D625" s="73"/>
      <c r="E625" s="82"/>
      <c r="F625" s="69"/>
      <c r="G625" s="70"/>
      <c r="H625" s="70"/>
    </row>
    <row r="626" spans="3:8" ht="14.25" customHeight="1">
      <c r="C626" s="68"/>
      <c r="D626" s="73"/>
      <c r="E626" s="82"/>
      <c r="F626" s="69"/>
      <c r="G626" s="70"/>
      <c r="H626" s="70"/>
    </row>
    <row r="627" spans="3:8" ht="14.25" customHeight="1">
      <c r="C627" s="68"/>
      <c r="D627" s="73"/>
      <c r="E627" s="82"/>
      <c r="F627" s="69"/>
      <c r="G627" s="70"/>
      <c r="H627" s="70"/>
    </row>
    <row r="628" spans="3:8" ht="14.25" customHeight="1">
      <c r="C628" s="68"/>
      <c r="D628" s="73"/>
      <c r="E628" s="82"/>
      <c r="F628" s="69"/>
      <c r="G628" s="70"/>
      <c r="H628" s="70"/>
    </row>
    <row r="629" spans="3:8" ht="14.25" customHeight="1">
      <c r="C629" s="68"/>
      <c r="D629" s="73"/>
      <c r="E629" s="82"/>
      <c r="F629" s="69"/>
      <c r="G629" s="70"/>
      <c r="H629" s="70"/>
    </row>
    <row r="630" spans="3:8" ht="14.25" customHeight="1">
      <c r="C630" s="68"/>
      <c r="D630" s="73"/>
      <c r="E630" s="82"/>
      <c r="F630" s="69"/>
      <c r="G630" s="70"/>
      <c r="H630" s="70"/>
    </row>
    <row r="631" spans="3:8" ht="14.25" customHeight="1">
      <c r="C631" s="68"/>
      <c r="D631" s="73"/>
      <c r="E631" s="82"/>
      <c r="F631" s="69"/>
      <c r="G631" s="70"/>
      <c r="H631" s="70"/>
    </row>
    <row r="632" spans="3:8" ht="14.25" customHeight="1">
      <c r="C632" s="68"/>
      <c r="D632" s="73"/>
      <c r="E632" s="82"/>
      <c r="F632" s="69"/>
      <c r="G632" s="70"/>
      <c r="H632" s="70"/>
    </row>
    <row r="633" spans="3:8" ht="14.25" customHeight="1">
      <c r="C633" s="68"/>
      <c r="D633" s="73"/>
      <c r="E633" s="82"/>
      <c r="F633" s="69"/>
      <c r="G633" s="70"/>
      <c r="H633" s="70"/>
    </row>
    <row r="634" spans="3:8" ht="14.25" customHeight="1">
      <c r="C634" s="68"/>
      <c r="D634" s="73"/>
      <c r="E634" s="82"/>
      <c r="F634" s="69"/>
      <c r="G634" s="70"/>
      <c r="H634" s="70"/>
    </row>
    <row r="635" spans="3:8" ht="14.25" customHeight="1">
      <c r="C635" s="68"/>
      <c r="D635" s="73"/>
      <c r="E635" s="82"/>
      <c r="F635" s="69"/>
      <c r="G635" s="70"/>
      <c r="H635" s="70"/>
    </row>
    <row r="636" spans="3:8" ht="14.25" customHeight="1">
      <c r="C636" s="68"/>
      <c r="D636" s="73"/>
      <c r="E636" s="82"/>
      <c r="F636" s="69"/>
      <c r="G636" s="70"/>
      <c r="H636" s="70"/>
    </row>
    <row r="637" spans="3:8" ht="14.25" customHeight="1">
      <c r="C637" s="68"/>
      <c r="D637" s="73"/>
      <c r="E637" s="82"/>
      <c r="F637" s="69"/>
      <c r="G637" s="70"/>
      <c r="H637" s="70"/>
    </row>
    <row r="638" spans="3:8" ht="14.25" customHeight="1">
      <c r="C638" s="68"/>
      <c r="D638" s="73"/>
      <c r="E638" s="82"/>
      <c r="F638" s="69"/>
      <c r="G638" s="70"/>
      <c r="H638" s="70"/>
    </row>
    <row r="639" spans="3:8" ht="14.25" customHeight="1">
      <c r="C639" s="68"/>
      <c r="D639" s="73"/>
      <c r="E639" s="82"/>
      <c r="F639" s="69"/>
      <c r="G639" s="70"/>
      <c r="H639" s="70"/>
    </row>
    <row r="640" spans="3:8" ht="14.25" customHeight="1">
      <c r="C640" s="68"/>
      <c r="D640" s="73"/>
      <c r="E640" s="82"/>
      <c r="F640" s="69"/>
      <c r="G640" s="70"/>
      <c r="H640" s="70"/>
    </row>
    <row r="641" spans="3:8" ht="14.25" customHeight="1">
      <c r="C641" s="68"/>
      <c r="D641" s="73"/>
      <c r="E641" s="82"/>
      <c r="F641" s="69"/>
      <c r="G641" s="70"/>
      <c r="H641" s="70"/>
    </row>
    <row r="642" spans="3:8" ht="14.25" customHeight="1">
      <c r="C642" s="68"/>
      <c r="D642" s="73"/>
      <c r="E642" s="82"/>
      <c r="F642" s="69"/>
      <c r="G642" s="70"/>
      <c r="H642" s="70"/>
    </row>
    <row r="643" spans="3:8" ht="14.25" customHeight="1">
      <c r="C643" s="68"/>
      <c r="D643" s="73"/>
      <c r="E643" s="82"/>
      <c r="F643" s="69"/>
      <c r="G643" s="70"/>
      <c r="H643" s="70"/>
    </row>
    <row r="644" spans="3:8" ht="14.25" customHeight="1">
      <c r="C644" s="68"/>
      <c r="D644" s="73"/>
      <c r="E644" s="82"/>
      <c r="F644" s="69"/>
      <c r="G644" s="70"/>
      <c r="H644" s="70"/>
    </row>
    <row r="645" spans="3:8" ht="14.25" customHeight="1">
      <c r="C645" s="68"/>
      <c r="D645" s="73"/>
      <c r="E645" s="82"/>
      <c r="F645" s="69"/>
      <c r="G645" s="70"/>
      <c r="H645" s="70"/>
    </row>
    <row r="646" spans="3:8" ht="14.25" customHeight="1">
      <c r="C646" s="68"/>
      <c r="D646" s="73"/>
      <c r="E646" s="82"/>
      <c r="F646" s="69"/>
      <c r="G646" s="70"/>
      <c r="H646" s="70"/>
    </row>
    <row r="647" spans="3:8" ht="14.25" customHeight="1">
      <c r="C647" s="68"/>
      <c r="D647" s="73"/>
      <c r="E647" s="82"/>
      <c r="F647" s="69"/>
      <c r="G647" s="70"/>
      <c r="H647" s="70"/>
    </row>
    <row r="648" spans="3:8" ht="14.25" customHeight="1">
      <c r="C648" s="68"/>
      <c r="D648" s="73"/>
      <c r="E648" s="82"/>
      <c r="F648" s="69"/>
      <c r="G648" s="70"/>
      <c r="H648" s="70"/>
    </row>
    <row r="649" spans="3:8" ht="14.25" customHeight="1">
      <c r="C649" s="68"/>
      <c r="D649" s="73"/>
      <c r="E649" s="82"/>
      <c r="F649" s="69"/>
      <c r="G649" s="70"/>
      <c r="H649" s="70"/>
    </row>
    <row r="650" spans="3:8" ht="14.25" customHeight="1">
      <c r="C650" s="68"/>
      <c r="D650" s="73"/>
      <c r="E650" s="82"/>
      <c r="F650" s="69"/>
      <c r="G650" s="70"/>
      <c r="H650" s="70"/>
    </row>
    <row r="651" spans="3:8" ht="14.25" customHeight="1">
      <c r="C651" s="68"/>
      <c r="D651" s="73"/>
      <c r="E651" s="82"/>
      <c r="F651" s="69"/>
      <c r="G651" s="70"/>
      <c r="H651" s="70"/>
    </row>
    <row r="652" spans="3:8" ht="14.25" customHeight="1">
      <c r="C652" s="68"/>
      <c r="D652" s="73"/>
      <c r="E652" s="82"/>
      <c r="F652" s="69"/>
      <c r="G652" s="70"/>
      <c r="H652" s="70"/>
    </row>
    <row r="653" spans="3:8" ht="14.25" customHeight="1">
      <c r="C653" s="68"/>
      <c r="D653" s="73"/>
      <c r="E653" s="82"/>
      <c r="F653" s="69"/>
      <c r="G653" s="70"/>
      <c r="H653" s="70"/>
    </row>
    <row r="654" spans="3:8" ht="14.25" customHeight="1">
      <c r="C654" s="68"/>
      <c r="D654" s="73"/>
      <c r="E654" s="82"/>
      <c r="F654" s="69"/>
      <c r="G654" s="70"/>
      <c r="H654" s="70"/>
    </row>
    <row r="655" spans="3:8" ht="14.25" customHeight="1">
      <c r="C655" s="68"/>
      <c r="D655" s="73"/>
      <c r="E655" s="82"/>
      <c r="F655" s="69"/>
      <c r="G655" s="70"/>
      <c r="H655" s="70"/>
    </row>
    <row r="656" spans="3:8" ht="14.25" customHeight="1">
      <c r="C656" s="68"/>
      <c r="D656" s="73"/>
      <c r="E656" s="82"/>
      <c r="F656" s="69"/>
      <c r="G656" s="70"/>
      <c r="H656" s="70"/>
    </row>
    <row r="657" spans="3:8" ht="14.25" customHeight="1">
      <c r="C657" s="68"/>
      <c r="D657" s="73"/>
      <c r="E657" s="82"/>
      <c r="F657" s="69"/>
      <c r="G657" s="70"/>
      <c r="H657" s="70"/>
    </row>
    <row r="658" spans="3:8" ht="14.25" customHeight="1">
      <c r="C658" s="68"/>
      <c r="D658" s="73"/>
      <c r="E658" s="82"/>
      <c r="F658" s="69"/>
      <c r="G658" s="70"/>
      <c r="H658" s="70"/>
    </row>
    <row r="659" spans="3:8" ht="14.25" customHeight="1">
      <c r="C659" s="68"/>
      <c r="D659" s="73"/>
      <c r="E659" s="82"/>
      <c r="F659" s="69"/>
      <c r="G659" s="70"/>
      <c r="H659" s="70"/>
    </row>
    <row r="660" spans="3:8" ht="14.25" customHeight="1">
      <c r="C660" s="68"/>
      <c r="D660" s="73"/>
      <c r="E660" s="82"/>
      <c r="F660" s="69"/>
      <c r="G660" s="70"/>
      <c r="H660" s="70"/>
    </row>
    <row r="661" spans="3:8" ht="14.25" customHeight="1">
      <c r="C661" s="68"/>
      <c r="D661" s="73"/>
      <c r="E661" s="82"/>
      <c r="F661" s="69"/>
      <c r="G661" s="70"/>
      <c r="H661" s="70"/>
    </row>
    <row r="662" spans="3:8" ht="14.25" customHeight="1">
      <c r="C662" s="68"/>
      <c r="D662" s="73"/>
      <c r="E662" s="82"/>
      <c r="F662" s="69"/>
      <c r="G662" s="70"/>
      <c r="H662" s="70"/>
    </row>
    <row r="663" spans="3:8" ht="14.25" customHeight="1">
      <c r="C663" s="68"/>
      <c r="D663" s="73"/>
      <c r="E663" s="82"/>
      <c r="F663" s="69"/>
      <c r="G663" s="70"/>
      <c r="H663" s="70"/>
    </row>
    <row r="664" spans="3:8" ht="14.25" customHeight="1">
      <c r="C664" s="68"/>
      <c r="D664" s="73"/>
      <c r="E664" s="82"/>
      <c r="F664" s="69"/>
      <c r="G664" s="70"/>
      <c r="H664" s="70"/>
    </row>
    <row r="665" spans="3:8" ht="14.25" customHeight="1">
      <c r="C665" s="68"/>
      <c r="D665" s="73"/>
      <c r="E665" s="82"/>
      <c r="F665" s="69"/>
      <c r="G665" s="70"/>
      <c r="H665" s="70"/>
    </row>
    <row r="666" spans="3:8" ht="14.25" customHeight="1">
      <c r="C666" s="68"/>
      <c r="D666" s="73"/>
      <c r="E666" s="82"/>
      <c r="F666" s="69"/>
      <c r="G666" s="70"/>
      <c r="H666" s="70"/>
    </row>
    <row r="667" spans="3:8" ht="14.25" customHeight="1">
      <c r="C667" s="68"/>
      <c r="D667" s="73"/>
      <c r="E667" s="82"/>
      <c r="F667" s="69"/>
      <c r="G667" s="70"/>
      <c r="H667" s="70"/>
    </row>
    <row r="668" spans="3:8" ht="14.25" customHeight="1">
      <c r="C668" s="68"/>
      <c r="D668" s="73"/>
      <c r="E668" s="82"/>
      <c r="F668" s="69"/>
      <c r="G668" s="70"/>
      <c r="H668" s="70"/>
    </row>
    <row r="669" spans="3:8" ht="14.25" customHeight="1">
      <c r="C669" s="68"/>
      <c r="D669" s="73"/>
      <c r="E669" s="82"/>
      <c r="F669" s="69"/>
      <c r="G669" s="70"/>
      <c r="H669" s="70"/>
    </row>
    <row r="670" spans="3:8" ht="14.25" customHeight="1">
      <c r="C670" s="68"/>
      <c r="D670" s="73"/>
      <c r="E670" s="82"/>
      <c r="F670" s="69"/>
      <c r="G670" s="70"/>
      <c r="H670" s="70"/>
    </row>
    <row r="671" spans="3:8" ht="14.25" customHeight="1">
      <c r="C671" s="68"/>
      <c r="D671" s="73"/>
      <c r="E671" s="82"/>
      <c r="F671" s="69"/>
      <c r="G671" s="70"/>
      <c r="H671" s="70"/>
    </row>
    <row r="672" spans="3:8" ht="14.25" customHeight="1">
      <c r="C672" s="68"/>
      <c r="D672" s="73"/>
      <c r="E672" s="82"/>
      <c r="F672" s="69"/>
      <c r="G672" s="70"/>
      <c r="H672" s="70"/>
    </row>
    <row r="673" spans="3:8" ht="14.25" customHeight="1">
      <c r="C673" s="68"/>
      <c r="D673" s="73"/>
      <c r="E673" s="82"/>
      <c r="F673" s="69"/>
      <c r="G673" s="70"/>
      <c r="H673" s="70"/>
    </row>
    <row r="674" spans="3:8" ht="14.25" customHeight="1">
      <c r="C674" s="68"/>
      <c r="D674" s="73"/>
      <c r="E674" s="82"/>
      <c r="F674" s="69"/>
      <c r="G674" s="70"/>
      <c r="H674" s="70"/>
    </row>
    <row r="675" spans="3:8" ht="14.25" customHeight="1">
      <c r="C675" s="68"/>
      <c r="D675" s="73"/>
      <c r="E675" s="82"/>
      <c r="F675" s="69"/>
      <c r="G675" s="70"/>
      <c r="H675" s="70"/>
    </row>
    <row r="676" spans="3:8" ht="14.25" customHeight="1">
      <c r="C676" s="68"/>
      <c r="D676" s="73"/>
      <c r="E676" s="82"/>
      <c r="F676" s="69"/>
      <c r="G676" s="70"/>
      <c r="H676" s="70"/>
    </row>
    <row r="677" spans="3:8" ht="14.25" customHeight="1">
      <c r="C677" s="68"/>
      <c r="D677" s="73"/>
      <c r="E677" s="82"/>
      <c r="F677" s="69"/>
      <c r="G677" s="70"/>
      <c r="H677" s="70"/>
    </row>
    <row r="678" spans="3:8" ht="14.25" customHeight="1">
      <c r="C678" s="68"/>
      <c r="D678" s="73"/>
      <c r="E678" s="82"/>
      <c r="F678" s="69"/>
      <c r="G678" s="70"/>
      <c r="H678" s="70"/>
    </row>
    <row r="679" spans="3:8" ht="14.25" customHeight="1">
      <c r="C679" s="68"/>
      <c r="D679" s="73"/>
      <c r="E679" s="82"/>
      <c r="F679" s="69"/>
      <c r="G679" s="70"/>
      <c r="H679" s="70"/>
    </row>
    <row r="680" spans="3:8" ht="14.25" customHeight="1">
      <c r="C680" s="68"/>
      <c r="D680" s="73"/>
      <c r="E680" s="82"/>
      <c r="F680" s="69"/>
      <c r="G680" s="70"/>
      <c r="H680" s="70"/>
    </row>
    <row r="681" spans="3:8" ht="14.25" customHeight="1">
      <c r="C681" s="68"/>
      <c r="D681" s="73"/>
      <c r="E681" s="82"/>
      <c r="F681" s="69"/>
      <c r="G681" s="70"/>
      <c r="H681" s="70"/>
    </row>
    <row r="682" spans="3:8" ht="14.25" customHeight="1">
      <c r="C682" s="68"/>
      <c r="D682" s="73"/>
      <c r="E682" s="82"/>
      <c r="F682" s="69"/>
      <c r="G682" s="70"/>
      <c r="H682" s="70"/>
    </row>
    <row r="683" spans="3:8" ht="14.25" customHeight="1">
      <c r="C683" s="68"/>
      <c r="D683" s="73"/>
      <c r="E683" s="82"/>
      <c r="F683" s="69"/>
      <c r="G683" s="70"/>
      <c r="H683" s="70"/>
    </row>
    <row r="684" spans="3:8" ht="14.25" customHeight="1">
      <c r="C684" s="68"/>
      <c r="D684" s="73"/>
      <c r="E684" s="82"/>
      <c r="F684" s="69"/>
      <c r="G684" s="70"/>
      <c r="H684" s="70"/>
    </row>
    <row r="685" spans="3:8" ht="14.25" customHeight="1">
      <c r="C685" s="68"/>
      <c r="D685" s="73"/>
      <c r="E685" s="82"/>
      <c r="F685" s="69"/>
      <c r="G685" s="70"/>
      <c r="H685" s="70"/>
    </row>
    <row r="686" spans="3:8" ht="14.25" customHeight="1">
      <c r="C686" s="68"/>
      <c r="D686" s="73"/>
      <c r="E686" s="82"/>
      <c r="F686" s="69"/>
      <c r="G686" s="70"/>
      <c r="H686" s="70"/>
    </row>
    <row r="687" spans="3:8" ht="14.25" customHeight="1">
      <c r="C687" s="68"/>
      <c r="D687" s="73"/>
      <c r="E687" s="82"/>
      <c r="F687" s="69"/>
      <c r="G687" s="70"/>
      <c r="H687" s="70"/>
    </row>
    <row r="688" spans="3:8" ht="14.25" customHeight="1">
      <c r="C688" s="68"/>
      <c r="D688" s="73"/>
      <c r="E688" s="82"/>
      <c r="F688" s="69"/>
      <c r="G688" s="70"/>
      <c r="H688" s="70"/>
    </row>
    <row r="689" spans="3:8" ht="14.25" customHeight="1">
      <c r="C689" s="68"/>
      <c r="D689" s="73"/>
      <c r="E689" s="82"/>
      <c r="F689" s="69"/>
      <c r="G689" s="70"/>
      <c r="H689" s="70"/>
    </row>
    <row r="690" spans="3:8" ht="14.25" customHeight="1">
      <c r="C690" s="68"/>
      <c r="D690" s="73"/>
      <c r="E690" s="82"/>
      <c r="F690" s="69"/>
      <c r="G690" s="70"/>
      <c r="H690" s="70"/>
    </row>
    <row r="691" spans="3:8" ht="14.25" customHeight="1">
      <c r="C691" s="68"/>
      <c r="D691" s="73"/>
      <c r="E691" s="82"/>
      <c r="F691" s="69"/>
      <c r="G691" s="70"/>
      <c r="H691" s="70"/>
    </row>
    <row r="692" spans="3:8" ht="14.25" customHeight="1">
      <c r="C692" s="68"/>
      <c r="D692" s="73"/>
      <c r="E692" s="82"/>
      <c r="F692" s="69"/>
      <c r="G692" s="70"/>
      <c r="H692" s="70"/>
    </row>
    <row r="693" spans="3:8" ht="14.25" customHeight="1">
      <c r="C693" s="68"/>
      <c r="D693" s="73"/>
      <c r="E693" s="82"/>
      <c r="F693" s="69"/>
      <c r="G693" s="70"/>
      <c r="H693" s="70"/>
    </row>
    <row r="694" spans="3:8" ht="14.25" customHeight="1">
      <c r="C694" s="68"/>
      <c r="D694" s="73"/>
      <c r="E694" s="82"/>
      <c r="F694" s="69"/>
      <c r="G694" s="70"/>
      <c r="H694" s="70"/>
    </row>
    <row r="695" spans="3:8" ht="14.25" customHeight="1">
      <c r="C695" s="68"/>
      <c r="D695" s="73"/>
      <c r="E695" s="82"/>
      <c r="F695" s="69"/>
      <c r="G695" s="70"/>
      <c r="H695" s="70"/>
    </row>
    <row r="696" spans="3:8" ht="14.25" customHeight="1">
      <c r="C696" s="68"/>
      <c r="D696" s="73"/>
      <c r="E696" s="82"/>
      <c r="F696" s="69"/>
      <c r="G696" s="70"/>
      <c r="H696" s="70"/>
    </row>
    <row r="697" spans="3:8" ht="14.25" customHeight="1">
      <c r="C697" s="68"/>
      <c r="D697" s="73"/>
      <c r="E697" s="82"/>
      <c r="F697" s="69"/>
      <c r="G697" s="70"/>
      <c r="H697" s="70"/>
    </row>
    <row r="698" spans="3:8" ht="14.25" customHeight="1">
      <c r="C698" s="68"/>
      <c r="D698" s="73"/>
      <c r="E698" s="82"/>
      <c r="F698" s="69"/>
      <c r="G698" s="70"/>
      <c r="H698" s="70"/>
    </row>
    <row r="699" spans="3:8" ht="14.25" customHeight="1">
      <c r="C699" s="68"/>
      <c r="D699" s="73"/>
      <c r="E699" s="82"/>
      <c r="F699" s="69"/>
      <c r="G699" s="70"/>
      <c r="H699" s="70"/>
    </row>
    <row r="700" spans="3:8" ht="14.25" customHeight="1">
      <c r="C700" s="68"/>
      <c r="D700" s="73"/>
      <c r="E700" s="82"/>
      <c r="F700" s="69"/>
      <c r="G700" s="70"/>
      <c r="H700" s="70"/>
    </row>
    <row r="701" spans="3:8" ht="14.25" customHeight="1">
      <c r="C701" s="68"/>
      <c r="D701" s="73"/>
      <c r="E701" s="82"/>
      <c r="F701" s="69"/>
      <c r="G701" s="70"/>
      <c r="H701" s="70"/>
    </row>
    <row r="702" spans="3:8" ht="14.25" customHeight="1">
      <c r="C702" s="68"/>
      <c r="D702" s="73"/>
      <c r="E702" s="82"/>
      <c r="F702" s="69"/>
      <c r="G702" s="70"/>
      <c r="H702" s="70"/>
    </row>
    <row r="703" spans="3:8" ht="14.25" customHeight="1">
      <c r="C703" s="68"/>
      <c r="D703" s="73"/>
      <c r="E703" s="82"/>
      <c r="F703" s="69"/>
      <c r="G703" s="70"/>
      <c r="H703" s="70"/>
    </row>
    <row r="704" spans="3:8" ht="14.25" customHeight="1">
      <c r="C704" s="68"/>
      <c r="D704" s="73"/>
      <c r="E704" s="82"/>
      <c r="F704" s="69"/>
      <c r="G704" s="70"/>
      <c r="H704" s="70"/>
    </row>
    <row r="705" spans="3:8" ht="14.25" customHeight="1">
      <c r="C705" s="68"/>
      <c r="D705" s="73"/>
      <c r="E705" s="82"/>
      <c r="F705" s="69"/>
      <c r="G705" s="70"/>
      <c r="H705" s="70"/>
    </row>
    <row r="706" spans="3:8" ht="14.25" customHeight="1">
      <c r="C706" s="68"/>
      <c r="D706" s="73"/>
      <c r="E706" s="82"/>
      <c r="F706" s="69"/>
      <c r="G706" s="70"/>
      <c r="H706" s="70"/>
    </row>
    <row r="707" spans="3:8" ht="14.25" customHeight="1">
      <c r="C707" s="68"/>
      <c r="D707" s="73"/>
      <c r="E707" s="82"/>
      <c r="F707" s="69"/>
      <c r="G707" s="70"/>
      <c r="H707" s="70"/>
    </row>
    <row r="708" spans="3:8" ht="14.25" customHeight="1">
      <c r="C708" s="68"/>
      <c r="D708" s="73"/>
      <c r="E708" s="82"/>
      <c r="F708" s="69"/>
      <c r="G708" s="70"/>
      <c r="H708" s="70"/>
    </row>
    <row r="709" spans="3:8" ht="14.25" customHeight="1">
      <c r="C709" s="68"/>
      <c r="D709" s="73"/>
      <c r="E709" s="82"/>
      <c r="F709" s="69"/>
      <c r="G709" s="70"/>
      <c r="H709" s="70"/>
    </row>
    <row r="710" spans="3:8" ht="14.25" customHeight="1">
      <c r="C710" s="68"/>
      <c r="D710" s="73"/>
      <c r="E710" s="82"/>
      <c r="F710" s="69"/>
      <c r="G710" s="70"/>
      <c r="H710" s="70"/>
    </row>
    <row r="711" spans="3:8" ht="14.25" customHeight="1">
      <c r="C711" s="68"/>
      <c r="D711" s="73"/>
      <c r="E711" s="82"/>
      <c r="F711" s="69"/>
      <c r="G711" s="70"/>
      <c r="H711" s="70"/>
    </row>
    <row r="712" spans="3:8" ht="14.25" customHeight="1">
      <c r="C712" s="68"/>
      <c r="D712" s="73"/>
      <c r="E712" s="82"/>
      <c r="F712" s="69"/>
      <c r="G712" s="70"/>
      <c r="H712" s="70"/>
    </row>
    <row r="713" spans="3:8" ht="14.25" customHeight="1">
      <c r="C713" s="68"/>
      <c r="D713" s="73"/>
      <c r="E713" s="82"/>
      <c r="F713" s="69"/>
      <c r="G713" s="70"/>
      <c r="H713" s="70"/>
    </row>
    <row r="714" spans="3:8" ht="14.25" customHeight="1">
      <c r="C714" s="68"/>
      <c r="D714" s="73"/>
      <c r="E714" s="82"/>
      <c r="F714" s="69"/>
      <c r="G714" s="70"/>
      <c r="H714" s="70"/>
    </row>
    <row r="715" spans="3:8" ht="14.25" customHeight="1">
      <c r="C715" s="68"/>
      <c r="D715" s="73"/>
      <c r="E715" s="82"/>
      <c r="F715" s="69"/>
      <c r="G715" s="70"/>
      <c r="H715" s="70"/>
    </row>
    <row r="716" spans="3:8" ht="14.25" customHeight="1">
      <c r="C716" s="68"/>
      <c r="D716" s="73"/>
      <c r="E716" s="82"/>
      <c r="F716" s="69"/>
      <c r="G716" s="70"/>
      <c r="H716" s="70"/>
    </row>
    <row r="717" spans="3:8" ht="14.25" customHeight="1">
      <c r="C717" s="68"/>
      <c r="D717" s="73"/>
      <c r="E717" s="82"/>
      <c r="F717" s="69"/>
      <c r="G717" s="70"/>
      <c r="H717" s="70"/>
    </row>
    <row r="718" spans="3:8" ht="14.25" customHeight="1">
      <c r="C718" s="68"/>
      <c r="D718" s="73"/>
      <c r="E718" s="82"/>
      <c r="F718" s="69"/>
      <c r="G718" s="70"/>
      <c r="H718" s="70"/>
    </row>
    <row r="719" spans="3:8" ht="14.25" customHeight="1">
      <c r="C719" s="68"/>
      <c r="D719" s="73"/>
      <c r="E719" s="82"/>
      <c r="F719" s="69"/>
      <c r="G719" s="70"/>
      <c r="H719" s="70"/>
    </row>
    <row r="720" spans="3:8" ht="14.25" customHeight="1">
      <c r="C720" s="68"/>
      <c r="D720" s="73"/>
      <c r="E720" s="82"/>
      <c r="F720" s="69"/>
      <c r="G720" s="70"/>
      <c r="H720" s="70"/>
    </row>
    <row r="721" spans="3:8" ht="14.25" customHeight="1">
      <c r="C721" s="68"/>
      <c r="D721" s="73"/>
      <c r="E721" s="82"/>
      <c r="F721" s="69"/>
      <c r="G721" s="70"/>
      <c r="H721" s="70"/>
    </row>
    <row r="722" spans="3:8" ht="14.25" customHeight="1">
      <c r="C722" s="68"/>
      <c r="D722" s="73"/>
      <c r="E722" s="82"/>
      <c r="F722" s="69"/>
      <c r="G722" s="70"/>
      <c r="H722" s="70"/>
    </row>
    <row r="723" spans="3:8" ht="14.25" customHeight="1">
      <c r="C723" s="68"/>
      <c r="D723" s="73"/>
      <c r="E723" s="82"/>
      <c r="F723" s="69"/>
      <c r="G723" s="70"/>
      <c r="H723" s="70"/>
    </row>
    <row r="724" spans="3:8" ht="14.25" customHeight="1">
      <c r="C724" s="68"/>
      <c r="D724" s="73"/>
      <c r="E724" s="82"/>
      <c r="F724" s="69"/>
      <c r="G724" s="70"/>
      <c r="H724" s="70"/>
    </row>
    <row r="725" spans="3:8" ht="14.25" customHeight="1">
      <c r="C725" s="68"/>
      <c r="D725" s="73"/>
      <c r="E725" s="82"/>
      <c r="F725" s="69"/>
      <c r="G725" s="70"/>
      <c r="H725" s="70"/>
    </row>
    <row r="726" spans="3:8" ht="14.25" customHeight="1">
      <c r="C726" s="68"/>
      <c r="D726" s="73"/>
      <c r="E726" s="82"/>
      <c r="F726" s="69"/>
      <c r="G726" s="70"/>
      <c r="H726" s="70"/>
    </row>
    <row r="727" spans="3:8" ht="14.25" customHeight="1">
      <c r="C727" s="68"/>
      <c r="D727" s="73"/>
      <c r="E727" s="82"/>
      <c r="F727" s="69"/>
      <c r="G727" s="70"/>
      <c r="H727" s="70"/>
    </row>
    <row r="728" spans="3:8" ht="14.25" customHeight="1">
      <c r="C728" s="68"/>
      <c r="D728" s="73"/>
      <c r="E728" s="82"/>
      <c r="F728" s="69"/>
      <c r="G728" s="70"/>
      <c r="H728" s="70"/>
    </row>
    <row r="729" spans="3:8" ht="14.25" customHeight="1">
      <c r="C729" s="68"/>
      <c r="D729" s="73"/>
      <c r="E729" s="82"/>
      <c r="F729" s="69"/>
      <c r="G729" s="70"/>
      <c r="H729" s="70"/>
    </row>
    <row r="730" spans="3:8" ht="14.25" customHeight="1">
      <c r="C730" s="68"/>
      <c r="D730" s="73"/>
      <c r="E730" s="82"/>
      <c r="F730" s="69"/>
      <c r="G730" s="70"/>
      <c r="H730" s="70"/>
    </row>
    <row r="731" spans="3:8" ht="14.25" customHeight="1">
      <c r="C731" s="68"/>
      <c r="D731" s="73"/>
      <c r="E731" s="82"/>
      <c r="F731" s="69"/>
      <c r="G731" s="70"/>
      <c r="H731" s="70"/>
    </row>
    <row r="732" spans="3:8" ht="14.25" customHeight="1">
      <c r="C732" s="68"/>
      <c r="D732" s="73"/>
      <c r="E732" s="82"/>
      <c r="F732" s="69"/>
      <c r="G732" s="70"/>
      <c r="H732" s="70"/>
    </row>
    <row r="733" spans="3:8" ht="14.25" customHeight="1">
      <c r="C733" s="68"/>
      <c r="D733" s="73"/>
      <c r="E733" s="82"/>
      <c r="F733" s="69"/>
      <c r="G733" s="70"/>
      <c r="H733" s="70"/>
    </row>
    <row r="734" spans="3:8" ht="14.25" customHeight="1">
      <c r="C734" s="68"/>
      <c r="D734" s="73"/>
      <c r="E734" s="82"/>
      <c r="F734" s="69"/>
      <c r="G734" s="70"/>
      <c r="H734" s="70"/>
    </row>
    <row r="735" spans="3:8" ht="14.25" customHeight="1">
      <c r="C735" s="68"/>
      <c r="D735" s="73"/>
      <c r="E735" s="82"/>
      <c r="F735" s="69"/>
      <c r="G735" s="70"/>
      <c r="H735" s="70"/>
    </row>
    <row r="736" spans="3:8" ht="14.25" customHeight="1">
      <c r="C736" s="68"/>
      <c r="D736" s="73"/>
      <c r="E736" s="82"/>
      <c r="F736" s="69"/>
      <c r="G736" s="70"/>
      <c r="H736" s="70"/>
    </row>
    <row r="737" spans="3:8" ht="14.25" customHeight="1">
      <c r="C737" s="68"/>
      <c r="D737" s="73"/>
      <c r="E737" s="82"/>
      <c r="F737" s="69"/>
      <c r="G737" s="70"/>
      <c r="H737" s="70"/>
    </row>
    <row r="738" spans="3:8" ht="14.25" customHeight="1">
      <c r="C738" s="68"/>
      <c r="D738" s="73"/>
      <c r="E738" s="82"/>
      <c r="F738" s="69"/>
      <c r="G738" s="70"/>
      <c r="H738" s="70"/>
    </row>
    <row r="739" spans="3:8" ht="14.25" customHeight="1">
      <c r="C739" s="68"/>
      <c r="D739" s="73"/>
      <c r="E739" s="82"/>
      <c r="F739" s="69"/>
      <c r="G739" s="70"/>
      <c r="H739" s="70"/>
    </row>
    <row r="740" spans="3:8" ht="14.25" customHeight="1">
      <c r="C740" s="68"/>
      <c r="D740" s="73"/>
      <c r="E740" s="82"/>
      <c r="F740" s="69"/>
      <c r="G740" s="70"/>
      <c r="H740" s="70"/>
    </row>
    <row r="741" spans="3:8" ht="14.25" customHeight="1">
      <c r="C741" s="68"/>
      <c r="D741" s="73"/>
      <c r="E741" s="82"/>
      <c r="F741" s="69"/>
      <c r="G741" s="70"/>
      <c r="H741" s="70"/>
    </row>
    <row r="742" spans="3:8" ht="14.25" customHeight="1">
      <c r="C742" s="68"/>
      <c r="D742" s="73"/>
      <c r="E742" s="82"/>
      <c r="F742" s="69"/>
      <c r="G742" s="70"/>
      <c r="H742" s="70"/>
    </row>
    <row r="743" spans="3:8" ht="14.25" customHeight="1">
      <c r="C743" s="68"/>
      <c r="D743" s="73"/>
      <c r="E743" s="82"/>
      <c r="F743" s="69"/>
      <c r="G743" s="70"/>
      <c r="H743" s="70"/>
    </row>
    <row r="744" spans="3:8" ht="14.25" customHeight="1">
      <c r="C744" s="68"/>
      <c r="D744" s="73"/>
      <c r="E744" s="82"/>
      <c r="F744" s="69"/>
      <c r="G744" s="70"/>
      <c r="H744" s="70"/>
    </row>
    <row r="745" spans="3:8" ht="14.25" customHeight="1">
      <c r="C745" s="68"/>
      <c r="D745" s="73"/>
      <c r="E745" s="82"/>
      <c r="F745" s="69"/>
      <c r="G745" s="70"/>
      <c r="H745" s="70"/>
    </row>
    <row r="746" spans="3:8" ht="14.25" customHeight="1">
      <c r="C746" s="68"/>
      <c r="D746" s="73"/>
      <c r="E746" s="82"/>
      <c r="F746" s="69"/>
      <c r="G746" s="70"/>
      <c r="H746" s="70"/>
    </row>
    <row r="747" spans="3:8" ht="14.25" customHeight="1">
      <c r="C747" s="68"/>
      <c r="D747" s="73"/>
      <c r="E747" s="82"/>
      <c r="F747" s="69"/>
      <c r="G747" s="70"/>
      <c r="H747" s="70"/>
    </row>
    <row r="748" spans="3:8" ht="14.25" customHeight="1">
      <c r="C748" s="68"/>
      <c r="D748" s="73"/>
      <c r="E748" s="82"/>
      <c r="F748" s="69"/>
      <c r="G748" s="70"/>
      <c r="H748" s="70"/>
    </row>
    <row r="749" spans="3:8" ht="14.25" customHeight="1">
      <c r="C749" s="68"/>
      <c r="D749" s="73"/>
      <c r="E749" s="82"/>
      <c r="F749" s="69"/>
      <c r="G749" s="70"/>
      <c r="H749" s="70"/>
    </row>
    <row r="750" spans="3:8" ht="14.25" customHeight="1">
      <c r="C750" s="68"/>
      <c r="D750" s="73"/>
      <c r="E750" s="82"/>
      <c r="F750" s="69"/>
      <c r="G750" s="70"/>
      <c r="H750" s="70"/>
    </row>
    <row r="751" spans="3:8" ht="14.25" customHeight="1">
      <c r="C751" s="68"/>
      <c r="D751" s="73"/>
      <c r="E751" s="82"/>
      <c r="F751" s="69"/>
      <c r="G751" s="70"/>
      <c r="H751" s="70"/>
    </row>
    <row r="752" spans="3:8" ht="14.25" customHeight="1">
      <c r="C752" s="68"/>
      <c r="D752" s="73"/>
      <c r="E752" s="82"/>
      <c r="F752" s="69"/>
      <c r="G752" s="70"/>
      <c r="H752" s="70"/>
    </row>
    <row r="753" spans="3:8" ht="14.25" customHeight="1">
      <c r="C753" s="68"/>
      <c r="D753" s="73"/>
      <c r="E753" s="82"/>
      <c r="F753" s="69"/>
      <c r="G753" s="70"/>
      <c r="H753" s="70"/>
    </row>
    <row r="754" spans="3:8" ht="14.25" customHeight="1">
      <c r="C754" s="68"/>
      <c r="D754" s="73"/>
      <c r="E754" s="82"/>
      <c r="F754" s="69"/>
      <c r="G754" s="70"/>
      <c r="H754" s="70"/>
    </row>
    <row r="755" spans="3:8" ht="14.25" customHeight="1">
      <c r="C755" s="68"/>
      <c r="D755" s="73"/>
      <c r="E755" s="82"/>
      <c r="F755" s="69"/>
      <c r="G755" s="70"/>
      <c r="H755" s="70"/>
    </row>
    <row r="756" spans="3:8" ht="14.25" customHeight="1">
      <c r="C756" s="68"/>
      <c r="D756" s="73"/>
      <c r="E756" s="82"/>
      <c r="F756" s="69"/>
      <c r="G756" s="70"/>
      <c r="H756" s="70"/>
    </row>
    <row r="757" spans="3:8" ht="14.25" customHeight="1">
      <c r="C757" s="68"/>
      <c r="D757" s="73"/>
      <c r="E757" s="82"/>
      <c r="F757" s="69"/>
      <c r="G757" s="70"/>
      <c r="H757" s="70"/>
    </row>
    <row r="758" spans="3:8" ht="14.25" customHeight="1">
      <c r="C758" s="68"/>
      <c r="D758" s="73"/>
      <c r="E758" s="82"/>
      <c r="F758" s="69"/>
      <c r="G758" s="70"/>
      <c r="H758" s="70"/>
    </row>
    <row r="759" spans="3:8" ht="14.25" customHeight="1">
      <c r="C759" s="68"/>
      <c r="D759" s="73"/>
      <c r="E759" s="82"/>
      <c r="F759" s="69"/>
      <c r="G759" s="70"/>
      <c r="H759" s="70"/>
    </row>
    <row r="760" spans="3:8" ht="14.25" customHeight="1">
      <c r="C760" s="68"/>
      <c r="D760" s="73"/>
      <c r="E760" s="82"/>
      <c r="F760" s="69"/>
      <c r="G760" s="70"/>
      <c r="H760" s="70"/>
    </row>
    <row r="761" spans="3:8" ht="14.25" customHeight="1">
      <c r="C761" s="68"/>
      <c r="D761" s="73"/>
      <c r="E761" s="82"/>
      <c r="F761" s="69"/>
      <c r="G761" s="70"/>
      <c r="H761" s="70"/>
    </row>
    <row r="762" spans="3:8" ht="14.25" customHeight="1">
      <c r="C762" s="68"/>
      <c r="D762" s="73"/>
      <c r="E762" s="82"/>
      <c r="F762" s="69"/>
      <c r="G762" s="70"/>
      <c r="H762" s="70"/>
    </row>
    <row r="763" spans="3:8" ht="14.25" customHeight="1">
      <c r="C763" s="68"/>
      <c r="D763" s="73"/>
      <c r="E763" s="82"/>
      <c r="F763" s="69"/>
      <c r="G763" s="70"/>
      <c r="H763" s="70"/>
    </row>
    <row r="764" spans="3:8" ht="14.25" customHeight="1">
      <c r="C764" s="68"/>
      <c r="D764" s="73"/>
      <c r="E764" s="82"/>
      <c r="F764" s="69"/>
      <c r="G764" s="70"/>
      <c r="H764" s="70"/>
    </row>
    <row r="765" spans="3:8" ht="14.25" customHeight="1">
      <c r="C765" s="68"/>
      <c r="D765" s="73"/>
      <c r="E765" s="82"/>
      <c r="F765" s="69"/>
      <c r="G765" s="70"/>
      <c r="H765" s="70"/>
    </row>
    <row r="766" spans="3:8" ht="14.25" customHeight="1">
      <c r="C766" s="68"/>
      <c r="D766" s="73"/>
      <c r="E766" s="82"/>
      <c r="F766" s="69"/>
      <c r="G766" s="70"/>
      <c r="H766" s="70"/>
    </row>
    <row r="767" spans="3:8" ht="14.25" customHeight="1">
      <c r="C767" s="68"/>
      <c r="D767" s="73"/>
      <c r="E767" s="82"/>
      <c r="F767" s="69"/>
      <c r="G767" s="70"/>
      <c r="H767" s="70"/>
    </row>
    <row r="768" spans="3:8" ht="14.25" customHeight="1">
      <c r="C768" s="68"/>
      <c r="D768" s="73"/>
      <c r="E768" s="82"/>
      <c r="F768" s="69"/>
      <c r="G768" s="70"/>
      <c r="H768" s="70"/>
    </row>
    <row r="769" spans="3:8" ht="14.25" customHeight="1">
      <c r="C769" s="68"/>
      <c r="D769" s="73"/>
      <c r="E769" s="82"/>
      <c r="F769" s="69"/>
      <c r="G769" s="70"/>
      <c r="H769" s="70"/>
    </row>
    <row r="770" spans="3:8" ht="14.25" customHeight="1">
      <c r="C770" s="68"/>
      <c r="D770" s="73"/>
      <c r="E770" s="82"/>
      <c r="F770" s="69"/>
      <c r="G770" s="70"/>
      <c r="H770" s="70"/>
    </row>
    <row r="771" spans="3:8" ht="14.25" customHeight="1">
      <c r="C771" s="68"/>
      <c r="D771" s="73"/>
      <c r="E771" s="82"/>
      <c r="F771" s="69"/>
      <c r="G771" s="70"/>
      <c r="H771" s="70"/>
    </row>
    <row r="772" spans="3:8" ht="14.25" customHeight="1">
      <c r="C772" s="68"/>
      <c r="D772" s="73"/>
      <c r="E772" s="82"/>
      <c r="F772" s="69"/>
      <c r="G772" s="70"/>
      <c r="H772" s="70"/>
    </row>
    <row r="773" spans="3:8" ht="14.25" customHeight="1">
      <c r="C773" s="68"/>
      <c r="D773" s="73"/>
      <c r="E773" s="82"/>
      <c r="F773" s="69"/>
      <c r="G773" s="70"/>
      <c r="H773" s="70"/>
    </row>
    <row r="774" spans="3:8" ht="14.25" customHeight="1">
      <c r="C774" s="68"/>
      <c r="D774" s="73"/>
      <c r="E774" s="82"/>
      <c r="F774" s="69"/>
      <c r="G774" s="70"/>
      <c r="H774" s="70"/>
    </row>
    <row r="775" spans="3:8" ht="14.25" customHeight="1">
      <c r="C775" s="68"/>
      <c r="D775" s="73"/>
      <c r="E775" s="82"/>
      <c r="F775" s="69"/>
      <c r="G775" s="70"/>
      <c r="H775" s="70"/>
    </row>
    <row r="776" spans="3:8" ht="14.25" customHeight="1">
      <c r="C776" s="68"/>
      <c r="D776" s="73"/>
      <c r="E776" s="82"/>
      <c r="F776" s="69"/>
      <c r="G776" s="70"/>
      <c r="H776" s="70"/>
    </row>
    <row r="777" spans="3:8" ht="14.25" customHeight="1">
      <c r="C777" s="68"/>
      <c r="D777" s="73"/>
      <c r="E777" s="82"/>
      <c r="F777" s="69"/>
      <c r="G777" s="70"/>
      <c r="H777" s="70"/>
    </row>
    <row r="778" spans="3:8" ht="14.25" customHeight="1">
      <c r="C778" s="68"/>
      <c r="D778" s="73"/>
      <c r="E778" s="82"/>
      <c r="F778" s="69"/>
      <c r="G778" s="70"/>
      <c r="H778" s="70"/>
    </row>
    <row r="779" spans="3:8" ht="14.25" customHeight="1">
      <c r="C779" s="68"/>
      <c r="D779" s="73"/>
      <c r="E779" s="82"/>
      <c r="F779" s="69"/>
      <c r="G779" s="70"/>
      <c r="H779" s="70"/>
    </row>
    <row r="780" spans="3:8" ht="14.25" customHeight="1">
      <c r="C780" s="68"/>
      <c r="D780" s="73"/>
      <c r="E780" s="82"/>
      <c r="F780" s="69"/>
      <c r="G780" s="70"/>
      <c r="H780" s="70"/>
    </row>
    <row r="781" spans="3:8" ht="14.25" customHeight="1">
      <c r="C781" s="68"/>
      <c r="D781" s="73"/>
      <c r="E781" s="82"/>
      <c r="F781" s="69"/>
      <c r="G781" s="70"/>
      <c r="H781" s="70"/>
    </row>
    <row r="782" spans="3:8" ht="14.25" customHeight="1">
      <c r="C782" s="68"/>
      <c r="D782" s="73"/>
      <c r="E782" s="82"/>
      <c r="F782" s="69"/>
      <c r="G782" s="70"/>
      <c r="H782" s="70"/>
    </row>
    <row r="783" spans="3:8" ht="14.25" customHeight="1">
      <c r="C783" s="68"/>
      <c r="D783" s="73"/>
      <c r="E783" s="82"/>
      <c r="F783" s="69"/>
      <c r="G783" s="70"/>
      <c r="H783" s="70"/>
    </row>
    <row r="784" spans="3:8" ht="14.25" customHeight="1">
      <c r="C784" s="68"/>
      <c r="D784" s="73"/>
      <c r="E784" s="82"/>
      <c r="F784" s="69"/>
      <c r="G784" s="70"/>
      <c r="H784" s="70"/>
    </row>
    <row r="785" spans="3:8" ht="14.25" customHeight="1">
      <c r="C785" s="68"/>
      <c r="D785" s="73"/>
      <c r="E785" s="82"/>
      <c r="F785" s="69"/>
      <c r="G785" s="70"/>
      <c r="H785" s="70"/>
    </row>
    <row r="786" spans="3:8" ht="14.25" customHeight="1">
      <c r="C786" s="68"/>
      <c r="D786" s="73"/>
      <c r="E786" s="82"/>
      <c r="F786" s="69"/>
      <c r="G786" s="70"/>
      <c r="H786" s="70"/>
    </row>
    <row r="787" spans="3:8" ht="14.25" customHeight="1">
      <c r="C787" s="68"/>
      <c r="D787" s="73"/>
      <c r="E787" s="82"/>
      <c r="F787" s="69"/>
      <c r="G787" s="70"/>
      <c r="H787" s="70"/>
    </row>
    <row r="788" spans="3:8" ht="14.25" customHeight="1">
      <c r="C788" s="68"/>
      <c r="D788" s="73"/>
      <c r="E788" s="82"/>
      <c r="F788" s="69"/>
      <c r="G788" s="70"/>
      <c r="H788" s="70"/>
    </row>
    <row r="789" spans="3:8" ht="14.25" customHeight="1">
      <c r="C789" s="68"/>
      <c r="D789" s="73"/>
      <c r="E789" s="82"/>
      <c r="F789" s="69"/>
      <c r="G789" s="70"/>
      <c r="H789" s="70"/>
    </row>
    <row r="790" spans="3:8" ht="14.25" customHeight="1">
      <c r="C790" s="68"/>
      <c r="D790" s="73"/>
      <c r="E790" s="82"/>
      <c r="F790" s="69"/>
      <c r="G790" s="70"/>
      <c r="H790" s="70"/>
    </row>
    <row r="791" spans="3:8" ht="14.25" customHeight="1">
      <c r="C791" s="68"/>
      <c r="D791" s="73"/>
      <c r="E791" s="82"/>
      <c r="F791" s="69"/>
      <c r="G791" s="70"/>
      <c r="H791" s="70"/>
    </row>
    <row r="792" spans="3:8" ht="14.25" customHeight="1">
      <c r="C792" s="68"/>
      <c r="D792" s="73"/>
      <c r="E792" s="82"/>
      <c r="F792" s="69"/>
      <c r="G792" s="70"/>
      <c r="H792" s="70"/>
    </row>
    <row r="793" spans="3:8" ht="14.25" customHeight="1">
      <c r="C793" s="68"/>
      <c r="D793" s="73"/>
      <c r="E793" s="82"/>
      <c r="F793" s="69"/>
      <c r="G793" s="70"/>
      <c r="H793" s="70"/>
    </row>
    <row r="794" spans="3:8" ht="14.25" customHeight="1">
      <c r="C794" s="68"/>
      <c r="D794" s="73"/>
      <c r="E794" s="82"/>
      <c r="F794" s="69"/>
      <c r="G794" s="70"/>
      <c r="H794" s="70"/>
    </row>
    <row r="795" spans="3:8" ht="14.25" customHeight="1">
      <c r="C795" s="68"/>
      <c r="D795" s="73"/>
      <c r="E795" s="82"/>
      <c r="F795" s="69"/>
      <c r="G795" s="70"/>
      <c r="H795" s="70"/>
    </row>
    <row r="796" spans="3:8" ht="14.25" customHeight="1">
      <c r="C796" s="68"/>
      <c r="D796" s="73"/>
      <c r="E796" s="82"/>
      <c r="F796" s="69"/>
      <c r="G796" s="70"/>
      <c r="H796" s="70"/>
    </row>
    <row r="797" spans="3:8" ht="14.25" customHeight="1">
      <c r="C797" s="68"/>
      <c r="D797" s="73"/>
      <c r="E797" s="82"/>
      <c r="F797" s="69"/>
      <c r="G797" s="70"/>
      <c r="H797" s="70"/>
    </row>
    <row r="798" spans="3:8" ht="14.25" customHeight="1">
      <c r="C798" s="68"/>
      <c r="D798" s="73"/>
      <c r="E798" s="82"/>
      <c r="F798" s="69"/>
      <c r="G798" s="70"/>
      <c r="H798" s="70"/>
    </row>
    <row r="799" spans="3:8" ht="14.25" customHeight="1">
      <c r="C799" s="68"/>
      <c r="D799" s="73"/>
      <c r="E799" s="82"/>
      <c r="F799" s="69"/>
      <c r="G799" s="70"/>
      <c r="H799" s="70"/>
    </row>
    <row r="800" spans="3:8" ht="14.25" customHeight="1">
      <c r="C800" s="68"/>
      <c r="D800" s="73"/>
      <c r="E800" s="82"/>
      <c r="F800" s="69"/>
      <c r="G800" s="70"/>
      <c r="H800" s="70"/>
    </row>
    <row r="801" spans="3:8" ht="14.25" customHeight="1">
      <c r="C801" s="68"/>
      <c r="D801" s="73"/>
      <c r="E801" s="82"/>
      <c r="F801" s="69"/>
      <c r="G801" s="70"/>
      <c r="H801" s="70"/>
    </row>
    <row r="802" spans="3:8" ht="14.25" customHeight="1">
      <c r="C802" s="68"/>
      <c r="D802" s="73"/>
      <c r="E802" s="82"/>
      <c r="F802" s="69"/>
      <c r="G802" s="70"/>
      <c r="H802" s="70"/>
    </row>
    <row r="803" spans="3:8" ht="14.25" customHeight="1">
      <c r="C803" s="68"/>
      <c r="D803" s="73"/>
      <c r="E803" s="82"/>
      <c r="F803" s="69"/>
      <c r="G803" s="70"/>
      <c r="H803" s="70"/>
    </row>
    <row r="804" spans="3:8" ht="14.25" customHeight="1">
      <c r="C804" s="68"/>
      <c r="D804" s="73"/>
      <c r="E804" s="82"/>
      <c r="F804" s="69"/>
      <c r="G804" s="70"/>
      <c r="H804" s="70"/>
    </row>
    <row r="805" spans="3:8" ht="14.25" customHeight="1">
      <c r="C805" s="68"/>
      <c r="D805" s="73"/>
      <c r="E805" s="82"/>
      <c r="F805" s="69"/>
      <c r="G805" s="70"/>
      <c r="H805" s="70"/>
    </row>
    <row r="806" spans="3:8" ht="14.25" customHeight="1">
      <c r="C806" s="68"/>
      <c r="D806" s="73"/>
      <c r="E806" s="82"/>
      <c r="F806" s="69"/>
      <c r="G806" s="70"/>
      <c r="H806" s="70"/>
    </row>
    <row r="807" spans="3:8" ht="14.25" customHeight="1">
      <c r="C807" s="68"/>
      <c r="D807" s="73"/>
      <c r="E807" s="82"/>
      <c r="F807" s="69"/>
      <c r="G807" s="70"/>
      <c r="H807" s="70"/>
    </row>
    <row r="808" spans="3:8" ht="14.25" customHeight="1">
      <c r="C808" s="68"/>
      <c r="D808" s="73"/>
      <c r="E808" s="82"/>
      <c r="F808" s="69"/>
      <c r="G808" s="70"/>
      <c r="H808" s="70"/>
    </row>
    <row r="809" spans="3:8" ht="14.25" customHeight="1">
      <c r="C809" s="68"/>
      <c r="D809" s="73"/>
      <c r="E809" s="82"/>
      <c r="F809" s="69"/>
      <c r="G809" s="70"/>
      <c r="H809" s="70"/>
    </row>
    <row r="810" spans="3:8" ht="14.25" customHeight="1">
      <c r="C810" s="68"/>
      <c r="D810" s="73"/>
      <c r="E810" s="82"/>
      <c r="F810" s="69"/>
      <c r="G810" s="70"/>
      <c r="H810" s="70"/>
    </row>
    <row r="811" spans="3:8" ht="14.25" customHeight="1">
      <c r="C811" s="68"/>
      <c r="D811" s="73"/>
      <c r="E811" s="82"/>
      <c r="F811" s="69"/>
      <c r="G811" s="70"/>
      <c r="H811" s="70"/>
    </row>
    <row r="812" spans="3:8" ht="14.25" customHeight="1">
      <c r="C812" s="68"/>
      <c r="D812" s="73"/>
      <c r="E812" s="82"/>
      <c r="F812" s="69"/>
      <c r="G812" s="70"/>
      <c r="H812" s="70"/>
    </row>
    <row r="813" spans="3:8" ht="14.25" customHeight="1">
      <c r="C813" s="68"/>
      <c r="D813" s="73"/>
      <c r="E813" s="82"/>
      <c r="F813" s="69"/>
      <c r="G813" s="70"/>
      <c r="H813" s="70"/>
    </row>
    <row r="814" spans="3:8" ht="14.25" customHeight="1">
      <c r="C814" s="68"/>
      <c r="D814" s="73"/>
      <c r="E814" s="82"/>
      <c r="F814" s="69"/>
      <c r="G814" s="70"/>
      <c r="H814" s="70"/>
    </row>
    <row r="815" spans="3:8" ht="14.25" customHeight="1">
      <c r="C815" s="68"/>
      <c r="D815" s="73"/>
      <c r="E815" s="82"/>
      <c r="F815" s="69"/>
      <c r="G815" s="70"/>
      <c r="H815" s="70"/>
    </row>
    <row r="816" spans="3:8" ht="14.25" customHeight="1">
      <c r="C816" s="68"/>
      <c r="D816" s="73"/>
      <c r="E816" s="82"/>
      <c r="F816" s="69"/>
      <c r="G816" s="70"/>
      <c r="H816" s="70"/>
    </row>
    <row r="817" spans="3:8" ht="14.25" customHeight="1">
      <c r="C817" s="68"/>
      <c r="D817" s="73"/>
      <c r="E817" s="82"/>
      <c r="F817" s="69"/>
      <c r="G817" s="70"/>
      <c r="H817" s="70"/>
    </row>
    <row r="818" spans="3:8" ht="14.25" customHeight="1">
      <c r="C818" s="68"/>
      <c r="D818" s="73"/>
      <c r="E818" s="82"/>
      <c r="F818" s="69"/>
      <c r="G818" s="70"/>
      <c r="H818" s="70"/>
    </row>
    <row r="819" spans="3:8" ht="14.25" customHeight="1">
      <c r="C819" s="68"/>
      <c r="D819" s="73"/>
      <c r="E819" s="82"/>
      <c r="F819" s="69"/>
      <c r="G819" s="70"/>
      <c r="H819" s="70"/>
    </row>
    <row r="820" spans="3:8" ht="14.25" customHeight="1">
      <c r="C820" s="68"/>
      <c r="D820" s="73"/>
      <c r="E820" s="82"/>
      <c r="F820" s="69"/>
      <c r="G820" s="70"/>
      <c r="H820" s="70"/>
    </row>
    <row r="821" spans="3:8" ht="14.25" customHeight="1">
      <c r="C821" s="68"/>
      <c r="D821" s="73"/>
      <c r="E821" s="82"/>
      <c r="F821" s="69"/>
      <c r="G821" s="70"/>
      <c r="H821" s="70"/>
    </row>
    <row r="822" spans="3:8" ht="14.25" customHeight="1">
      <c r="C822" s="68"/>
      <c r="D822" s="73"/>
      <c r="E822" s="82"/>
      <c r="F822" s="69"/>
      <c r="G822" s="70"/>
      <c r="H822" s="70"/>
    </row>
    <row r="823" spans="3:8" ht="14.25" customHeight="1">
      <c r="C823" s="68"/>
      <c r="D823" s="73"/>
      <c r="E823" s="82"/>
      <c r="F823" s="69"/>
      <c r="G823" s="70"/>
      <c r="H823" s="70"/>
    </row>
    <row r="824" spans="3:8" ht="14.25" customHeight="1">
      <c r="C824" s="68"/>
      <c r="D824" s="73"/>
      <c r="E824" s="82"/>
      <c r="F824" s="69"/>
      <c r="G824" s="70"/>
      <c r="H824" s="70"/>
    </row>
    <row r="825" spans="3:8" ht="14.25" customHeight="1">
      <c r="C825" s="68"/>
      <c r="D825" s="73"/>
      <c r="E825" s="82"/>
      <c r="F825" s="69"/>
      <c r="G825" s="70"/>
      <c r="H825" s="70"/>
    </row>
    <row r="826" spans="3:8" ht="14.25" customHeight="1">
      <c r="C826" s="68"/>
      <c r="D826" s="73"/>
      <c r="E826" s="82"/>
      <c r="F826" s="69"/>
      <c r="G826" s="70"/>
      <c r="H826" s="70"/>
    </row>
    <row r="827" spans="3:8" ht="14.25" customHeight="1">
      <c r="C827" s="68"/>
      <c r="D827" s="73"/>
      <c r="E827" s="82"/>
      <c r="F827" s="69"/>
      <c r="G827" s="70"/>
      <c r="H827" s="70"/>
    </row>
    <row r="828" spans="3:8" ht="14.25" customHeight="1">
      <c r="C828" s="68"/>
      <c r="D828" s="73"/>
      <c r="E828" s="82"/>
      <c r="F828" s="69"/>
      <c r="G828" s="70"/>
      <c r="H828" s="70"/>
    </row>
    <row r="829" spans="3:8" ht="14.25" customHeight="1">
      <c r="C829" s="68"/>
      <c r="D829" s="73"/>
      <c r="E829" s="82"/>
      <c r="F829" s="69"/>
      <c r="G829" s="70"/>
      <c r="H829" s="70"/>
    </row>
    <row r="830" spans="3:8" ht="14.25" customHeight="1">
      <c r="C830" s="68"/>
      <c r="D830" s="73"/>
      <c r="E830" s="82"/>
      <c r="F830" s="69"/>
      <c r="G830" s="70"/>
      <c r="H830" s="70"/>
    </row>
    <row r="831" spans="3:8" ht="14.25" customHeight="1">
      <c r="C831" s="68"/>
      <c r="D831" s="73"/>
      <c r="E831" s="82"/>
      <c r="F831" s="69"/>
      <c r="G831" s="70"/>
      <c r="H831" s="70"/>
    </row>
    <row r="832" spans="3:8" ht="14.25" customHeight="1">
      <c r="C832" s="68"/>
      <c r="D832" s="73"/>
      <c r="E832" s="82"/>
      <c r="F832" s="69"/>
      <c r="G832" s="70"/>
      <c r="H832" s="70"/>
    </row>
    <row r="833" spans="3:8" ht="14.25" customHeight="1">
      <c r="C833" s="68"/>
      <c r="D833" s="73"/>
      <c r="E833" s="82"/>
      <c r="F833" s="69"/>
      <c r="G833" s="70"/>
      <c r="H833" s="70"/>
    </row>
    <row r="834" spans="3:8" ht="14.25" customHeight="1">
      <c r="C834" s="68"/>
      <c r="D834" s="73"/>
      <c r="E834" s="82"/>
      <c r="F834" s="69"/>
      <c r="G834" s="70"/>
      <c r="H834" s="70"/>
    </row>
    <row r="835" spans="3:8" ht="14.25" customHeight="1">
      <c r="C835" s="68"/>
      <c r="D835" s="73"/>
      <c r="E835" s="82"/>
      <c r="F835" s="69"/>
      <c r="G835" s="70"/>
      <c r="H835" s="70"/>
    </row>
    <row r="836" spans="3:8" ht="14.25" customHeight="1">
      <c r="C836" s="68"/>
      <c r="D836" s="73"/>
      <c r="E836" s="82"/>
      <c r="F836" s="69"/>
      <c r="G836" s="70"/>
      <c r="H836" s="70"/>
    </row>
    <row r="837" spans="3:8" ht="14.25" customHeight="1">
      <c r="C837" s="68"/>
      <c r="D837" s="73"/>
      <c r="E837" s="82"/>
      <c r="F837" s="69"/>
      <c r="G837" s="70"/>
      <c r="H837" s="70"/>
    </row>
    <row r="838" spans="3:8" ht="14.25" customHeight="1">
      <c r="C838" s="68"/>
      <c r="D838" s="73"/>
      <c r="E838" s="82"/>
      <c r="F838" s="69"/>
      <c r="G838" s="70"/>
      <c r="H838" s="70"/>
    </row>
    <row r="839" spans="3:8" ht="14.25" customHeight="1">
      <c r="C839" s="68"/>
      <c r="D839" s="73"/>
      <c r="E839" s="82"/>
      <c r="F839" s="69"/>
      <c r="G839" s="70"/>
      <c r="H839" s="70"/>
    </row>
    <row r="840" spans="3:8" ht="14.25" customHeight="1">
      <c r="C840" s="68"/>
      <c r="D840" s="73"/>
      <c r="E840" s="82"/>
      <c r="F840" s="69"/>
      <c r="G840" s="70"/>
      <c r="H840" s="70"/>
    </row>
    <row r="841" spans="3:8" ht="14.25" customHeight="1">
      <c r="C841" s="68"/>
      <c r="D841" s="73"/>
      <c r="E841" s="82"/>
      <c r="F841" s="69"/>
      <c r="G841" s="70"/>
      <c r="H841" s="70"/>
    </row>
    <row r="842" spans="3:8" ht="14.25" customHeight="1">
      <c r="C842" s="68"/>
      <c r="D842" s="73"/>
      <c r="E842" s="82"/>
      <c r="F842" s="69"/>
      <c r="G842" s="70"/>
      <c r="H842" s="70"/>
    </row>
    <row r="843" spans="3:8" ht="14.25" customHeight="1">
      <c r="C843" s="68"/>
      <c r="D843" s="73"/>
      <c r="E843" s="82"/>
      <c r="F843" s="69"/>
      <c r="G843" s="70"/>
      <c r="H843" s="70"/>
    </row>
    <row r="844" spans="3:8" ht="14.25" customHeight="1">
      <c r="C844" s="68"/>
      <c r="D844" s="73"/>
      <c r="E844" s="82"/>
      <c r="F844" s="69"/>
      <c r="G844" s="70"/>
      <c r="H844" s="70"/>
    </row>
    <row r="845" spans="3:8" ht="14.25" customHeight="1">
      <c r="C845" s="68"/>
      <c r="D845" s="73"/>
      <c r="E845" s="82"/>
      <c r="F845" s="69"/>
      <c r="G845" s="70"/>
      <c r="H845" s="70"/>
    </row>
    <row r="846" spans="3:8" ht="14.25" customHeight="1">
      <c r="C846" s="68"/>
      <c r="D846" s="73"/>
      <c r="E846" s="82"/>
      <c r="F846" s="69"/>
      <c r="G846" s="70"/>
      <c r="H846" s="70"/>
    </row>
    <row r="847" spans="3:8" ht="14.25" customHeight="1">
      <c r="C847" s="68"/>
      <c r="D847" s="73"/>
      <c r="E847" s="82"/>
      <c r="F847" s="69"/>
      <c r="G847" s="70"/>
      <c r="H847" s="70"/>
    </row>
    <row r="848" spans="3:8" ht="14.25" customHeight="1">
      <c r="C848" s="68"/>
      <c r="D848" s="73"/>
      <c r="E848" s="82"/>
      <c r="F848" s="69"/>
      <c r="G848" s="70"/>
      <c r="H848" s="70"/>
    </row>
    <row r="849" spans="3:8" ht="14.25" customHeight="1">
      <c r="C849" s="68"/>
      <c r="D849" s="73"/>
      <c r="E849" s="82"/>
      <c r="F849" s="69"/>
      <c r="G849" s="70"/>
      <c r="H849" s="70"/>
    </row>
    <row r="850" spans="3:8" ht="14.25" customHeight="1">
      <c r="C850" s="68"/>
      <c r="D850" s="73"/>
      <c r="E850" s="82"/>
      <c r="F850" s="69"/>
      <c r="G850" s="70"/>
      <c r="H850" s="70"/>
    </row>
    <row r="851" spans="3:8" ht="14.25" customHeight="1">
      <c r="C851" s="68"/>
      <c r="D851" s="73"/>
      <c r="E851" s="82"/>
      <c r="F851" s="69"/>
      <c r="G851" s="70"/>
      <c r="H851" s="70"/>
    </row>
    <row r="852" spans="3:8" ht="14.25" customHeight="1">
      <c r="C852" s="68"/>
      <c r="D852" s="73"/>
      <c r="E852" s="82"/>
      <c r="F852" s="69"/>
      <c r="G852" s="70"/>
      <c r="H852" s="70"/>
    </row>
    <row r="853" spans="3:8" ht="14.25" customHeight="1">
      <c r="C853" s="68"/>
      <c r="D853" s="73"/>
      <c r="E853" s="82"/>
      <c r="F853" s="69"/>
      <c r="G853" s="70"/>
      <c r="H853" s="70"/>
    </row>
    <row r="854" spans="3:8" ht="14.25" customHeight="1">
      <c r="C854" s="68"/>
      <c r="D854" s="73"/>
      <c r="E854" s="82"/>
      <c r="F854" s="69"/>
      <c r="G854" s="70"/>
      <c r="H854" s="70"/>
    </row>
    <row r="855" spans="3:8" ht="14.25" customHeight="1">
      <c r="C855" s="68"/>
      <c r="D855" s="73"/>
      <c r="E855" s="82"/>
      <c r="F855" s="69"/>
      <c r="G855" s="70"/>
      <c r="H855" s="70"/>
    </row>
    <row r="856" spans="3:8" ht="14.25" customHeight="1">
      <c r="C856" s="68"/>
      <c r="D856" s="73"/>
      <c r="E856" s="82"/>
      <c r="F856" s="69"/>
      <c r="G856" s="70"/>
      <c r="H856" s="70"/>
    </row>
    <row r="857" spans="3:8" ht="14.25" customHeight="1">
      <c r="C857" s="68"/>
      <c r="D857" s="73"/>
      <c r="E857" s="82"/>
      <c r="F857" s="69"/>
      <c r="G857" s="70"/>
      <c r="H857" s="70"/>
    </row>
    <row r="858" spans="3:8" ht="14.25" customHeight="1">
      <c r="C858" s="68"/>
      <c r="D858" s="73"/>
      <c r="E858" s="82"/>
      <c r="F858" s="69"/>
      <c r="G858" s="70"/>
      <c r="H858" s="70"/>
    </row>
    <row r="859" spans="3:8" ht="14.25" customHeight="1">
      <c r="C859" s="68"/>
      <c r="D859" s="73"/>
      <c r="E859" s="82"/>
      <c r="F859" s="69"/>
      <c r="G859" s="70"/>
      <c r="H859" s="70"/>
    </row>
    <row r="860" spans="3:8" ht="14.25" customHeight="1">
      <c r="C860" s="68"/>
      <c r="D860" s="73"/>
      <c r="E860" s="82"/>
      <c r="F860" s="69"/>
      <c r="G860" s="70"/>
      <c r="H860" s="70"/>
    </row>
    <row r="861" spans="3:8" ht="14.25" customHeight="1">
      <c r="C861" s="68"/>
      <c r="D861" s="73"/>
      <c r="E861" s="82"/>
      <c r="F861" s="69"/>
      <c r="G861" s="70"/>
      <c r="H861" s="70"/>
    </row>
    <row r="862" spans="3:8" ht="14.25" customHeight="1">
      <c r="C862" s="68"/>
      <c r="D862" s="73"/>
      <c r="E862" s="82"/>
      <c r="F862" s="69"/>
      <c r="G862" s="70"/>
      <c r="H862" s="70"/>
    </row>
    <row r="863" spans="3:8" ht="14.25" customHeight="1">
      <c r="C863" s="68"/>
      <c r="D863" s="73"/>
      <c r="E863" s="82"/>
      <c r="F863" s="69"/>
      <c r="G863" s="70"/>
      <c r="H863" s="70"/>
    </row>
    <row r="864" spans="3:8" ht="14.25" customHeight="1">
      <c r="C864" s="68"/>
      <c r="D864" s="73"/>
      <c r="E864" s="82"/>
      <c r="F864" s="69"/>
      <c r="G864" s="70"/>
      <c r="H864" s="70"/>
    </row>
    <row r="865" spans="3:8" ht="14.25" customHeight="1">
      <c r="C865" s="68"/>
      <c r="D865" s="73"/>
      <c r="E865" s="82"/>
      <c r="F865" s="69"/>
      <c r="G865" s="70"/>
      <c r="H865" s="70"/>
    </row>
    <row r="866" spans="3:8" ht="14.25" customHeight="1">
      <c r="C866" s="68"/>
      <c r="D866" s="73"/>
      <c r="E866" s="82"/>
      <c r="F866" s="69"/>
      <c r="G866" s="70"/>
      <c r="H866" s="70"/>
    </row>
    <row r="867" spans="3:8" ht="14.25" customHeight="1">
      <c r="C867" s="68"/>
      <c r="D867" s="73"/>
      <c r="E867" s="82"/>
      <c r="F867" s="69"/>
      <c r="G867" s="70"/>
      <c r="H867" s="70"/>
    </row>
    <row r="868" spans="3:8" ht="14.25" customHeight="1">
      <c r="C868" s="68"/>
      <c r="D868" s="73"/>
      <c r="E868" s="82"/>
      <c r="F868" s="69"/>
      <c r="G868" s="70"/>
      <c r="H868" s="70"/>
    </row>
    <row r="869" spans="3:8" ht="14.25" customHeight="1">
      <c r="C869" s="68"/>
      <c r="D869" s="73"/>
      <c r="E869" s="82"/>
      <c r="F869" s="69"/>
      <c r="G869" s="70"/>
      <c r="H869" s="70"/>
    </row>
    <row r="870" spans="3:8" ht="14.25" customHeight="1">
      <c r="C870" s="68"/>
      <c r="D870" s="73"/>
      <c r="E870" s="82"/>
      <c r="F870" s="69"/>
      <c r="G870" s="70"/>
      <c r="H870" s="70"/>
    </row>
    <row r="871" spans="3:8" ht="14.25" customHeight="1">
      <c r="C871" s="68"/>
      <c r="D871" s="73"/>
      <c r="E871" s="82"/>
      <c r="F871" s="69"/>
      <c r="G871" s="70"/>
      <c r="H871" s="70"/>
    </row>
    <row r="872" spans="3:8" ht="14.25" customHeight="1">
      <c r="C872" s="68"/>
      <c r="D872" s="73"/>
      <c r="E872" s="82"/>
      <c r="F872" s="69"/>
      <c r="G872" s="70"/>
      <c r="H872" s="70"/>
    </row>
    <row r="873" spans="3:8" ht="14.25" customHeight="1">
      <c r="C873" s="68"/>
      <c r="D873" s="73"/>
      <c r="E873" s="82"/>
      <c r="F873" s="69"/>
      <c r="G873" s="70"/>
      <c r="H873" s="70"/>
    </row>
    <row r="874" spans="3:8" ht="14.25" customHeight="1">
      <c r="C874" s="68"/>
      <c r="D874" s="73"/>
      <c r="E874" s="82"/>
      <c r="F874" s="69"/>
      <c r="G874" s="70"/>
      <c r="H874" s="70"/>
    </row>
    <row r="875" spans="3:8" ht="14.25" customHeight="1">
      <c r="C875" s="68"/>
      <c r="D875" s="73"/>
      <c r="E875" s="82"/>
      <c r="F875" s="69"/>
      <c r="G875" s="70"/>
      <c r="H875" s="70"/>
    </row>
    <row r="876" spans="3:8" ht="14.25" customHeight="1">
      <c r="C876" s="68"/>
      <c r="D876" s="73"/>
      <c r="E876" s="82"/>
      <c r="F876" s="69"/>
      <c r="G876" s="70"/>
      <c r="H876" s="70"/>
    </row>
    <row r="877" spans="3:8" ht="14.25" customHeight="1">
      <c r="C877" s="68"/>
      <c r="D877" s="73"/>
      <c r="E877" s="82"/>
      <c r="F877" s="69"/>
      <c r="G877" s="70"/>
      <c r="H877" s="70"/>
    </row>
    <row r="878" spans="3:8" ht="14.25" customHeight="1">
      <c r="C878" s="68"/>
      <c r="D878" s="73"/>
      <c r="E878" s="82"/>
      <c r="F878" s="69"/>
      <c r="G878" s="70"/>
      <c r="H878" s="70"/>
    </row>
    <row r="879" spans="3:8" ht="14.25" customHeight="1">
      <c r="C879" s="68"/>
      <c r="D879" s="73"/>
      <c r="E879" s="82"/>
      <c r="F879" s="69"/>
      <c r="G879" s="70"/>
      <c r="H879" s="70"/>
    </row>
    <row r="880" spans="3:8" ht="14.25" customHeight="1">
      <c r="C880" s="68"/>
      <c r="D880" s="73"/>
      <c r="E880" s="82"/>
      <c r="F880" s="69"/>
      <c r="G880" s="70"/>
      <c r="H880" s="70"/>
    </row>
    <row r="881" spans="3:8" ht="14.25" customHeight="1">
      <c r="C881" s="68"/>
      <c r="D881" s="73"/>
      <c r="E881" s="82"/>
      <c r="F881" s="69"/>
      <c r="G881" s="70"/>
      <c r="H881" s="70"/>
    </row>
    <row r="882" spans="3:8" ht="14.25" customHeight="1">
      <c r="C882" s="68"/>
      <c r="D882" s="73"/>
      <c r="E882" s="82"/>
      <c r="F882" s="69"/>
      <c r="G882" s="70"/>
      <c r="H882" s="70"/>
    </row>
    <row r="883" spans="3:8" ht="14.25" customHeight="1">
      <c r="C883" s="68"/>
      <c r="D883" s="73"/>
      <c r="E883" s="82"/>
      <c r="F883" s="69"/>
      <c r="G883" s="70"/>
      <c r="H883" s="70"/>
    </row>
    <row r="884" spans="3:8" ht="14.25" customHeight="1">
      <c r="C884" s="68"/>
      <c r="D884" s="73"/>
      <c r="E884" s="82"/>
      <c r="F884" s="69"/>
      <c r="G884" s="70"/>
      <c r="H884" s="70"/>
    </row>
    <row r="885" spans="3:8" ht="14.25" customHeight="1">
      <c r="C885" s="68"/>
      <c r="D885" s="73"/>
      <c r="E885" s="82"/>
      <c r="F885" s="69"/>
      <c r="G885" s="70"/>
      <c r="H885" s="70"/>
    </row>
    <row r="886" spans="3:8" ht="14.25" customHeight="1">
      <c r="C886" s="68"/>
      <c r="D886" s="73"/>
      <c r="E886" s="82"/>
      <c r="F886" s="69"/>
      <c r="G886" s="70"/>
      <c r="H886" s="70"/>
    </row>
    <row r="887" spans="3:8" ht="14.25" customHeight="1">
      <c r="C887" s="68"/>
      <c r="D887" s="73"/>
      <c r="E887" s="82"/>
      <c r="F887" s="69"/>
      <c r="G887" s="70"/>
      <c r="H887" s="70"/>
    </row>
    <row r="888" spans="3:8" ht="14.25" customHeight="1">
      <c r="C888" s="68"/>
      <c r="D888" s="73"/>
      <c r="E888" s="82"/>
      <c r="F888" s="69"/>
      <c r="G888" s="70"/>
      <c r="H888" s="70"/>
    </row>
    <row r="889" spans="3:8" ht="14.25" customHeight="1">
      <c r="C889" s="68"/>
      <c r="D889" s="73"/>
      <c r="E889" s="82"/>
      <c r="F889" s="69"/>
      <c r="G889" s="70"/>
      <c r="H889" s="70"/>
    </row>
    <row r="890" spans="3:8" ht="14.25" customHeight="1">
      <c r="C890" s="68"/>
      <c r="D890" s="73"/>
      <c r="E890" s="82"/>
      <c r="F890" s="69"/>
      <c r="G890" s="70"/>
      <c r="H890" s="70"/>
    </row>
    <row r="891" spans="3:8" ht="14.25" customHeight="1">
      <c r="C891" s="68"/>
      <c r="D891" s="73"/>
      <c r="E891" s="82"/>
      <c r="F891" s="69"/>
      <c r="G891" s="70"/>
      <c r="H891" s="70"/>
    </row>
    <row r="892" spans="3:8" ht="14.25" customHeight="1">
      <c r="C892" s="68"/>
      <c r="D892" s="73"/>
      <c r="E892" s="82"/>
      <c r="F892" s="69"/>
      <c r="G892" s="70"/>
      <c r="H892" s="70"/>
    </row>
    <row r="893" spans="3:8" ht="14.25" customHeight="1">
      <c r="C893" s="68"/>
      <c r="D893" s="73"/>
      <c r="E893" s="82"/>
      <c r="F893" s="69"/>
      <c r="G893" s="70"/>
      <c r="H893" s="70"/>
    </row>
    <row r="894" spans="3:8" ht="14.25" customHeight="1">
      <c r="C894" s="68"/>
      <c r="D894" s="73"/>
      <c r="E894" s="82"/>
      <c r="F894" s="69"/>
      <c r="G894" s="70"/>
      <c r="H894" s="70"/>
    </row>
    <row r="895" spans="3:8" ht="14.25" customHeight="1">
      <c r="C895" s="68"/>
      <c r="D895" s="73"/>
      <c r="E895" s="82"/>
      <c r="F895" s="69"/>
      <c r="G895" s="70"/>
      <c r="H895" s="70"/>
    </row>
    <row r="896" spans="3:8" ht="14.25" customHeight="1">
      <c r="C896" s="68"/>
      <c r="D896" s="73"/>
      <c r="E896" s="82"/>
      <c r="F896" s="69"/>
      <c r="G896" s="70"/>
      <c r="H896" s="70"/>
    </row>
    <row r="897" spans="3:8" ht="14.25" customHeight="1">
      <c r="C897" s="68"/>
      <c r="D897" s="73"/>
      <c r="E897" s="82"/>
      <c r="F897" s="69"/>
      <c r="G897" s="70"/>
      <c r="H897" s="70"/>
    </row>
    <row r="898" spans="3:8" ht="14.25" customHeight="1">
      <c r="C898" s="68"/>
      <c r="D898" s="73"/>
      <c r="E898" s="82"/>
      <c r="F898" s="69"/>
      <c r="G898" s="70"/>
      <c r="H898" s="70"/>
    </row>
    <row r="899" spans="3:8" ht="14.25" customHeight="1">
      <c r="C899" s="68"/>
      <c r="D899" s="73"/>
      <c r="E899" s="82"/>
      <c r="F899" s="69"/>
      <c r="G899" s="70"/>
      <c r="H899" s="70"/>
    </row>
    <row r="900" spans="3:8" ht="14.25" customHeight="1">
      <c r="C900" s="68"/>
      <c r="D900" s="73"/>
      <c r="E900" s="82"/>
      <c r="F900" s="69"/>
      <c r="G900" s="70"/>
      <c r="H900" s="70"/>
    </row>
    <row r="901" spans="3:8" ht="14.25" customHeight="1">
      <c r="C901" s="68"/>
      <c r="D901" s="73"/>
      <c r="E901" s="82"/>
      <c r="F901" s="69"/>
      <c r="G901" s="70"/>
      <c r="H901" s="70"/>
    </row>
    <row r="902" spans="3:8" ht="14.25" customHeight="1">
      <c r="C902" s="68"/>
      <c r="D902" s="73"/>
      <c r="E902" s="82"/>
      <c r="F902" s="69"/>
      <c r="G902" s="70"/>
      <c r="H902" s="70"/>
    </row>
    <row r="903" spans="3:8" ht="14.25" customHeight="1">
      <c r="C903" s="68"/>
      <c r="D903" s="73"/>
      <c r="E903" s="82"/>
      <c r="F903" s="69"/>
      <c r="G903" s="70"/>
      <c r="H903" s="70"/>
    </row>
    <row r="904" spans="3:8" ht="14.25" customHeight="1">
      <c r="C904" s="68"/>
      <c r="D904" s="73"/>
      <c r="E904" s="82"/>
      <c r="F904" s="69"/>
      <c r="G904" s="70"/>
      <c r="H904" s="70"/>
    </row>
    <row r="905" spans="3:8" ht="14.25" customHeight="1">
      <c r="C905" s="68"/>
      <c r="D905" s="73"/>
      <c r="E905" s="82"/>
      <c r="F905" s="69"/>
      <c r="G905" s="70"/>
      <c r="H905" s="70"/>
    </row>
    <row r="906" spans="3:8" ht="14.25" customHeight="1">
      <c r="C906" s="68"/>
      <c r="D906" s="73"/>
      <c r="E906" s="82"/>
      <c r="F906" s="69"/>
      <c r="G906" s="70"/>
      <c r="H906" s="70"/>
    </row>
    <row r="907" spans="3:8" ht="14.25" customHeight="1">
      <c r="C907" s="68"/>
      <c r="D907" s="73"/>
      <c r="E907" s="82"/>
      <c r="F907" s="69"/>
      <c r="G907" s="70"/>
      <c r="H907" s="70"/>
    </row>
    <row r="908" spans="3:8" ht="14.25" customHeight="1">
      <c r="C908" s="68"/>
      <c r="D908" s="73"/>
      <c r="E908" s="82"/>
      <c r="F908" s="69"/>
      <c r="G908" s="70"/>
      <c r="H908" s="70"/>
    </row>
    <row r="909" spans="3:8" ht="14.25" customHeight="1">
      <c r="C909" s="68"/>
      <c r="D909" s="73"/>
      <c r="E909" s="82"/>
      <c r="F909" s="69"/>
      <c r="G909" s="70"/>
      <c r="H909" s="70"/>
    </row>
    <row r="910" spans="3:8" ht="14.25" customHeight="1">
      <c r="C910" s="68"/>
      <c r="D910" s="73"/>
      <c r="E910" s="82"/>
      <c r="F910" s="69"/>
      <c r="G910" s="70"/>
      <c r="H910" s="70"/>
    </row>
    <row r="911" spans="3:8" ht="14.25" customHeight="1">
      <c r="C911" s="68"/>
      <c r="D911" s="73"/>
      <c r="E911" s="82"/>
      <c r="F911" s="69"/>
      <c r="G911" s="70"/>
      <c r="H911" s="70"/>
    </row>
    <row r="912" spans="3:8" ht="14.25" customHeight="1">
      <c r="C912" s="68"/>
      <c r="D912" s="73"/>
      <c r="E912" s="82"/>
      <c r="F912" s="69"/>
      <c r="G912" s="70"/>
      <c r="H912" s="70"/>
    </row>
    <row r="913" spans="3:8" ht="14.25" customHeight="1">
      <c r="C913" s="68"/>
      <c r="D913" s="73"/>
      <c r="E913" s="82"/>
      <c r="F913" s="69"/>
      <c r="G913" s="70"/>
      <c r="H913" s="70"/>
    </row>
    <row r="914" spans="3:8" ht="14.25" customHeight="1">
      <c r="C914" s="68"/>
      <c r="D914" s="73"/>
      <c r="E914" s="82"/>
      <c r="F914" s="69"/>
      <c r="G914" s="70"/>
      <c r="H914" s="70"/>
    </row>
    <row r="915" spans="3:8" ht="14.25" customHeight="1">
      <c r="C915" s="68"/>
      <c r="D915" s="73"/>
      <c r="E915" s="82"/>
      <c r="F915" s="69"/>
      <c r="G915" s="70"/>
      <c r="H915" s="70"/>
    </row>
    <row r="916" spans="3:8" ht="14.25" customHeight="1">
      <c r="C916" s="68"/>
      <c r="D916" s="73"/>
      <c r="E916" s="82"/>
      <c r="F916" s="69"/>
      <c r="G916" s="70"/>
      <c r="H916" s="70"/>
    </row>
    <row r="917" spans="3:8" ht="14.25" customHeight="1">
      <c r="C917" s="68"/>
      <c r="D917" s="73"/>
      <c r="E917" s="82"/>
      <c r="F917" s="69"/>
      <c r="G917" s="70"/>
      <c r="H917" s="70"/>
    </row>
    <row r="918" spans="3:8" ht="14.25" customHeight="1">
      <c r="C918" s="68"/>
      <c r="D918" s="73"/>
      <c r="E918" s="82"/>
      <c r="F918" s="69"/>
      <c r="G918" s="70"/>
      <c r="H918" s="70"/>
    </row>
    <row r="919" spans="3:8" ht="14.25" customHeight="1">
      <c r="C919" s="68"/>
      <c r="D919" s="73"/>
      <c r="E919" s="82"/>
      <c r="F919" s="69"/>
      <c r="G919" s="70"/>
      <c r="H919" s="70"/>
    </row>
    <row r="920" spans="3:8" ht="14.25" customHeight="1">
      <c r="C920" s="68"/>
      <c r="D920" s="73"/>
      <c r="E920" s="82"/>
      <c r="F920" s="69"/>
      <c r="G920" s="70"/>
      <c r="H920" s="70"/>
    </row>
    <row r="921" spans="3:8" ht="14.25" customHeight="1">
      <c r="C921" s="68"/>
      <c r="D921" s="73"/>
      <c r="E921" s="82"/>
      <c r="F921" s="69"/>
      <c r="G921" s="70"/>
      <c r="H921" s="70"/>
    </row>
    <row r="922" spans="3:8" ht="14.25" customHeight="1">
      <c r="C922" s="68"/>
      <c r="D922" s="73"/>
      <c r="E922" s="82"/>
      <c r="F922" s="69"/>
      <c r="G922" s="70"/>
      <c r="H922" s="70"/>
    </row>
    <row r="923" spans="3:8" ht="14.25" customHeight="1">
      <c r="C923" s="68"/>
      <c r="D923" s="73"/>
      <c r="E923" s="82"/>
      <c r="F923" s="69"/>
      <c r="G923" s="70"/>
      <c r="H923" s="70"/>
    </row>
    <row r="924" spans="3:8" ht="14.25" customHeight="1">
      <c r="C924" s="68"/>
      <c r="D924" s="73"/>
      <c r="E924" s="82"/>
      <c r="F924" s="69"/>
      <c r="G924" s="70"/>
      <c r="H924" s="70"/>
    </row>
    <row r="925" spans="3:8" ht="14.25" customHeight="1">
      <c r="C925" s="68"/>
      <c r="D925" s="73"/>
      <c r="E925" s="82"/>
      <c r="F925" s="69"/>
      <c r="G925" s="70"/>
      <c r="H925" s="70"/>
    </row>
    <row r="926" spans="3:8" ht="14.25" customHeight="1">
      <c r="C926" s="68"/>
      <c r="D926" s="73"/>
      <c r="E926" s="82"/>
      <c r="F926" s="69"/>
      <c r="G926" s="70"/>
      <c r="H926" s="70"/>
    </row>
    <row r="927" spans="3:8" ht="14.25" customHeight="1">
      <c r="C927" s="68"/>
      <c r="D927" s="73"/>
      <c r="E927" s="82"/>
      <c r="F927" s="69"/>
      <c r="G927" s="70"/>
      <c r="H927" s="70"/>
    </row>
    <row r="928" spans="3:8" ht="14.25" customHeight="1">
      <c r="C928" s="68"/>
      <c r="D928" s="73"/>
      <c r="E928" s="82"/>
      <c r="F928" s="69"/>
      <c r="G928" s="70"/>
      <c r="H928" s="70"/>
    </row>
    <row r="929" spans="3:8" ht="14.25" customHeight="1">
      <c r="C929" s="68"/>
      <c r="D929" s="73"/>
      <c r="E929" s="82"/>
      <c r="F929" s="69"/>
      <c r="G929" s="70"/>
      <c r="H929" s="70"/>
    </row>
    <row r="930" spans="3:8" ht="14.25" customHeight="1">
      <c r="C930" s="68"/>
      <c r="D930" s="73"/>
      <c r="E930" s="82"/>
      <c r="F930" s="69"/>
      <c r="G930" s="70"/>
      <c r="H930" s="70"/>
    </row>
    <row r="931" spans="3:8" ht="14.25" customHeight="1">
      <c r="C931" s="68"/>
      <c r="D931" s="73"/>
      <c r="E931" s="82"/>
      <c r="F931" s="69"/>
      <c r="G931" s="70"/>
      <c r="H931" s="70"/>
    </row>
    <row r="932" spans="3:8" ht="14.25" customHeight="1">
      <c r="C932" s="68"/>
      <c r="D932" s="73"/>
      <c r="E932" s="82"/>
      <c r="F932" s="69"/>
      <c r="G932" s="70"/>
      <c r="H932" s="70"/>
    </row>
    <row r="933" spans="3:8" ht="14.25" customHeight="1">
      <c r="C933" s="68"/>
      <c r="D933" s="73"/>
      <c r="E933" s="82"/>
      <c r="F933" s="69"/>
      <c r="G933" s="70"/>
      <c r="H933" s="70"/>
    </row>
    <row r="934" spans="3:8" ht="14.25" customHeight="1">
      <c r="C934" s="68"/>
      <c r="D934" s="73"/>
      <c r="E934" s="82"/>
      <c r="F934" s="69"/>
      <c r="G934" s="70"/>
      <c r="H934" s="70"/>
    </row>
    <row r="935" spans="3:8" ht="14.25" customHeight="1">
      <c r="C935" s="68"/>
      <c r="D935" s="73"/>
      <c r="E935" s="82"/>
      <c r="F935" s="69"/>
      <c r="G935" s="70"/>
      <c r="H935" s="70"/>
    </row>
    <row r="936" spans="3:8" ht="14.25" customHeight="1">
      <c r="C936" s="68"/>
      <c r="D936" s="73"/>
      <c r="E936" s="82"/>
      <c r="F936" s="69"/>
      <c r="G936" s="70"/>
      <c r="H936" s="70"/>
    </row>
    <row r="937" spans="3:8" ht="14.25" customHeight="1">
      <c r="C937" s="68"/>
      <c r="D937" s="73"/>
      <c r="E937" s="82"/>
      <c r="F937" s="69"/>
      <c r="G937" s="70"/>
      <c r="H937" s="70"/>
    </row>
    <row r="938" spans="3:8" ht="14.25" customHeight="1">
      <c r="C938" s="68"/>
      <c r="D938" s="73"/>
      <c r="E938" s="82"/>
      <c r="F938" s="69"/>
      <c r="G938" s="70"/>
      <c r="H938" s="70"/>
    </row>
    <row r="939" spans="3:8" ht="14.25" customHeight="1">
      <c r="C939" s="68"/>
      <c r="D939" s="73"/>
      <c r="E939" s="82"/>
      <c r="F939" s="69"/>
      <c r="G939" s="70"/>
      <c r="H939" s="70"/>
    </row>
    <row r="940" spans="3:8" ht="14.25" customHeight="1">
      <c r="C940" s="68"/>
      <c r="D940" s="73"/>
      <c r="E940" s="82"/>
      <c r="F940" s="69"/>
      <c r="G940" s="70"/>
      <c r="H940" s="70"/>
    </row>
    <row r="941" spans="3:8" ht="14.25" customHeight="1">
      <c r="C941" s="68"/>
      <c r="D941" s="73"/>
      <c r="E941" s="82"/>
      <c r="F941" s="69"/>
      <c r="G941" s="70"/>
      <c r="H941" s="70"/>
    </row>
    <row r="942" spans="3:8" ht="14.25" customHeight="1">
      <c r="C942" s="68"/>
      <c r="D942" s="73"/>
      <c r="E942" s="82"/>
      <c r="F942" s="69"/>
      <c r="G942" s="70"/>
      <c r="H942" s="70"/>
    </row>
    <row r="943" spans="3:8" ht="14.25" customHeight="1">
      <c r="C943" s="68"/>
      <c r="D943" s="73"/>
      <c r="E943" s="82"/>
      <c r="F943" s="69"/>
      <c r="G943" s="70"/>
      <c r="H943" s="70"/>
    </row>
    <row r="944" spans="3:8" ht="14.25" customHeight="1">
      <c r="C944" s="68"/>
      <c r="D944" s="73"/>
      <c r="E944" s="82"/>
      <c r="F944" s="69"/>
      <c r="G944" s="70"/>
      <c r="H944" s="70"/>
    </row>
    <row r="945" spans="3:8" ht="14.25" customHeight="1">
      <c r="C945" s="68"/>
      <c r="D945" s="73"/>
      <c r="E945" s="82"/>
      <c r="F945" s="69"/>
      <c r="G945" s="70"/>
      <c r="H945" s="70"/>
    </row>
    <row r="946" spans="3:8" ht="14.25" customHeight="1">
      <c r="C946" s="68"/>
      <c r="D946" s="73"/>
      <c r="E946" s="82"/>
      <c r="F946" s="69"/>
      <c r="G946" s="70"/>
      <c r="H946" s="70"/>
    </row>
    <row r="947" spans="3:8" ht="14.25" customHeight="1">
      <c r="C947" s="68"/>
      <c r="D947" s="73"/>
      <c r="E947" s="82"/>
      <c r="F947" s="69"/>
      <c r="G947" s="70"/>
      <c r="H947" s="70"/>
    </row>
    <row r="948" spans="3:8" ht="14.25" customHeight="1">
      <c r="C948" s="68"/>
      <c r="D948" s="73"/>
      <c r="E948" s="82"/>
      <c r="F948" s="69"/>
      <c r="G948" s="70"/>
      <c r="H948" s="70"/>
    </row>
    <row r="949" spans="3:8" ht="14.25" customHeight="1">
      <c r="C949" s="68"/>
      <c r="D949" s="73"/>
      <c r="E949" s="82"/>
      <c r="F949" s="69"/>
      <c r="G949" s="70"/>
      <c r="H949" s="70"/>
    </row>
    <row r="950" spans="3:8" ht="14.25" customHeight="1">
      <c r="C950" s="68"/>
      <c r="D950" s="73"/>
      <c r="E950" s="82"/>
      <c r="F950" s="69"/>
      <c r="G950" s="70"/>
      <c r="H950" s="70"/>
    </row>
    <row r="951" spans="3:8" ht="14.25" customHeight="1">
      <c r="C951" s="68"/>
      <c r="D951" s="73"/>
      <c r="E951" s="82"/>
      <c r="F951" s="69"/>
      <c r="G951" s="70"/>
      <c r="H951" s="70"/>
    </row>
    <row r="952" spans="3:8" ht="14.25" customHeight="1">
      <c r="C952" s="68"/>
      <c r="D952" s="73"/>
      <c r="E952" s="82"/>
      <c r="F952" s="69"/>
      <c r="G952" s="70"/>
      <c r="H952" s="70"/>
    </row>
    <row r="953" spans="3:8" ht="14.25" customHeight="1">
      <c r="C953" s="68"/>
      <c r="D953" s="73"/>
      <c r="E953" s="82"/>
      <c r="F953" s="69"/>
      <c r="G953" s="70"/>
      <c r="H953" s="70"/>
    </row>
    <row r="954" spans="3:8" ht="14.25" customHeight="1">
      <c r="C954" s="68"/>
      <c r="D954" s="73"/>
      <c r="E954" s="82"/>
      <c r="F954" s="69"/>
      <c r="G954" s="70"/>
      <c r="H954" s="70"/>
    </row>
    <row r="955" spans="3:8" ht="14.25" customHeight="1">
      <c r="C955" s="68"/>
      <c r="D955" s="73"/>
      <c r="E955" s="82"/>
      <c r="F955" s="69"/>
      <c r="G955" s="70"/>
      <c r="H955" s="70"/>
    </row>
    <row r="956" spans="3:8" ht="14.25" customHeight="1">
      <c r="C956" s="68"/>
      <c r="D956" s="73"/>
      <c r="E956" s="82"/>
      <c r="F956" s="69"/>
      <c r="G956" s="70"/>
      <c r="H956" s="70"/>
    </row>
    <row r="957" spans="3:8" ht="14.25" customHeight="1">
      <c r="C957" s="68"/>
      <c r="D957" s="73"/>
      <c r="E957" s="82"/>
      <c r="F957" s="69"/>
      <c r="G957" s="70"/>
      <c r="H957" s="70"/>
    </row>
    <row r="958" spans="3:8" ht="14.25" customHeight="1">
      <c r="C958" s="68"/>
      <c r="D958" s="73"/>
      <c r="E958" s="82"/>
      <c r="F958" s="69"/>
      <c r="G958" s="70"/>
      <c r="H958" s="70"/>
    </row>
    <row r="959" spans="3:8" ht="14.25" customHeight="1">
      <c r="C959" s="68"/>
      <c r="D959" s="73"/>
      <c r="E959" s="82"/>
      <c r="F959" s="69"/>
      <c r="G959" s="70"/>
      <c r="H959" s="70"/>
    </row>
    <row r="960" spans="3:8" ht="14.25" customHeight="1">
      <c r="C960" s="68"/>
      <c r="D960" s="73"/>
      <c r="E960" s="82"/>
      <c r="F960" s="69"/>
      <c r="G960" s="70"/>
      <c r="H960" s="70"/>
    </row>
    <row r="961" spans="3:8" ht="14.25" customHeight="1">
      <c r="C961" s="68"/>
      <c r="D961" s="73"/>
      <c r="E961" s="82"/>
      <c r="F961" s="69"/>
      <c r="G961" s="70"/>
      <c r="H961" s="70"/>
    </row>
    <row r="962" spans="3:8" ht="14.25" customHeight="1">
      <c r="C962" s="68"/>
      <c r="D962" s="73"/>
      <c r="E962" s="82"/>
      <c r="F962" s="69"/>
      <c r="G962" s="70"/>
      <c r="H962" s="70"/>
    </row>
    <row r="963" spans="3:8" ht="14.25" customHeight="1">
      <c r="C963" s="68"/>
      <c r="D963" s="73"/>
      <c r="E963" s="82"/>
      <c r="F963" s="69"/>
      <c r="G963" s="70"/>
      <c r="H963" s="70"/>
    </row>
    <row r="964" spans="3:8" ht="14.25" customHeight="1">
      <c r="C964" s="68"/>
      <c r="D964" s="73"/>
      <c r="E964" s="82"/>
      <c r="F964" s="69"/>
      <c r="G964" s="70"/>
      <c r="H964" s="70"/>
    </row>
    <row r="965" spans="3:8" ht="14.25" customHeight="1">
      <c r="C965" s="68"/>
      <c r="D965" s="73"/>
      <c r="E965" s="82"/>
      <c r="F965" s="69"/>
      <c r="G965" s="70"/>
      <c r="H965" s="70"/>
    </row>
    <row r="966" spans="3:8" ht="14.25" customHeight="1">
      <c r="C966" s="68"/>
      <c r="D966" s="73"/>
      <c r="E966" s="82"/>
      <c r="F966" s="69"/>
      <c r="G966" s="70"/>
      <c r="H966" s="70"/>
    </row>
    <row r="967" spans="3:8" ht="14.25" customHeight="1">
      <c r="C967" s="68"/>
      <c r="D967" s="73"/>
      <c r="E967" s="82"/>
      <c r="F967" s="69"/>
      <c r="G967" s="70"/>
      <c r="H967" s="70"/>
    </row>
    <row r="968" spans="3:8" ht="14.25" customHeight="1">
      <c r="C968" s="68"/>
      <c r="D968" s="73"/>
      <c r="E968" s="82"/>
      <c r="F968" s="69"/>
      <c r="G968" s="70"/>
      <c r="H968" s="70"/>
    </row>
    <row r="969" spans="3:8" ht="14.25" customHeight="1">
      <c r="C969" s="68"/>
      <c r="D969" s="73"/>
      <c r="E969" s="82"/>
      <c r="F969" s="69"/>
      <c r="G969" s="70"/>
      <c r="H969" s="70"/>
    </row>
    <row r="970" spans="3:8" ht="14.25" customHeight="1">
      <c r="C970" s="68"/>
      <c r="D970" s="73"/>
      <c r="E970" s="82"/>
      <c r="F970" s="69"/>
      <c r="G970" s="70"/>
      <c r="H970" s="70"/>
    </row>
    <row r="971" spans="3:8" ht="14.25" customHeight="1">
      <c r="C971" s="68"/>
      <c r="D971" s="73"/>
      <c r="E971" s="82"/>
      <c r="F971" s="69"/>
      <c r="G971" s="70"/>
      <c r="H971" s="70"/>
    </row>
    <row r="972" spans="3:8" ht="14.25" customHeight="1">
      <c r="C972" s="68"/>
      <c r="D972" s="73"/>
      <c r="E972" s="82"/>
      <c r="F972" s="69"/>
      <c r="G972" s="70"/>
      <c r="H972" s="70"/>
    </row>
    <row r="973" spans="3:8" ht="14.25" customHeight="1">
      <c r="C973" s="68"/>
      <c r="D973" s="73"/>
      <c r="E973" s="82"/>
      <c r="F973" s="69"/>
      <c r="G973" s="70"/>
      <c r="H973" s="70"/>
    </row>
    <row r="974" spans="3:8" ht="14.25" customHeight="1">
      <c r="C974" s="68"/>
      <c r="D974" s="73"/>
      <c r="E974" s="82"/>
      <c r="F974" s="69"/>
      <c r="G974" s="70"/>
      <c r="H974" s="70"/>
    </row>
    <row r="975" spans="3:8" ht="14.25" customHeight="1">
      <c r="C975" s="68"/>
      <c r="D975" s="73"/>
      <c r="E975" s="82"/>
      <c r="F975" s="69"/>
      <c r="G975" s="70"/>
      <c r="H975" s="70"/>
    </row>
    <row r="976" spans="3:8" ht="14.25" customHeight="1">
      <c r="C976" s="68"/>
      <c r="D976" s="73"/>
      <c r="E976" s="82"/>
      <c r="F976" s="69"/>
      <c r="G976" s="70"/>
      <c r="H976" s="70"/>
    </row>
    <row r="977" spans="3:8" ht="14.25" customHeight="1">
      <c r="C977" s="68"/>
      <c r="D977" s="73"/>
      <c r="E977" s="82"/>
      <c r="F977" s="69"/>
      <c r="G977" s="70"/>
      <c r="H977" s="70"/>
    </row>
    <row r="978" spans="3:8" ht="14.25" customHeight="1">
      <c r="C978" s="68"/>
      <c r="D978" s="73"/>
      <c r="E978" s="82"/>
      <c r="F978" s="69"/>
      <c r="G978" s="70"/>
      <c r="H978" s="70"/>
    </row>
    <row r="979" spans="3:8" ht="14.25" customHeight="1">
      <c r="C979" s="68"/>
      <c r="D979" s="73"/>
      <c r="E979" s="82"/>
      <c r="F979" s="69"/>
      <c r="G979" s="70"/>
      <c r="H979" s="70"/>
    </row>
    <row r="980" spans="3:8" ht="14.25" customHeight="1">
      <c r="C980" s="68"/>
      <c r="D980" s="73"/>
      <c r="E980" s="82"/>
      <c r="F980" s="69"/>
      <c r="G980" s="70"/>
      <c r="H980" s="70"/>
    </row>
    <row r="981" spans="3:8" ht="14.25" customHeight="1">
      <c r="C981" s="68"/>
      <c r="D981" s="73"/>
      <c r="E981" s="82"/>
      <c r="F981" s="69"/>
      <c r="G981" s="70"/>
      <c r="H981" s="70"/>
    </row>
    <row r="982" spans="3:8" ht="14.25" customHeight="1">
      <c r="C982" s="68"/>
      <c r="D982" s="73"/>
      <c r="E982" s="82"/>
      <c r="F982" s="69"/>
      <c r="G982" s="70"/>
      <c r="H982" s="70"/>
    </row>
    <row r="983" spans="3:8" ht="14.25" customHeight="1">
      <c r="C983" s="68"/>
      <c r="D983" s="73"/>
      <c r="E983" s="82"/>
      <c r="F983" s="69"/>
      <c r="G983" s="70"/>
      <c r="H983" s="70"/>
    </row>
    <row r="984" spans="3:8" ht="14.25" customHeight="1">
      <c r="C984" s="68"/>
      <c r="D984" s="73"/>
      <c r="E984" s="82"/>
      <c r="F984" s="69"/>
      <c r="G984" s="70"/>
      <c r="H984" s="70"/>
    </row>
    <row r="985" spans="3:8" ht="14.25" customHeight="1">
      <c r="C985" s="68"/>
      <c r="D985" s="73"/>
      <c r="E985" s="82"/>
      <c r="F985" s="69"/>
      <c r="G985" s="70"/>
      <c r="H985" s="70"/>
    </row>
    <row r="986" spans="3:8" ht="14.25" customHeight="1">
      <c r="C986" s="68"/>
      <c r="D986" s="73"/>
      <c r="E986" s="82"/>
      <c r="F986" s="69"/>
      <c r="G986" s="70"/>
      <c r="H986" s="70"/>
    </row>
    <row r="987" spans="3:8" ht="14.25" customHeight="1">
      <c r="C987" s="68"/>
      <c r="D987" s="73"/>
      <c r="E987" s="82"/>
      <c r="F987" s="69"/>
      <c r="G987" s="70"/>
      <c r="H987" s="70"/>
    </row>
    <row r="988" spans="3:8" ht="14.25" customHeight="1">
      <c r="C988" s="68"/>
      <c r="D988" s="73"/>
      <c r="E988" s="82"/>
      <c r="F988" s="69"/>
      <c r="G988" s="70"/>
      <c r="H988" s="70"/>
    </row>
    <row r="989" spans="3:8" ht="14.25" customHeight="1">
      <c r="C989" s="68"/>
      <c r="D989" s="73"/>
      <c r="E989" s="82"/>
      <c r="F989" s="69"/>
      <c r="G989" s="70"/>
      <c r="H989" s="70"/>
    </row>
    <row r="990" spans="3:8" ht="14.25" customHeight="1">
      <c r="C990" s="68"/>
      <c r="D990" s="73"/>
      <c r="E990" s="82"/>
      <c r="F990" s="69"/>
      <c r="G990" s="70"/>
      <c r="H990" s="70"/>
    </row>
    <row r="991" spans="3:8" ht="14.25" customHeight="1">
      <c r="C991" s="68"/>
      <c r="D991" s="73"/>
      <c r="E991" s="82"/>
      <c r="F991" s="69"/>
      <c r="G991" s="70"/>
      <c r="H991" s="70"/>
    </row>
    <row r="992" spans="3:8" ht="14.25" customHeight="1">
      <c r="C992" s="68"/>
      <c r="D992" s="73"/>
      <c r="E992" s="82"/>
      <c r="F992" s="69"/>
      <c r="G992" s="70"/>
      <c r="H992" s="70"/>
    </row>
    <row r="993" spans="3:8" ht="14.25" customHeight="1">
      <c r="C993" s="68"/>
      <c r="D993" s="73"/>
      <c r="E993" s="82"/>
      <c r="F993" s="69"/>
      <c r="G993" s="70"/>
      <c r="H993" s="70"/>
    </row>
    <row r="994" spans="3:8" ht="14.25" customHeight="1">
      <c r="C994" s="68"/>
      <c r="D994" s="73"/>
      <c r="E994" s="82"/>
      <c r="F994" s="69"/>
      <c r="G994" s="70"/>
      <c r="H994" s="70"/>
    </row>
    <row r="995" spans="3:8" ht="14.25" customHeight="1">
      <c r="C995" s="68"/>
      <c r="D995" s="73"/>
      <c r="E995" s="82"/>
      <c r="F995" s="69"/>
      <c r="G995" s="70"/>
      <c r="H995" s="70"/>
    </row>
    <row r="996" spans="3:8" ht="14.25" customHeight="1">
      <c r="C996" s="68"/>
      <c r="D996" s="73"/>
      <c r="E996" s="82"/>
      <c r="F996" s="69"/>
      <c r="G996" s="70"/>
      <c r="H996" s="70"/>
    </row>
    <row r="997" spans="3:8" ht="14.25" customHeight="1">
      <c r="C997" s="68"/>
      <c r="D997" s="73"/>
      <c r="E997" s="82"/>
      <c r="F997" s="69"/>
      <c r="G997" s="70"/>
      <c r="H997" s="70"/>
    </row>
    <row r="998" spans="3:8" ht="14.25" customHeight="1">
      <c r="C998" s="68"/>
      <c r="D998" s="73"/>
      <c r="E998" s="82"/>
      <c r="F998" s="69"/>
      <c r="G998" s="70"/>
      <c r="H998" s="70"/>
    </row>
    <row r="999" spans="3:8" ht="14.25" customHeight="1">
      <c r="C999" s="68"/>
      <c r="D999" s="73"/>
      <c r="E999" s="82"/>
      <c r="F999" s="69"/>
      <c r="G999" s="70"/>
      <c r="H999" s="70"/>
    </row>
    <row r="1000" spans="3:8" ht="14.25" customHeight="1">
      <c r="C1000" s="68"/>
      <c r="D1000" s="73"/>
      <c r="E1000" s="82"/>
      <c r="F1000" s="69"/>
      <c r="G1000" s="70"/>
      <c r="H1000" s="70"/>
    </row>
  </sheetData>
  <autoFilter ref="A1:H1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62" workbookViewId="0">
      <selection activeCell="G68" sqref="G68"/>
    </sheetView>
  </sheetViews>
  <sheetFormatPr baseColWidth="10" defaultColWidth="14.44140625" defaultRowHeight="15" customHeight="1"/>
  <cols>
    <col min="1" max="1" width="10.77734375" customWidth="1"/>
    <col min="2" max="2" width="39.21875" customWidth="1"/>
    <col min="3" max="3" width="10.77734375" customWidth="1"/>
    <col min="4" max="5" width="12.77734375" customWidth="1"/>
    <col min="6" max="6" width="22.21875" customWidth="1"/>
    <col min="7" max="7" width="18.21875" customWidth="1"/>
    <col min="8" max="8" width="39.77734375" customWidth="1"/>
    <col min="9" max="9" width="33.21875" customWidth="1"/>
    <col min="10" max="11" width="12.77734375" customWidth="1"/>
    <col min="12" max="26" width="11.21875" customWidth="1"/>
  </cols>
  <sheetData>
    <row r="1" spans="1:8" ht="14.25" customHeight="1">
      <c r="A1" s="38" t="s">
        <v>0</v>
      </c>
      <c r="B1" s="38" t="s">
        <v>1</v>
      </c>
      <c r="C1" s="38" t="s">
        <v>2</v>
      </c>
      <c r="D1" s="39" t="s">
        <v>3</v>
      </c>
      <c r="E1" s="39" t="s">
        <v>4</v>
      </c>
      <c r="F1" s="38" t="s">
        <v>5</v>
      </c>
      <c r="G1" s="38" t="s">
        <v>6</v>
      </c>
      <c r="H1" s="38" t="s">
        <v>7</v>
      </c>
    </row>
    <row r="2" spans="1:8" ht="14.25" customHeight="1">
      <c r="A2" s="10">
        <v>45566</v>
      </c>
      <c r="B2" s="55" t="s">
        <v>539</v>
      </c>
      <c r="C2" s="10">
        <v>45565</v>
      </c>
      <c r="D2" s="56">
        <v>3205.45</v>
      </c>
      <c r="E2" s="56"/>
      <c r="F2" s="49"/>
      <c r="G2" s="55" t="s">
        <v>12</v>
      </c>
      <c r="H2" s="49" t="s">
        <v>540</v>
      </c>
    </row>
    <row r="3" spans="1:8" ht="14.25" customHeight="1">
      <c r="A3" s="25">
        <v>45566</v>
      </c>
      <c r="B3" s="26" t="s">
        <v>541</v>
      </c>
      <c r="C3" s="25">
        <v>45565</v>
      </c>
      <c r="D3" s="27">
        <v>1167.7950000000001</v>
      </c>
      <c r="E3" s="27"/>
      <c r="F3" s="26"/>
      <c r="G3" s="26" t="s">
        <v>108</v>
      </c>
      <c r="H3" s="26" t="s">
        <v>542</v>
      </c>
    </row>
    <row r="4" spans="1:8" ht="14.25" customHeight="1">
      <c r="A4" s="21">
        <v>45566</v>
      </c>
      <c r="B4" s="22" t="s">
        <v>543</v>
      </c>
      <c r="C4" s="21">
        <v>45565</v>
      </c>
      <c r="D4" s="23">
        <v>2</v>
      </c>
      <c r="E4" s="23"/>
      <c r="F4" s="22"/>
      <c r="G4" s="78" t="s">
        <v>31</v>
      </c>
      <c r="H4" s="79" t="s">
        <v>32</v>
      </c>
    </row>
    <row r="5" spans="1:8" ht="14.25" customHeight="1">
      <c r="A5" s="21">
        <v>45566</v>
      </c>
      <c r="B5" s="22" t="s">
        <v>544</v>
      </c>
      <c r="C5" s="21">
        <v>45565</v>
      </c>
      <c r="D5" s="23">
        <v>0.5</v>
      </c>
      <c r="E5" s="23"/>
      <c r="F5" s="22"/>
      <c r="G5" s="78" t="s">
        <v>31</v>
      </c>
      <c r="H5" s="79" t="s">
        <v>32</v>
      </c>
    </row>
    <row r="6" spans="1:8" ht="14.25" customHeight="1">
      <c r="A6" s="21">
        <v>45567</v>
      </c>
      <c r="B6" s="22" t="s">
        <v>545</v>
      </c>
      <c r="C6" s="21">
        <v>45565</v>
      </c>
      <c r="D6" s="23">
        <v>0.38500000000000001</v>
      </c>
      <c r="E6" s="23"/>
      <c r="F6" s="22"/>
      <c r="G6" s="78" t="s">
        <v>31</v>
      </c>
      <c r="H6" s="79" t="s">
        <v>32</v>
      </c>
    </row>
    <row r="7" spans="1:8" ht="14.25" customHeight="1">
      <c r="A7" s="6">
        <v>45567</v>
      </c>
      <c r="B7" s="7" t="s">
        <v>8</v>
      </c>
      <c r="C7" s="6">
        <v>45573</v>
      </c>
      <c r="D7" s="8"/>
      <c r="E7" s="8">
        <v>84.644999999999996</v>
      </c>
      <c r="F7" s="7"/>
      <c r="G7" s="7" t="s">
        <v>9</v>
      </c>
      <c r="H7" s="7"/>
    </row>
    <row r="8" spans="1:8" ht="14.25" customHeight="1">
      <c r="A8" s="13">
        <v>45567</v>
      </c>
      <c r="B8" s="14" t="s">
        <v>546</v>
      </c>
      <c r="C8" s="13">
        <v>45566</v>
      </c>
      <c r="D8" s="15">
        <v>264.61200000000002</v>
      </c>
      <c r="E8" s="15"/>
      <c r="F8" s="14"/>
      <c r="G8" s="14" t="s">
        <v>26</v>
      </c>
      <c r="H8" s="14" t="s">
        <v>547</v>
      </c>
    </row>
    <row r="9" spans="1:8" ht="14.25" customHeight="1">
      <c r="A9" s="6">
        <v>45568</v>
      </c>
      <c r="B9" s="7" t="s">
        <v>548</v>
      </c>
      <c r="C9" s="6">
        <v>45569</v>
      </c>
      <c r="D9" s="8"/>
      <c r="E9" s="8">
        <v>943.38300000000004</v>
      </c>
      <c r="F9" s="7"/>
      <c r="G9" s="7" t="s">
        <v>185</v>
      </c>
      <c r="H9" s="7" t="s">
        <v>86</v>
      </c>
    </row>
    <row r="10" spans="1:8" ht="14.25" customHeight="1">
      <c r="A10" s="21">
        <v>45568</v>
      </c>
      <c r="B10" s="22" t="s">
        <v>549</v>
      </c>
      <c r="C10" s="21">
        <v>45565</v>
      </c>
      <c r="D10" s="23">
        <v>114.24</v>
      </c>
      <c r="E10" s="23"/>
      <c r="F10" s="22"/>
      <c r="G10" s="78" t="s">
        <v>31</v>
      </c>
      <c r="H10" s="79" t="s">
        <v>32</v>
      </c>
    </row>
    <row r="11" spans="1:8" ht="14.25" customHeight="1">
      <c r="A11" s="13">
        <v>45568</v>
      </c>
      <c r="B11" s="14" t="s">
        <v>550</v>
      </c>
      <c r="C11" s="13">
        <v>45567</v>
      </c>
      <c r="D11" s="15">
        <v>3584.79</v>
      </c>
      <c r="E11" s="15"/>
      <c r="F11" s="14"/>
      <c r="G11" s="14" t="s">
        <v>15</v>
      </c>
      <c r="H11" s="14" t="s">
        <v>357</v>
      </c>
    </row>
    <row r="12" spans="1:8" ht="14.25" customHeight="1">
      <c r="A12" s="21">
        <v>45568</v>
      </c>
      <c r="B12" s="22" t="s">
        <v>33</v>
      </c>
      <c r="C12" s="21">
        <v>45567</v>
      </c>
      <c r="D12" s="23">
        <v>1.7849999999999999</v>
      </c>
      <c r="E12" s="23"/>
      <c r="F12" s="22"/>
      <c r="G12" s="78" t="s">
        <v>31</v>
      </c>
      <c r="H12" s="79" t="s">
        <v>32</v>
      </c>
    </row>
    <row r="13" spans="1:8" ht="14.25" customHeight="1">
      <c r="A13" s="21">
        <v>45568</v>
      </c>
      <c r="B13" s="22" t="s">
        <v>551</v>
      </c>
      <c r="C13" s="21">
        <v>45567</v>
      </c>
      <c r="D13" s="23">
        <v>0.75</v>
      </c>
      <c r="E13" s="23"/>
      <c r="F13" s="22"/>
      <c r="G13" s="78" t="s">
        <v>31</v>
      </c>
      <c r="H13" s="79" t="s">
        <v>32</v>
      </c>
    </row>
    <row r="14" spans="1:8" ht="14.25" customHeight="1">
      <c r="A14" s="6">
        <v>45569</v>
      </c>
      <c r="B14" s="7" t="s">
        <v>552</v>
      </c>
      <c r="C14" s="6">
        <v>45572</v>
      </c>
      <c r="D14" s="8"/>
      <c r="E14" s="8">
        <v>246.863</v>
      </c>
      <c r="F14" s="7"/>
      <c r="G14" s="7" t="s">
        <v>36</v>
      </c>
      <c r="H14" s="7" t="s">
        <v>37</v>
      </c>
    </row>
    <row r="15" spans="1:8" ht="14.25" customHeight="1">
      <c r="A15" s="6">
        <v>45569</v>
      </c>
      <c r="B15" s="7" t="s">
        <v>8</v>
      </c>
      <c r="C15" s="6">
        <v>45575</v>
      </c>
      <c r="D15" s="8"/>
      <c r="E15" s="8">
        <v>60.389000000000003</v>
      </c>
      <c r="F15" s="7"/>
      <c r="G15" s="7" t="s">
        <v>9</v>
      </c>
      <c r="H15" s="7"/>
    </row>
    <row r="16" spans="1:8" ht="14.25" customHeight="1">
      <c r="A16" s="21">
        <v>45569</v>
      </c>
      <c r="B16" s="22" t="s">
        <v>33</v>
      </c>
      <c r="C16" s="21">
        <v>45568</v>
      </c>
      <c r="D16" s="23">
        <v>1.7849999999999999</v>
      </c>
      <c r="E16" s="23"/>
      <c r="F16" s="22"/>
      <c r="G16" s="78" t="s">
        <v>31</v>
      </c>
      <c r="H16" s="79" t="s">
        <v>32</v>
      </c>
    </row>
    <row r="17" spans="1:8" ht="14.25" customHeight="1">
      <c r="A17" s="21">
        <v>45569</v>
      </c>
      <c r="B17" s="22" t="s">
        <v>553</v>
      </c>
      <c r="C17" s="21">
        <v>45568</v>
      </c>
      <c r="D17" s="23">
        <v>0.75</v>
      </c>
      <c r="E17" s="23"/>
      <c r="F17" s="22"/>
      <c r="G17" s="78" t="s">
        <v>31</v>
      </c>
      <c r="H17" s="79" t="s">
        <v>32</v>
      </c>
    </row>
    <row r="18" spans="1:8" ht="14.25" customHeight="1">
      <c r="A18" s="6">
        <v>45572</v>
      </c>
      <c r="B18" s="7" t="s">
        <v>28</v>
      </c>
      <c r="C18" s="6">
        <v>45573</v>
      </c>
      <c r="D18" s="8"/>
      <c r="E18" s="8">
        <v>9825</v>
      </c>
      <c r="F18" s="7"/>
      <c r="G18" s="7" t="s">
        <v>29</v>
      </c>
      <c r="H18" s="7"/>
    </row>
    <row r="19" spans="1:8" ht="14.25" customHeight="1">
      <c r="A19" s="6">
        <v>45572</v>
      </c>
      <c r="B19" s="7" t="s">
        <v>8</v>
      </c>
      <c r="C19" s="6">
        <v>45578</v>
      </c>
      <c r="D19" s="8"/>
      <c r="E19" s="8">
        <v>945.94899999999996</v>
      </c>
      <c r="F19" s="7"/>
      <c r="G19" s="7" t="s">
        <v>9</v>
      </c>
      <c r="H19" s="7"/>
    </row>
    <row r="20" spans="1:8" ht="14.25" customHeight="1">
      <c r="A20" s="6">
        <v>45572</v>
      </c>
      <c r="B20" s="7" t="s">
        <v>8</v>
      </c>
      <c r="C20" s="6">
        <v>45578</v>
      </c>
      <c r="D20" s="8"/>
      <c r="E20" s="8">
        <v>47.847999999999999</v>
      </c>
      <c r="F20" s="7"/>
      <c r="G20" s="7" t="s">
        <v>9</v>
      </c>
      <c r="H20" s="7"/>
    </row>
    <row r="21" spans="1:8" ht="14.25" customHeight="1">
      <c r="A21" s="21">
        <v>45572</v>
      </c>
      <c r="B21" s="22" t="s">
        <v>554</v>
      </c>
      <c r="C21" s="21">
        <v>45565</v>
      </c>
      <c r="D21" s="23">
        <v>596.72299999999996</v>
      </c>
      <c r="E21" s="23"/>
      <c r="F21" s="22"/>
      <c r="G21" s="78" t="s">
        <v>31</v>
      </c>
      <c r="H21" s="79" t="s">
        <v>32</v>
      </c>
    </row>
    <row r="22" spans="1:8" ht="14.25" customHeight="1">
      <c r="A22" s="13">
        <v>45572</v>
      </c>
      <c r="B22" s="14" t="s">
        <v>555</v>
      </c>
      <c r="C22" s="13">
        <v>45569</v>
      </c>
      <c r="D22" s="15">
        <v>980.87</v>
      </c>
      <c r="E22" s="15"/>
      <c r="F22" s="44" t="s">
        <v>556</v>
      </c>
      <c r="G22" s="113" t="s">
        <v>679</v>
      </c>
      <c r="H22" s="14" t="s">
        <v>557</v>
      </c>
    </row>
    <row r="23" spans="1:8" ht="14.25" customHeight="1">
      <c r="A23" s="13">
        <v>45572</v>
      </c>
      <c r="B23" s="14" t="s">
        <v>558</v>
      </c>
      <c r="C23" s="13">
        <v>45569</v>
      </c>
      <c r="D23" s="15">
        <v>770.59299999999996</v>
      </c>
      <c r="E23" s="15"/>
      <c r="F23" s="44" t="s">
        <v>559</v>
      </c>
      <c r="G23" s="113" t="s">
        <v>679</v>
      </c>
      <c r="H23" s="14" t="s">
        <v>557</v>
      </c>
    </row>
    <row r="24" spans="1:8" ht="14.25" customHeight="1">
      <c r="A24" s="10">
        <v>45572</v>
      </c>
      <c r="B24" s="11" t="s">
        <v>10</v>
      </c>
      <c r="C24" s="10">
        <v>45569</v>
      </c>
      <c r="D24" s="12">
        <v>500.20499999999998</v>
      </c>
      <c r="E24" s="12"/>
      <c r="F24" s="11"/>
      <c r="G24" s="80" t="s">
        <v>86</v>
      </c>
      <c r="H24" s="81" t="s">
        <v>86</v>
      </c>
    </row>
    <row r="25" spans="1:8" ht="14.25" customHeight="1">
      <c r="A25" s="13">
        <v>45573</v>
      </c>
      <c r="B25" s="14" t="s">
        <v>560</v>
      </c>
      <c r="C25" s="13">
        <v>45572</v>
      </c>
      <c r="D25" s="15">
        <v>15884</v>
      </c>
      <c r="E25" s="15"/>
      <c r="F25" s="14"/>
      <c r="G25" s="14" t="s">
        <v>144</v>
      </c>
      <c r="H25" s="14" t="s">
        <v>144</v>
      </c>
    </row>
    <row r="26" spans="1:8" ht="14.25" customHeight="1">
      <c r="A26" s="21">
        <v>45574</v>
      </c>
      <c r="B26" s="22" t="s">
        <v>498</v>
      </c>
      <c r="C26" s="21">
        <v>45573</v>
      </c>
      <c r="D26" s="23">
        <v>4</v>
      </c>
      <c r="E26" s="23"/>
      <c r="F26" s="22"/>
      <c r="G26" s="78" t="s">
        <v>31</v>
      </c>
      <c r="H26" s="79" t="s">
        <v>32</v>
      </c>
    </row>
    <row r="27" spans="1:8" ht="14.25" customHeight="1">
      <c r="A27" s="6">
        <v>45575</v>
      </c>
      <c r="B27" s="7" t="s">
        <v>8</v>
      </c>
      <c r="C27" s="6">
        <v>45581</v>
      </c>
      <c r="D27" s="8"/>
      <c r="E27" s="8">
        <v>132.26300000000001</v>
      </c>
      <c r="F27" s="7"/>
      <c r="G27" s="7" t="s">
        <v>9</v>
      </c>
      <c r="H27" s="7"/>
    </row>
    <row r="28" spans="1:8" ht="14.25" customHeight="1">
      <c r="A28" s="13">
        <v>45575</v>
      </c>
      <c r="B28" s="14" t="s">
        <v>561</v>
      </c>
      <c r="C28" s="13">
        <v>45574</v>
      </c>
      <c r="D28" s="15">
        <v>252.93100000000001</v>
      </c>
      <c r="E28" s="15"/>
      <c r="F28" s="14"/>
      <c r="G28" s="113" t="s">
        <v>679</v>
      </c>
      <c r="H28" s="14" t="s">
        <v>557</v>
      </c>
    </row>
    <row r="29" spans="1:8" ht="14.25" customHeight="1">
      <c r="A29" s="6">
        <v>45576</v>
      </c>
      <c r="B29" s="7" t="s">
        <v>562</v>
      </c>
      <c r="C29" s="6">
        <v>45579</v>
      </c>
      <c r="D29" s="8"/>
      <c r="E29" s="8">
        <v>163.43799999999999</v>
      </c>
      <c r="F29" s="7"/>
      <c r="G29" s="7" t="s">
        <v>36</v>
      </c>
      <c r="H29" s="7" t="s">
        <v>37</v>
      </c>
    </row>
    <row r="30" spans="1:8" ht="14.25" customHeight="1">
      <c r="A30" s="13">
        <v>45576</v>
      </c>
      <c r="B30" s="14" t="s">
        <v>563</v>
      </c>
      <c r="C30" s="13">
        <v>45575</v>
      </c>
      <c r="D30" s="15">
        <v>1186.6199999999999</v>
      </c>
      <c r="E30" s="15"/>
      <c r="F30" s="14"/>
      <c r="G30" s="14" t="s">
        <v>15</v>
      </c>
      <c r="H30" s="14" t="s">
        <v>489</v>
      </c>
    </row>
    <row r="31" spans="1:8" ht="14.25" customHeight="1">
      <c r="A31" s="13">
        <v>45576</v>
      </c>
      <c r="B31" s="14" t="s">
        <v>564</v>
      </c>
      <c r="C31" s="13">
        <v>45575</v>
      </c>
      <c r="D31" s="15">
        <v>111.92</v>
      </c>
      <c r="E31" s="15"/>
      <c r="F31" s="14"/>
      <c r="G31" s="14" t="s">
        <v>26</v>
      </c>
      <c r="H31" s="14" t="s">
        <v>565</v>
      </c>
    </row>
    <row r="32" spans="1:8" ht="14.25" customHeight="1">
      <c r="A32" s="21">
        <v>45576</v>
      </c>
      <c r="B32" s="22" t="s">
        <v>33</v>
      </c>
      <c r="C32" s="21">
        <v>45575</v>
      </c>
      <c r="D32" s="23">
        <v>1.7849999999999999</v>
      </c>
      <c r="E32" s="23"/>
      <c r="F32" s="22"/>
      <c r="G32" s="78" t="s">
        <v>31</v>
      </c>
      <c r="H32" s="79" t="s">
        <v>32</v>
      </c>
    </row>
    <row r="33" spans="1:9" ht="14.25" customHeight="1">
      <c r="A33" s="21">
        <v>45576</v>
      </c>
      <c r="B33" s="22" t="s">
        <v>553</v>
      </c>
      <c r="C33" s="21">
        <v>45575</v>
      </c>
      <c r="D33" s="23">
        <v>0.75</v>
      </c>
      <c r="E33" s="23"/>
      <c r="F33" s="22"/>
      <c r="G33" s="78" t="s">
        <v>31</v>
      </c>
      <c r="H33" s="79" t="s">
        <v>32</v>
      </c>
    </row>
    <row r="34" spans="1:9" ht="14.25" customHeight="1">
      <c r="A34" s="6">
        <v>45579</v>
      </c>
      <c r="B34" s="7" t="s">
        <v>69</v>
      </c>
      <c r="C34" s="6">
        <v>45581</v>
      </c>
      <c r="D34" s="8"/>
      <c r="E34" s="8">
        <v>10370</v>
      </c>
      <c r="F34" s="7"/>
      <c r="G34" s="7" t="s">
        <v>29</v>
      </c>
      <c r="H34" s="7"/>
    </row>
    <row r="35" spans="1:9" ht="14.25" customHeight="1">
      <c r="A35" s="6">
        <v>45579</v>
      </c>
      <c r="B35" s="7" t="s">
        <v>8</v>
      </c>
      <c r="C35" s="6">
        <v>45584</v>
      </c>
      <c r="D35" s="8"/>
      <c r="E35" s="8">
        <v>507.37400000000002</v>
      </c>
      <c r="F35" s="7"/>
      <c r="G35" s="7" t="s">
        <v>9</v>
      </c>
      <c r="H35" s="7"/>
      <c r="I35" s="69"/>
    </row>
    <row r="36" spans="1:9" ht="14.25" customHeight="1">
      <c r="A36" s="6">
        <v>45579</v>
      </c>
      <c r="B36" s="7" t="s">
        <v>8</v>
      </c>
      <c r="C36" s="6">
        <v>45584</v>
      </c>
      <c r="D36" s="8"/>
      <c r="E36" s="8">
        <v>59.216999999999999</v>
      </c>
      <c r="F36" s="7"/>
      <c r="G36" s="7" t="s">
        <v>9</v>
      </c>
      <c r="H36" s="7"/>
      <c r="I36" s="69"/>
    </row>
    <row r="37" spans="1:9" ht="14.25" customHeight="1">
      <c r="A37" s="6">
        <v>45581</v>
      </c>
      <c r="B37" s="7" t="s">
        <v>69</v>
      </c>
      <c r="C37" s="6">
        <v>45582</v>
      </c>
      <c r="D37" s="8"/>
      <c r="E37" s="8">
        <v>3015</v>
      </c>
      <c r="F37" s="7"/>
      <c r="G37" s="7" t="s">
        <v>29</v>
      </c>
      <c r="H37" s="7"/>
      <c r="I37" s="69"/>
    </row>
    <row r="38" spans="1:9" ht="14.25" customHeight="1">
      <c r="A38" s="6">
        <v>45581</v>
      </c>
      <c r="B38" s="7" t="s">
        <v>8</v>
      </c>
      <c r="C38" s="6">
        <v>45585</v>
      </c>
      <c r="D38" s="8"/>
      <c r="E38" s="8">
        <v>431.04899999999998</v>
      </c>
      <c r="F38" s="7"/>
      <c r="G38" s="7" t="s">
        <v>9</v>
      </c>
      <c r="H38" s="7"/>
      <c r="I38" s="69"/>
    </row>
    <row r="39" spans="1:9" ht="14.25" customHeight="1">
      <c r="A39" s="13">
        <v>45581</v>
      </c>
      <c r="B39" s="14" t="s">
        <v>566</v>
      </c>
      <c r="C39" s="13">
        <v>45579</v>
      </c>
      <c r="D39" s="15">
        <v>830.375</v>
      </c>
      <c r="E39" s="15"/>
      <c r="F39" s="14"/>
      <c r="G39" s="113" t="s">
        <v>679</v>
      </c>
      <c r="H39" s="14" t="s">
        <v>557</v>
      </c>
      <c r="I39" s="69"/>
    </row>
    <row r="40" spans="1:9" ht="14.25" customHeight="1">
      <c r="A40" s="13">
        <v>45581</v>
      </c>
      <c r="B40" s="14" t="s">
        <v>567</v>
      </c>
      <c r="C40" s="13">
        <v>45579</v>
      </c>
      <c r="D40" s="15">
        <v>609.20000000000005</v>
      </c>
      <c r="E40" s="15"/>
      <c r="F40" s="14"/>
      <c r="G40" s="14" t="s">
        <v>15</v>
      </c>
      <c r="H40" s="14" t="s">
        <v>357</v>
      </c>
      <c r="I40" s="69"/>
    </row>
    <row r="41" spans="1:9" ht="14.25" customHeight="1">
      <c r="A41" s="13">
        <v>45581</v>
      </c>
      <c r="B41" s="14" t="s">
        <v>568</v>
      </c>
      <c r="C41" s="13">
        <v>45579</v>
      </c>
      <c r="D41" s="15">
        <v>507.005</v>
      </c>
      <c r="E41" s="15"/>
      <c r="F41" s="14"/>
      <c r="G41" s="113" t="s">
        <v>679</v>
      </c>
      <c r="H41" s="14" t="s">
        <v>557</v>
      </c>
      <c r="I41" s="69"/>
    </row>
    <row r="42" spans="1:9" ht="14.25" customHeight="1">
      <c r="A42" s="25">
        <v>45582</v>
      </c>
      <c r="B42" s="26" t="s">
        <v>569</v>
      </c>
      <c r="C42" s="25">
        <v>45581</v>
      </c>
      <c r="D42" s="27">
        <v>4944.2070000000003</v>
      </c>
      <c r="E42" s="27"/>
      <c r="F42" s="26" t="s">
        <v>570</v>
      </c>
      <c r="G42" s="26" t="s">
        <v>95</v>
      </c>
      <c r="H42" s="26"/>
      <c r="I42" s="69"/>
    </row>
    <row r="43" spans="1:9" ht="14.25" customHeight="1">
      <c r="A43" s="13">
        <v>45582</v>
      </c>
      <c r="B43" s="14" t="s">
        <v>571</v>
      </c>
      <c r="C43" s="13">
        <v>45581</v>
      </c>
      <c r="D43" s="15">
        <v>3913.46</v>
      </c>
      <c r="E43" s="15"/>
      <c r="F43" s="14"/>
      <c r="G43" s="14" t="s">
        <v>55</v>
      </c>
      <c r="H43" s="14" t="s">
        <v>572</v>
      </c>
      <c r="I43" s="69"/>
    </row>
    <row r="44" spans="1:9" ht="14.25" customHeight="1">
      <c r="A44" s="10">
        <v>45582</v>
      </c>
      <c r="B44" s="55" t="s">
        <v>573</v>
      </c>
      <c r="C44" s="10">
        <v>45581</v>
      </c>
      <c r="D44" s="56">
        <v>2557.4499999999998</v>
      </c>
      <c r="E44" s="56"/>
      <c r="F44" s="49"/>
      <c r="G44" s="55" t="s">
        <v>12</v>
      </c>
      <c r="H44" s="49" t="s">
        <v>574</v>
      </c>
      <c r="I44" s="69"/>
    </row>
    <row r="45" spans="1:9" ht="14.25" customHeight="1">
      <c r="A45" s="13">
        <v>45582</v>
      </c>
      <c r="B45" s="14" t="s">
        <v>575</v>
      </c>
      <c r="C45" s="13">
        <v>45581</v>
      </c>
      <c r="D45" s="15">
        <v>366.149</v>
      </c>
      <c r="E45" s="15"/>
      <c r="F45" s="14"/>
      <c r="G45" s="113" t="s">
        <v>679</v>
      </c>
      <c r="H45" s="14" t="s">
        <v>557</v>
      </c>
      <c r="I45" s="69"/>
    </row>
    <row r="46" spans="1:9" ht="14.25" customHeight="1">
      <c r="A46" s="13">
        <v>45582</v>
      </c>
      <c r="B46" s="14" t="s">
        <v>576</v>
      </c>
      <c r="C46" s="13">
        <v>45581</v>
      </c>
      <c r="D46" s="15">
        <v>162</v>
      </c>
      <c r="E46" s="15"/>
      <c r="F46" s="14"/>
      <c r="G46" s="14" t="s">
        <v>15</v>
      </c>
      <c r="H46" s="14" t="s">
        <v>195</v>
      </c>
      <c r="I46" s="69"/>
    </row>
    <row r="47" spans="1:9" ht="14.25" customHeight="1">
      <c r="A47" s="21">
        <v>45582</v>
      </c>
      <c r="B47" s="22" t="s">
        <v>577</v>
      </c>
      <c r="C47" s="21">
        <v>45581</v>
      </c>
      <c r="D47" s="23">
        <v>2</v>
      </c>
      <c r="E47" s="23"/>
      <c r="F47" s="22"/>
      <c r="G47" s="78" t="s">
        <v>31</v>
      </c>
      <c r="H47" s="79" t="s">
        <v>32</v>
      </c>
      <c r="I47" s="69"/>
    </row>
    <row r="48" spans="1:9" ht="14.25" customHeight="1">
      <c r="A48" s="21">
        <v>45582</v>
      </c>
      <c r="B48" s="22" t="s">
        <v>158</v>
      </c>
      <c r="C48" s="21">
        <v>45581</v>
      </c>
      <c r="D48" s="23">
        <v>0.5</v>
      </c>
      <c r="E48" s="23"/>
      <c r="F48" s="22"/>
      <c r="G48" s="78" t="s">
        <v>31</v>
      </c>
      <c r="H48" s="79" t="s">
        <v>32</v>
      </c>
      <c r="I48" s="69"/>
    </row>
    <row r="49" spans="1:9" ht="14.25" customHeight="1">
      <c r="A49" s="21">
        <v>45582</v>
      </c>
      <c r="B49" s="22" t="s">
        <v>578</v>
      </c>
      <c r="C49" s="21">
        <v>45581</v>
      </c>
      <c r="D49" s="23">
        <v>0.38</v>
      </c>
      <c r="E49" s="23"/>
      <c r="F49" s="22"/>
      <c r="G49" s="78" t="s">
        <v>31</v>
      </c>
      <c r="H49" s="79" t="s">
        <v>32</v>
      </c>
      <c r="I49" s="69"/>
    </row>
    <row r="50" spans="1:9" ht="14.25" customHeight="1">
      <c r="A50" s="6">
        <v>45583</v>
      </c>
      <c r="B50" s="7" t="s">
        <v>69</v>
      </c>
      <c r="C50" s="6">
        <v>45586</v>
      </c>
      <c r="D50" s="8"/>
      <c r="E50" s="8">
        <v>1955</v>
      </c>
      <c r="F50" s="7"/>
      <c r="G50" s="7" t="s">
        <v>29</v>
      </c>
      <c r="H50" s="7"/>
      <c r="I50" s="69"/>
    </row>
    <row r="51" spans="1:9" ht="14.25" customHeight="1">
      <c r="A51" s="6">
        <v>45583</v>
      </c>
      <c r="B51" s="7" t="s">
        <v>562</v>
      </c>
      <c r="C51" s="6">
        <v>45586</v>
      </c>
      <c r="D51" s="8"/>
      <c r="E51" s="8">
        <v>96.846999999999994</v>
      </c>
      <c r="F51" s="7"/>
      <c r="G51" s="7" t="s">
        <v>36</v>
      </c>
      <c r="H51" s="7" t="s">
        <v>37</v>
      </c>
      <c r="I51" s="69"/>
    </row>
    <row r="52" spans="1:9" ht="14.25" customHeight="1">
      <c r="A52" s="6">
        <v>45583</v>
      </c>
      <c r="B52" s="7" t="s">
        <v>8</v>
      </c>
      <c r="C52" s="6">
        <v>45589</v>
      </c>
      <c r="D52" s="8"/>
      <c r="E52" s="8">
        <v>65.834999999999994</v>
      </c>
      <c r="F52" s="7"/>
      <c r="G52" s="7" t="s">
        <v>9</v>
      </c>
      <c r="H52" s="7"/>
      <c r="I52" s="69"/>
    </row>
    <row r="53" spans="1:9" ht="14.25" customHeight="1">
      <c r="A53" s="21">
        <v>45583</v>
      </c>
      <c r="B53" s="22" t="s">
        <v>33</v>
      </c>
      <c r="C53" s="21">
        <v>45582</v>
      </c>
      <c r="D53" s="23">
        <v>1.7849999999999999</v>
      </c>
      <c r="E53" s="23"/>
      <c r="F53" s="22"/>
      <c r="G53" s="78" t="s">
        <v>31</v>
      </c>
      <c r="H53" s="79" t="s">
        <v>32</v>
      </c>
      <c r="I53" s="69"/>
    </row>
    <row r="54" spans="1:9" ht="14.25" customHeight="1">
      <c r="A54" s="21">
        <v>45583</v>
      </c>
      <c r="B54" s="22" t="s">
        <v>158</v>
      </c>
      <c r="C54" s="21">
        <v>45582</v>
      </c>
      <c r="D54" s="23">
        <v>0.75</v>
      </c>
      <c r="E54" s="23"/>
      <c r="F54" s="22"/>
      <c r="G54" s="78" t="s">
        <v>31</v>
      </c>
      <c r="H54" s="79" t="s">
        <v>32</v>
      </c>
      <c r="I54" s="69"/>
    </row>
    <row r="55" spans="1:9" ht="14.25" customHeight="1">
      <c r="A55" s="6">
        <v>45586</v>
      </c>
      <c r="B55" s="7" t="s">
        <v>69</v>
      </c>
      <c r="C55" s="6">
        <v>45587</v>
      </c>
      <c r="D55" s="8"/>
      <c r="E55" s="8">
        <v>7695</v>
      </c>
      <c r="F55" s="7"/>
      <c r="G55" s="7" t="s">
        <v>29</v>
      </c>
      <c r="H55" s="7"/>
      <c r="I55" s="69"/>
    </row>
    <row r="56" spans="1:9" ht="14.25" customHeight="1">
      <c r="A56" s="6">
        <v>45586</v>
      </c>
      <c r="B56" s="7" t="s">
        <v>8</v>
      </c>
      <c r="C56" s="6">
        <v>45590</v>
      </c>
      <c r="D56" s="8"/>
      <c r="E56" s="8">
        <v>213.345</v>
      </c>
      <c r="F56" s="7"/>
      <c r="G56" s="7" t="s">
        <v>9</v>
      </c>
      <c r="H56" s="7"/>
      <c r="I56" s="69"/>
    </row>
    <row r="57" spans="1:9" ht="14.25" customHeight="1">
      <c r="A57" s="6">
        <v>45586</v>
      </c>
      <c r="B57" s="7" t="s">
        <v>8</v>
      </c>
      <c r="C57" s="6">
        <v>45591</v>
      </c>
      <c r="D57" s="8"/>
      <c r="E57" s="8">
        <v>336.10599999999999</v>
      </c>
      <c r="F57" s="7"/>
      <c r="G57" s="7" t="s">
        <v>9</v>
      </c>
      <c r="H57" s="7"/>
      <c r="I57" s="69"/>
    </row>
    <row r="58" spans="1:9" ht="14.25" customHeight="1">
      <c r="A58" s="6">
        <v>45586</v>
      </c>
      <c r="B58" s="7" t="s">
        <v>8</v>
      </c>
      <c r="C58" s="6">
        <v>45592</v>
      </c>
      <c r="D58" s="8"/>
      <c r="E58" s="8">
        <v>211.364</v>
      </c>
      <c r="F58" s="7"/>
      <c r="G58" s="7" t="s">
        <v>9</v>
      </c>
      <c r="H58" s="7"/>
      <c r="I58" s="69"/>
    </row>
    <row r="59" spans="1:9" ht="14.25" customHeight="1">
      <c r="A59" s="13">
        <v>45586</v>
      </c>
      <c r="B59" s="14" t="s">
        <v>10</v>
      </c>
      <c r="C59" s="13">
        <v>45583</v>
      </c>
      <c r="D59" s="15">
        <v>7968.7209999999995</v>
      </c>
      <c r="E59" s="15"/>
      <c r="F59" s="14"/>
      <c r="G59" s="14" t="s">
        <v>26</v>
      </c>
      <c r="H59" s="14" t="s">
        <v>495</v>
      </c>
      <c r="I59" s="69"/>
    </row>
    <row r="60" spans="1:9" ht="14.25" customHeight="1">
      <c r="A60" s="13">
        <v>45586</v>
      </c>
      <c r="B60" s="14" t="s">
        <v>579</v>
      </c>
      <c r="C60" s="13">
        <v>45583</v>
      </c>
      <c r="D60" s="15">
        <v>1725.57</v>
      </c>
      <c r="E60" s="15"/>
      <c r="F60" s="14"/>
      <c r="G60" s="14" t="s">
        <v>15</v>
      </c>
      <c r="H60" s="14" t="s">
        <v>580</v>
      </c>
      <c r="I60" s="69"/>
    </row>
    <row r="61" spans="1:9" ht="14.25" customHeight="1">
      <c r="A61" s="13">
        <v>45586</v>
      </c>
      <c r="B61" s="14" t="s">
        <v>581</v>
      </c>
      <c r="C61" s="13">
        <v>45583</v>
      </c>
      <c r="D61" s="15">
        <v>1643.0250000000001</v>
      </c>
      <c r="E61" s="15"/>
      <c r="F61" s="14"/>
      <c r="G61" s="14" t="s">
        <v>26</v>
      </c>
      <c r="H61" s="14" t="s">
        <v>582</v>
      </c>
      <c r="I61" s="69"/>
    </row>
    <row r="62" spans="1:9" ht="14.25" customHeight="1">
      <c r="A62" s="13">
        <v>45586</v>
      </c>
      <c r="B62" s="14" t="s">
        <v>583</v>
      </c>
      <c r="C62" s="13">
        <v>45583</v>
      </c>
      <c r="D62" s="15">
        <v>875.71199999999999</v>
      </c>
      <c r="E62" s="15"/>
      <c r="F62" s="14"/>
      <c r="G62" s="14" t="s">
        <v>15</v>
      </c>
      <c r="H62" s="14" t="s">
        <v>357</v>
      </c>
      <c r="I62" s="69"/>
    </row>
    <row r="63" spans="1:9" ht="14.25" customHeight="1">
      <c r="A63" s="13">
        <v>45586</v>
      </c>
      <c r="B63" s="14" t="s">
        <v>584</v>
      </c>
      <c r="C63" s="13">
        <v>45583</v>
      </c>
      <c r="D63" s="15">
        <v>291.02</v>
      </c>
      <c r="E63" s="15"/>
      <c r="F63" s="14"/>
      <c r="G63" s="14" t="s">
        <v>15</v>
      </c>
      <c r="H63" s="14" t="s">
        <v>58</v>
      </c>
      <c r="I63" s="69"/>
    </row>
    <row r="64" spans="1:9" ht="14.25" customHeight="1">
      <c r="A64" s="6">
        <v>45587</v>
      </c>
      <c r="B64" s="7" t="s">
        <v>28</v>
      </c>
      <c r="C64" s="6">
        <v>45588</v>
      </c>
      <c r="D64" s="8"/>
      <c r="E64" s="8">
        <v>4000</v>
      </c>
      <c r="F64" s="7"/>
      <c r="G64" s="7" t="s">
        <v>29</v>
      </c>
      <c r="H64" s="7"/>
      <c r="I64" s="69"/>
    </row>
    <row r="65" spans="1:9" ht="14.25" customHeight="1">
      <c r="A65" s="13">
        <v>45587</v>
      </c>
      <c r="B65" s="14" t="s">
        <v>585</v>
      </c>
      <c r="C65" s="13">
        <v>45586</v>
      </c>
      <c r="D65" s="15">
        <v>3800.9160000000002</v>
      </c>
      <c r="E65" s="15"/>
      <c r="F65" s="14"/>
      <c r="G65" s="14" t="s">
        <v>15</v>
      </c>
      <c r="H65" s="14" t="s">
        <v>251</v>
      </c>
      <c r="I65" s="69"/>
    </row>
    <row r="66" spans="1:9" ht="14.25" customHeight="1">
      <c r="A66" s="13">
        <v>45587</v>
      </c>
      <c r="B66" s="14" t="s">
        <v>586</v>
      </c>
      <c r="C66" s="13">
        <v>45586</v>
      </c>
      <c r="D66" s="15">
        <v>1620.348</v>
      </c>
      <c r="E66" s="15"/>
      <c r="F66" s="14"/>
      <c r="G66" s="14" t="s">
        <v>15</v>
      </c>
      <c r="H66" s="14" t="s">
        <v>489</v>
      </c>
      <c r="I66" s="69"/>
    </row>
    <row r="67" spans="1:9" ht="14.25" customHeight="1">
      <c r="A67" s="25">
        <v>45587</v>
      </c>
      <c r="B67" s="26" t="s">
        <v>569</v>
      </c>
      <c r="C67" s="25">
        <v>45586</v>
      </c>
      <c r="D67" s="27">
        <v>957.62099999999998</v>
      </c>
      <c r="E67" s="27"/>
      <c r="F67" s="26"/>
      <c r="G67" s="26" t="s">
        <v>108</v>
      </c>
      <c r="H67" s="26" t="s">
        <v>587</v>
      </c>
      <c r="I67" s="69"/>
    </row>
    <row r="68" spans="1:9" ht="14.25" customHeight="1">
      <c r="A68" s="13">
        <v>45587</v>
      </c>
      <c r="B68" s="14" t="s">
        <v>588</v>
      </c>
      <c r="C68" s="13">
        <v>45586</v>
      </c>
      <c r="D68" s="15">
        <v>931.69200000000001</v>
      </c>
      <c r="E68" s="15"/>
      <c r="F68" s="14"/>
      <c r="G68" s="113" t="s">
        <v>679</v>
      </c>
      <c r="H68" s="14" t="s">
        <v>557</v>
      </c>
      <c r="I68" s="69"/>
    </row>
    <row r="69" spans="1:9" ht="14.25" customHeight="1">
      <c r="A69" s="13">
        <v>45587</v>
      </c>
      <c r="B69" s="14" t="s">
        <v>589</v>
      </c>
      <c r="C69" s="13">
        <v>45586</v>
      </c>
      <c r="D69" s="15">
        <v>656.25199999999995</v>
      </c>
      <c r="E69" s="15"/>
      <c r="F69" s="14"/>
      <c r="G69" s="113" t="s">
        <v>679</v>
      </c>
      <c r="H69" s="14" t="s">
        <v>557</v>
      </c>
      <c r="I69" s="69"/>
    </row>
    <row r="70" spans="1:9" ht="14.25" customHeight="1">
      <c r="A70" s="13">
        <v>45587</v>
      </c>
      <c r="B70" s="14" t="s">
        <v>590</v>
      </c>
      <c r="C70" s="13">
        <v>45586</v>
      </c>
      <c r="D70" s="15">
        <v>252.93100000000001</v>
      </c>
      <c r="E70" s="15"/>
      <c r="F70" s="14"/>
      <c r="G70" s="113" t="s">
        <v>679</v>
      </c>
      <c r="H70" s="14" t="s">
        <v>557</v>
      </c>
      <c r="I70" s="69"/>
    </row>
    <row r="71" spans="1:9" ht="14.25" customHeight="1">
      <c r="A71" s="21">
        <v>45587</v>
      </c>
      <c r="B71" s="22" t="s">
        <v>543</v>
      </c>
      <c r="C71" s="21">
        <v>45586</v>
      </c>
      <c r="D71" s="23">
        <v>2</v>
      </c>
      <c r="E71" s="23"/>
      <c r="F71" s="22"/>
      <c r="G71" s="78" t="s">
        <v>31</v>
      </c>
      <c r="H71" s="79" t="s">
        <v>32</v>
      </c>
      <c r="I71" s="69"/>
    </row>
    <row r="72" spans="1:9" ht="14.25" customHeight="1">
      <c r="A72" s="21">
        <v>45587</v>
      </c>
      <c r="B72" s="22" t="s">
        <v>158</v>
      </c>
      <c r="C72" s="21">
        <v>45586</v>
      </c>
      <c r="D72" s="23">
        <v>0.5</v>
      </c>
      <c r="E72" s="23"/>
      <c r="F72" s="22"/>
      <c r="G72" s="78" t="s">
        <v>31</v>
      </c>
      <c r="H72" s="79" t="s">
        <v>32</v>
      </c>
      <c r="I72" s="69"/>
    </row>
    <row r="73" spans="1:9" ht="14.25" customHeight="1">
      <c r="A73" s="21">
        <v>45587</v>
      </c>
      <c r="B73" s="22" t="s">
        <v>578</v>
      </c>
      <c r="C73" s="21">
        <v>45586</v>
      </c>
      <c r="D73" s="23">
        <v>0.38</v>
      </c>
      <c r="E73" s="23"/>
      <c r="F73" s="22"/>
      <c r="G73" s="78" t="s">
        <v>31</v>
      </c>
      <c r="H73" s="79" t="s">
        <v>32</v>
      </c>
      <c r="I73" s="69"/>
    </row>
    <row r="74" spans="1:9" ht="14.25" customHeight="1">
      <c r="A74" s="6">
        <v>45588</v>
      </c>
      <c r="B74" s="7" t="s">
        <v>69</v>
      </c>
      <c r="C74" s="6">
        <v>45589</v>
      </c>
      <c r="D74" s="8"/>
      <c r="E74" s="8">
        <v>5000</v>
      </c>
      <c r="F74" s="7"/>
      <c r="G74" s="7" t="s">
        <v>29</v>
      </c>
      <c r="H74" s="7"/>
      <c r="I74" s="69"/>
    </row>
    <row r="75" spans="1:9" ht="14.25" customHeight="1">
      <c r="A75" s="6">
        <v>45588</v>
      </c>
      <c r="B75" s="7" t="s">
        <v>8</v>
      </c>
      <c r="C75" s="6">
        <v>45593</v>
      </c>
      <c r="D75" s="8"/>
      <c r="E75" s="8">
        <v>67.814999999999998</v>
      </c>
      <c r="F75" s="7"/>
      <c r="G75" s="7" t="s">
        <v>9</v>
      </c>
      <c r="H75" s="7"/>
      <c r="I75" s="69"/>
    </row>
    <row r="76" spans="1:9" ht="14.25" customHeight="1">
      <c r="A76" s="6">
        <v>45588</v>
      </c>
      <c r="B76" s="7" t="s">
        <v>8</v>
      </c>
      <c r="C76" s="6">
        <v>45593</v>
      </c>
      <c r="D76" s="8"/>
      <c r="E76" s="8">
        <v>22.739000000000001</v>
      </c>
      <c r="F76" s="7"/>
      <c r="G76" s="7" t="s">
        <v>9</v>
      </c>
      <c r="H76" s="7"/>
      <c r="I76" s="69"/>
    </row>
    <row r="77" spans="1:9" ht="14.25" customHeight="1">
      <c r="A77" s="6">
        <v>45589</v>
      </c>
      <c r="B77" s="7" t="s">
        <v>8</v>
      </c>
      <c r="C77" s="6">
        <v>45595</v>
      </c>
      <c r="D77" s="8"/>
      <c r="E77" s="8">
        <v>176.02199999999999</v>
      </c>
      <c r="F77" s="7"/>
      <c r="G77" s="9" t="s">
        <v>9</v>
      </c>
      <c r="H77" s="7"/>
      <c r="I77" s="69"/>
    </row>
    <row r="78" spans="1:9" ht="14.25" customHeight="1">
      <c r="A78" s="21">
        <v>45590</v>
      </c>
      <c r="B78" s="22" t="s">
        <v>158</v>
      </c>
      <c r="C78" s="21">
        <v>45589</v>
      </c>
      <c r="D78" s="23">
        <v>0.75</v>
      </c>
      <c r="E78" s="23"/>
      <c r="F78" s="22"/>
      <c r="G78" s="78" t="s">
        <v>31</v>
      </c>
      <c r="H78" s="79"/>
      <c r="I78" s="69"/>
    </row>
    <row r="79" spans="1:9" ht="14.25" customHeight="1">
      <c r="A79" s="21">
        <v>45590</v>
      </c>
      <c r="B79" s="22" t="s">
        <v>591</v>
      </c>
      <c r="C79" s="21">
        <v>45589</v>
      </c>
      <c r="D79" s="23">
        <v>1.7849999999999999</v>
      </c>
      <c r="E79" s="23"/>
      <c r="F79" s="22"/>
      <c r="G79" s="78" t="s">
        <v>31</v>
      </c>
      <c r="H79" s="79"/>
      <c r="I79" s="69"/>
    </row>
    <row r="80" spans="1:9" ht="14.25" customHeight="1">
      <c r="A80" s="6">
        <v>45590</v>
      </c>
      <c r="B80" s="7" t="s">
        <v>592</v>
      </c>
      <c r="C80" s="6">
        <v>45593</v>
      </c>
      <c r="D80" s="8"/>
      <c r="E80" s="8">
        <v>398.83100000000002</v>
      </c>
      <c r="F80" s="7"/>
      <c r="G80" s="7" t="s">
        <v>36</v>
      </c>
      <c r="H80" s="7" t="s">
        <v>37</v>
      </c>
      <c r="I80" s="69"/>
    </row>
    <row r="81" spans="1:11" ht="14.25" customHeight="1">
      <c r="A81" s="21">
        <v>45593</v>
      </c>
      <c r="B81" s="22" t="s">
        <v>498</v>
      </c>
      <c r="C81" s="21">
        <v>45590</v>
      </c>
      <c r="D81" s="23">
        <v>4</v>
      </c>
      <c r="E81" s="23"/>
      <c r="F81" s="22"/>
      <c r="G81" s="78" t="s">
        <v>31</v>
      </c>
      <c r="H81" s="79"/>
      <c r="I81" s="69"/>
    </row>
    <row r="82" spans="1:11" ht="14.25" customHeight="1">
      <c r="A82" s="6">
        <v>45593</v>
      </c>
      <c r="B82" s="7" t="s">
        <v>8</v>
      </c>
      <c r="C82" s="6">
        <v>45599</v>
      </c>
      <c r="D82" s="8"/>
      <c r="E82" s="8">
        <v>61.584000000000003</v>
      </c>
      <c r="F82" s="7"/>
      <c r="G82" s="9" t="s">
        <v>9</v>
      </c>
      <c r="H82" s="7"/>
      <c r="I82" s="69"/>
    </row>
    <row r="83" spans="1:11" ht="14.25" customHeight="1">
      <c r="A83" s="13">
        <v>45593</v>
      </c>
      <c r="B83" s="14" t="s">
        <v>593</v>
      </c>
      <c r="C83" s="13">
        <v>45590</v>
      </c>
      <c r="D83" s="15">
        <v>921</v>
      </c>
      <c r="E83" s="15"/>
      <c r="F83" s="44" t="s">
        <v>594</v>
      </c>
      <c r="G83" s="14" t="s">
        <v>15</v>
      </c>
      <c r="H83" s="14" t="s">
        <v>195</v>
      </c>
      <c r="I83" s="69"/>
    </row>
    <row r="84" spans="1:11" ht="14.25" customHeight="1">
      <c r="A84" s="6">
        <v>45593</v>
      </c>
      <c r="B84" s="7" t="s">
        <v>8</v>
      </c>
      <c r="C84" s="6">
        <v>45599</v>
      </c>
      <c r="D84" s="8"/>
      <c r="E84" s="8">
        <v>984.85400000000004</v>
      </c>
      <c r="F84" s="7"/>
      <c r="G84" s="9" t="s">
        <v>9</v>
      </c>
      <c r="H84" s="7"/>
      <c r="I84" s="69"/>
    </row>
    <row r="85" spans="1:11" ht="14.25" customHeight="1">
      <c r="A85" s="6">
        <v>45593</v>
      </c>
      <c r="B85" s="7" t="s">
        <v>69</v>
      </c>
      <c r="C85" s="6">
        <v>45594</v>
      </c>
      <c r="D85" s="8"/>
      <c r="E85" s="8">
        <v>6770</v>
      </c>
      <c r="F85" s="7"/>
      <c r="G85" s="7" t="s">
        <v>29</v>
      </c>
      <c r="H85" s="7"/>
      <c r="I85" s="69"/>
    </row>
    <row r="86" spans="1:11" ht="14.25" customHeight="1">
      <c r="A86" s="6">
        <v>45595</v>
      </c>
      <c r="B86" s="7" t="s">
        <v>8</v>
      </c>
      <c r="C86" s="6">
        <v>45601</v>
      </c>
      <c r="D86" s="8"/>
      <c r="E86" s="8">
        <v>41.688000000000002</v>
      </c>
      <c r="F86" s="7"/>
      <c r="G86" s="9" t="s">
        <v>9</v>
      </c>
      <c r="H86" s="7"/>
      <c r="I86" s="69"/>
    </row>
    <row r="87" spans="1:11" ht="14.25" customHeight="1">
      <c r="A87" s="6">
        <v>45595</v>
      </c>
      <c r="B87" s="7" t="s">
        <v>8</v>
      </c>
      <c r="C87" s="6">
        <v>45601</v>
      </c>
      <c r="D87" s="8"/>
      <c r="E87" s="8">
        <v>473.81299999999999</v>
      </c>
      <c r="F87" s="7"/>
      <c r="G87" s="9" t="s">
        <v>9</v>
      </c>
      <c r="H87" s="7"/>
      <c r="I87" s="69"/>
    </row>
    <row r="88" spans="1:11" ht="14.25" customHeight="1">
      <c r="A88" s="6">
        <v>45595</v>
      </c>
      <c r="B88" s="7" t="s">
        <v>595</v>
      </c>
      <c r="C88" s="6">
        <v>45596</v>
      </c>
      <c r="D88" s="8"/>
      <c r="E88" s="8">
        <v>10190</v>
      </c>
      <c r="F88" s="7"/>
      <c r="G88" s="7" t="s">
        <v>29</v>
      </c>
      <c r="H88" s="7"/>
      <c r="I88" s="69"/>
    </row>
    <row r="89" spans="1:11" ht="14.25" customHeight="1">
      <c r="A89" s="21">
        <v>45596</v>
      </c>
      <c r="B89" s="22" t="s">
        <v>158</v>
      </c>
      <c r="C89" s="21">
        <v>45595</v>
      </c>
      <c r="D89" s="23">
        <v>0.7</v>
      </c>
      <c r="E89" s="23"/>
      <c r="F89" s="22"/>
      <c r="G89" s="78" t="s">
        <v>31</v>
      </c>
      <c r="H89" s="79"/>
      <c r="I89" s="69"/>
    </row>
    <row r="90" spans="1:11" ht="14.25" customHeight="1">
      <c r="A90" s="21">
        <v>45596</v>
      </c>
      <c r="B90" s="22" t="s">
        <v>591</v>
      </c>
      <c r="C90" s="21">
        <v>45595</v>
      </c>
      <c r="D90" s="23">
        <v>1.7849999999999999</v>
      </c>
      <c r="E90" s="23"/>
      <c r="F90" s="22"/>
      <c r="G90" s="78" t="s">
        <v>31</v>
      </c>
      <c r="H90" s="79"/>
      <c r="I90" s="69"/>
    </row>
    <row r="91" spans="1:11" ht="14.25" customHeight="1">
      <c r="A91" s="21">
        <v>45596</v>
      </c>
      <c r="B91" s="22" t="s">
        <v>114</v>
      </c>
      <c r="C91" s="21">
        <v>45596</v>
      </c>
      <c r="D91" s="23">
        <v>3.53</v>
      </c>
      <c r="E91" s="23"/>
      <c r="F91" s="22"/>
      <c r="G91" s="78" t="s">
        <v>31</v>
      </c>
      <c r="H91" s="79"/>
      <c r="I91" s="69"/>
    </row>
    <row r="92" spans="1:11" ht="14.25" customHeight="1">
      <c r="A92" s="21">
        <v>45596</v>
      </c>
      <c r="B92" s="22" t="s">
        <v>596</v>
      </c>
      <c r="C92" s="21">
        <v>45595</v>
      </c>
      <c r="D92" s="23">
        <v>9.52</v>
      </c>
      <c r="E92" s="23"/>
      <c r="F92" s="22"/>
      <c r="G92" s="78" t="s">
        <v>31</v>
      </c>
      <c r="H92" s="79"/>
      <c r="I92" s="69"/>
    </row>
    <row r="93" spans="1:11" ht="14.25" customHeight="1">
      <c r="A93" s="6">
        <v>45596</v>
      </c>
      <c r="B93" s="7" t="s">
        <v>35</v>
      </c>
      <c r="C93" s="6">
        <v>45597</v>
      </c>
      <c r="D93" s="8"/>
      <c r="E93" s="8">
        <v>301.34399999999999</v>
      </c>
      <c r="F93" s="7"/>
      <c r="G93" s="7" t="s">
        <v>36</v>
      </c>
      <c r="H93" s="7" t="s">
        <v>37</v>
      </c>
      <c r="I93" s="69"/>
    </row>
    <row r="94" spans="1:11" ht="14.25" customHeight="1">
      <c r="A94" s="69"/>
      <c r="B94" s="69"/>
      <c r="C94" s="68"/>
      <c r="D94" s="83"/>
      <c r="E94" s="83"/>
      <c r="F94" s="69"/>
      <c r="G94" s="70"/>
      <c r="H94" s="70"/>
      <c r="I94" s="69"/>
      <c r="J94" s="84"/>
      <c r="K94" s="84"/>
    </row>
    <row r="95" spans="1:11" ht="14.25" customHeight="1">
      <c r="A95" s="69"/>
      <c r="B95" s="69"/>
      <c r="C95" s="68"/>
      <c r="D95" s="73"/>
      <c r="E95" s="82"/>
      <c r="F95" s="69"/>
      <c r="G95" s="70"/>
      <c r="H95" s="70"/>
      <c r="I95" s="69"/>
      <c r="J95" s="85"/>
      <c r="K95" s="86"/>
    </row>
    <row r="96" spans="1:11" ht="14.25" customHeight="1">
      <c r="A96" s="69"/>
      <c r="B96" s="69"/>
      <c r="C96" s="68"/>
      <c r="D96" s="73"/>
      <c r="E96" s="82"/>
      <c r="F96" s="69"/>
      <c r="G96" s="70"/>
      <c r="H96" s="70"/>
      <c r="I96" s="69"/>
      <c r="J96" s="85"/>
      <c r="K96" s="86"/>
    </row>
    <row r="97" spans="1:9" ht="14.25" customHeight="1">
      <c r="A97" s="69"/>
      <c r="B97" s="69"/>
      <c r="C97" s="68"/>
      <c r="D97" s="73"/>
      <c r="E97" s="82"/>
      <c r="F97" s="69"/>
      <c r="G97" s="70"/>
      <c r="H97" s="70"/>
      <c r="I97" s="69"/>
    </row>
    <row r="98" spans="1:9" ht="14.25" customHeight="1">
      <c r="A98" s="69"/>
      <c r="B98" s="69"/>
      <c r="C98" s="68"/>
      <c r="D98" s="73"/>
      <c r="E98" s="82"/>
      <c r="F98" s="69"/>
      <c r="G98" s="70"/>
      <c r="H98" s="70"/>
      <c r="I98" s="69"/>
    </row>
    <row r="99" spans="1:9" ht="14.25" customHeight="1">
      <c r="A99" s="69"/>
      <c r="B99" s="69"/>
      <c r="C99" s="68"/>
      <c r="D99" s="73"/>
      <c r="E99" s="82"/>
      <c r="F99" s="69"/>
      <c r="G99" s="70"/>
      <c r="H99" s="70"/>
      <c r="I99" s="69"/>
    </row>
    <row r="100" spans="1:9" ht="14.25" customHeight="1">
      <c r="A100" s="69"/>
      <c r="B100" s="69"/>
      <c r="C100" s="68"/>
      <c r="D100" s="73"/>
      <c r="E100" s="82"/>
      <c r="F100" s="69"/>
      <c r="G100" s="70"/>
      <c r="H100" s="70"/>
      <c r="I100" s="69"/>
    </row>
    <row r="101" spans="1:9" ht="14.25" customHeight="1">
      <c r="A101" s="69"/>
      <c r="B101" s="69"/>
      <c r="C101" s="68"/>
      <c r="D101" s="73"/>
      <c r="E101" s="82"/>
      <c r="F101" s="69"/>
      <c r="G101" s="70"/>
      <c r="H101" s="70"/>
      <c r="I101" s="69"/>
    </row>
    <row r="102" spans="1:9" ht="14.25" customHeight="1">
      <c r="A102" s="69"/>
      <c r="B102" s="69"/>
      <c r="C102" s="68"/>
      <c r="D102" s="73"/>
      <c r="E102" s="82"/>
      <c r="F102" s="69"/>
      <c r="G102" s="70"/>
      <c r="H102" s="70"/>
      <c r="I102" s="69"/>
    </row>
    <row r="103" spans="1:9" ht="14.25" customHeight="1">
      <c r="A103" s="69"/>
      <c r="B103" s="69"/>
      <c r="C103" s="68"/>
      <c r="D103" s="73"/>
      <c r="E103" s="82"/>
      <c r="F103" s="69"/>
      <c r="G103" s="70"/>
      <c r="H103" s="70"/>
      <c r="I103" s="69"/>
    </row>
    <row r="104" spans="1:9" ht="14.25" customHeight="1">
      <c r="A104" s="69"/>
      <c r="B104" s="69"/>
      <c r="C104" s="68"/>
      <c r="D104" s="73"/>
      <c r="E104" s="82"/>
      <c r="F104" s="69"/>
      <c r="G104" s="70"/>
      <c r="H104" s="70"/>
      <c r="I104" s="69"/>
    </row>
    <row r="105" spans="1:9" ht="14.25" customHeight="1">
      <c r="A105" s="69"/>
      <c r="B105" s="69"/>
      <c r="C105" s="68"/>
      <c r="D105" s="73"/>
      <c r="E105" s="82"/>
      <c r="F105" s="69"/>
      <c r="G105" s="70"/>
      <c r="H105" s="70"/>
      <c r="I105" s="69"/>
    </row>
    <row r="106" spans="1:9" ht="14.25" customHeight="1">
      <c r="A106" s="69"/>
      <c r="B106" s="69"/>
      <c r="C106" s="68"/>
      <c r="D106" s="73"/>
      <c r="E106" s="82"/>
      <c r="F106" s="69"/>
      <c r="G106" s="70"/>
      <c r="H106" s="70"/>
      <c r="I106" s="69"/>
    </row>
    <row r="107" spans="1:9" ht="14.25" customHeight="1">
      <c r="A107" s="69"/>
      <c r="B107" s="69"/>
      <c r="C107" s="68"/>
      <c r="D107" s="73"/>
      <c r="E107" s="82"/>
      <c r="F107" s="69"/>
      <c r="G107" s="70"/>
      <c r="H107" s="70"/>
      <c r="I107" s="69"/>
    </row>
    <row r="108" spans="1:9" ht="14.25" customHeight="1">
      <c r="A108" s="69"/>
      <c r="B108" s="69"/>
      <c r="C108" s="68"/>
      <c r="D108" s="73"/>
      <c r="E108" s="82"/>
      <c r="F108" s="69"/>
      <c r="G108" s="70"/>
      <c r="H108" s="70"/>
      <c r="I108" s="69"/>
    </row>
    <row r="109" spans="1:9" ht="14.25" customHeight="1">
      <c r="A109" s="69"/>
      <c r="B109" s="69"/>
      <c r="C109" s="68"/>
      <c r="D109" s="73"/>
      <c r="E109" s="82"/>
      <c r="F109" s="69"/>
      <c r="G109" s="70"/>
      <c r="H109" s="70"/>
      <c r="I109" s="69"/>
    </row>
    <row r="110" spans="1:9" ht="14.25" customHeight="1">
      <c r="A110" s="69"/>
      <c r="B110" s="69"/>
      <c r="C110" s="68"/>
      <c r="D110" s="73"/>
      <c r="E110" s="82"/>
      <c r="F110" s="69"/>
      <c r="G110" s="70"/>
      <c r="H110" s="70"/>
      <c r="I110" s="69"/>
    </row>
    <row r="111" spans="1:9" ht="14.25" customHeight="1">
      <c r="A111" s="69"/>
      <c r="B111" s="69"/>
      <c r="C111" s="68"/>
      <c r="D111" s="73"/>
      <c r="E111" s="82"/>
      <c r="F111" s="69"/>
      <c r="G111" s="70"/>
      <c r="H111" s="70"/>
      <c r="I111" s="69"/>
    </row>
    <row r="112" spans="1:9" ht="14.25" customHeight="1">
      <c r="A112" s="69"/>
      <c r="B112" s="69"/>
      <c r="C112" s="68"/>
      <c r="D112" s="73"/>
      <c r="E112" s="82"/>
      <c r="F112" s="69"/>
      <c r="G112" s="70"/>
      <c r="H112" s="70"/>
      <c r="I112" s="69"/>
    </row>
    <row r="113" spans="1:9" ht="14.25" customHeight="1">
      <c r="A113" s="69"/>
      <c r="B113" s="69"/>
      <c r="C113" s="68"/>
      <c r="D113" s="73"/>
      <c r="E113" s="82"/>
      <c r="F113" s="69"/>
      <c r="G113" s="70"/>
      <c r="H113" s="70"/>
      <c r="I113" s="69"/>
    </row>
    <row r="114" spans="1:9" ht="14.25" customHeight="1">
      <c r="A114" s="69"/>
      <c r="B114" s="69"/>
      <c r="C114" s="68"/>
      <c r="D114" s="73"/>
      <c r="E114" s="82"/>
      <c r="F114" s="69"/>
      <c r="G114" s="70"/>
      <c r="H114" s="70"/>
      <c r="I114" s="69"/>
    </row>
    <row r="115" spans="1:9" ht="14.25" customHeight="1">
      <c r="A115" s="69"/>
      <c r="B115" s="69"/>
      <c r="C115" s="68"/>
      <c r="D115" s="73"/>
      <c r="E115" s="82"/>
      <c r="F115" s="69"/>
      <c r="G115" s="70"/>
      <c r="H115" s="70"/>
      <c r="I115" s="69"/>
    </row>
    <row r="116" spans="1:9" ht="14.25" customHeight="1">
      <c r="A116" s="69"/>
      <c r="B116" s="69"/>
      <c r="C116" s="68"/>
      <c r="D116" s="73"/>
      <c r="E116" s="82"/>
      <c r="F116" s="69"/>
      <c r="G116" s="70"/>
      <c r="H116" s="70"/>
      <c r="I116" s="69"/>
    </row>
    <row r="117" spans="1:9" ht="14.25" customHeight="1">
      <c r="A117" s="69"/>
      <c r="B117" s="69"/>
      <c r="C117" s="68"/>
      <c r="D117" s="73"/>
      <c r="E117" s="82"/>
      <c r="F117" s="69"/>
      <c r="G117" s="70"/>
      <c r="H117" s="70"/>
      <c r="I117" s="69"/>
    </row>
    <row r="118" spans="1:9" ht="14.25" customHeight="1">
      <c r="A118" s="69"/>
      <c r="B118" s="69"/>
      <c r="C118" s="68"/>
      <c r="D118" s="73"/>
      <c r="E118" s="82"/>
      <c r="F118" s="69"/>
      <c r="G118" s="70"/>
      <c r="H118" s="70"/>
      <c r="I118" s="69"/>
    </row>
    <row r="119" spans="1:9" ht="14.25" customHeight="1">
      <c r="A119" s="69"/>
      <c r="B119" s="69"/>
      <c r="C119" s="68"/>
      <c r="D119" s="73"/>
      <c r="E119" s="82"/>
      <c r="F119" s="69"/>
      <c r="G119" s="70"/>
      <c r="H119" s="70"/>
      <c r="I119" s="69"/>
    </row>
    <row r="120" spans="1:9" ht="14.25" customHeight="1">
      <c r="C120" s="68"/>
      <c r="D120" s="73"/>
      <c r="E120" s="82"/>
      <c r="F120" s="69"/>
      <c r="G120" s="70"/>
      <c r="H120" s="70"/>
    </row>
    <row r="121" spans="1:9" ht="14.25" customHeight="1">
      <c r="C121" s="68"/>
      <c r="D121" s="73"/>
      <c r="E121" s="82"/>
      <c r="F121" s="69"/>
      <c r="G121" s="70"/>
      <c r="H121" s="70"/>
    </row>
    <row r="122" spans="1:9" ht="14.25" customHeight="1">
      <c r="C122" s="68"/>
      <c r="D122" s="73"/>
      <c r="E122" s="82"/>
      <c r="F122" s="69"/>
      <c r="G122" s="70"/>
      <c r="H122" s="70"/>
    </row>
    <row r="123" spans="1:9" ht="14.25" customHeight="1">
      <c r="C123" s="68"/>
      <c r="D123" s="73"/>
      <c r="E123" s="82"/>
      <c r="F123" s="69"/>
      <c r="G123" s="70"/>
      <c r="H123" s="70"/>
    </row>
    <row r="124" spans="1:9" ht="14.25" customHeight="1">
      <c r="C124" s="68"/>
      <c r="D124" s="73"/>
      <c r="E124" s="82"/>
      <c r="F124" s="69"/>
      <c r="G124" s="70"/>
      <c r="H124" s="70"/>
    </row>
    <row r="125" spans="1:9" ht="14.25" customHeight="1">
      <c r="C125" s="68"/>
      <c r="D125" s="73"/>
      <c r="E125" s="82"/>
      <c r="F125" s="69"/>
      <c r="G125" s="70"/>
      <c r="H125" s="70"/>
    </row>
    <row r="126" spans="1:9" ht="14.25" customHeight="1">
      <c r="C126" s="68"/>
      <c r="D126" s="73"/>
      <c r="E126" s="82"/>
      <c r="F126" s="69"/>
      <c r="G126" s="70"/>
      <c r="H126" s="70"/>
    </row>
    <row r="127" spans="1:9" ht="14.25" customHeight="1">
      <c r="C127" s="68"/>
      <c r="D127" s="73"/>
      <c r="E127" s="82"/>
      <c r="F127" s="69"/>
      <c r="G127" s="70"/>
      <c r="H127" s="70"/>
    </row>
    <row r="128" spans="1:9" ht="14.25" customHeight="1">
      <c r="C128" s="68"/>
      <c r="D128" s="73"/>
      <c r="E128" s="82"/>
      <c r="F128" s="69"/>
      <c r="G128" s="70"/>
      <c r="H128" s="70"/>
    </row>
    <row r="129" spans="3:8" ht="14.25" customHeight="1">
      <c r="C129" s="68"/>
      <c r="D129" s="73"/>
      <c r="E129" s="82"/>
      <c r="F129" s="69"/>
      <c r="G129" s="70"/>
      <c r="H129" s="70"/>
    </row>
    <row r="130" spans="3:8" ht="14.25" customHeight="1">
      <c r="C130" s="68"/>
      <c r="D130" s="73"/>
      <c r="E130" s="82"/>
      <c r="F130" s="69"/>
      <c r="G130" s="70"/>
      <c r="H130" s="70"/>
    </row>
    <row r="131" spans="3:8" ht="14.25" customHeight="1">
      <c r="C131" s="68"/>
      <c r="D131" s="73"/>
      <c r="E131" s="82"/>
      <c r="F131" s="69"/>
      <c r="G131" s="70"/>
      <c r="H131" s="70"/>
    </row>
    <row r="132" spans="3:8" ht="14.25" customHeight="1">
      <c r="C132" s="68"/>
      <c r="D132" s="73"/>
      <c r="E132" s="82"/>
      <c r="F132" s="69"/>
      <c r="G132" s="70"/>
      <c r="H132" s="70"/>
    </row>
    <row r="133" spans="3:8" ht="14.25" customHeight="1">
      <c r="C133" s="68"/>
      <c r="D133" s="73"/>
      <c r="E133" s="82"/>
      <c r="F133" s="69"/>
      <c r="G133" s="70"/>
      <c r="H133" s="70"/>
    </row>
    <row r="134" spans="3:8" ht="14.25" customHeight="1">
      <c r="C134" s="68"/>
      <c r="D134" s="73"/>
      <c r="E134" s="82"/>
      <c r="F134" s="69"/>
      <c r="G134" s="70"/>
      <c r="H134" s="70"/>
    </row>
    <row r="135" spans="3:8" ht="14.25" customHeight="1">
      <c r="C135" s="68"/>
      <c r="D135" s="73"/>
      <c r="E135" s="82"/>
      <c r="F135" s="69"/>
      <c r="G135" s="70"/>
      <c r="H135" s="70"/>
    </row>
    <row r="136" spans="3:8" ht="14.25" customHeight="1">
      <c r="C136" s="68"/>
      <c r="D136" s="73"/>
      <c r="E136" s="82"/>
      <c r="F136" s="69"/>
      <c r="G136" s="70"/>
      <c r="H136" s="70"/>
    </row>
    <row r="137" spans="3:8" ht="14.25" customHeight="1">
      <c r="C137" s="68"/>
      <c r="D137" s="73"/>
      <c r="E137" s="82"/>
      <c r="F137" s="69"/>
      <c r="G137" s="70"/>
      <c r="H137" s="70"/>
    </row>
    <row r="138" spans="3:8" ht="14.25" customHeight="1">
      <c r="C138" s="68"/>
      <c r="D138" s="73"/>
      <c r="E138" s="82"/>
      <c r="F138" s="69"/>
      <c r="G138" s="70"/>
      <c r="H138" s="70"/>
    </row>
    <row r="139" spans="3:8" ht="14.25" customHeight="1">
      <c r="C139" s="68"/>
      <c r="D139" s="73"/>
      <c r="E139" s="82"/>
      <c r="F139" s="69"/>
      <c r="G139" s="70"/>
      <c r="H139" s="70"/>
    </row>
    <row r="140" spans="3:8" ht="14.25" customHeight="1">
      <c r="C140" s="68"/>
      <c r="D140" s="73"/>
      <c r="E140" s="82"/>
      <c r="F140" s="69"/>
      <c r="G140" s="70"/>
      <c r="H140" s="70"/>
    </row>
    <row r="141" spans="3:8" ht="14.25" customHeight="1">
      <c r="C141" s="68"/>
      <c r="D141" s="73"/>
      <c r="E141" s="82"/>
      <c r="F141" s="69"/>
      <c r="G141" s="70"/>
      <c r="H141" s="70"/>
    </row>
    <row r="142" spans="3:8" ht="14.25" customHeight="1">
      <c r="C142" s="68"/>
      <c r="D142" s="73"/>
      <c r="E142" s="82"/>
      <c r="F142" s="69"/>
      <c r="G142" s="70"/>
      <c r="H142" s="70"/>
    </row>
    <row r="143" spans="3:8" ht="14.25" customHeight="1">
      <c r="C143" s="68"/>
      <c r="D143" s="73"/>
      <c r="E143" s="82"/>
      <c r="F143" s="69"/>
      <c r="G143" s="70"/>
      <c r="H143" s="70"/>
    </row>
    <row r="144" spans="3:8" ht="14.25" customHeight="1">
      <c r="C144" s="68"/>
      <c r="D144" s="73"/>
      <c r="E144" s="82"/>
      <c r="F144" s="69"/>
      <c r="G144" s="70"/>
      <c r="H144" s="70"/>
    </row>
    <row r="145" spans="3:8" ht="14.25" customHeight="1">
      <c r="C145" s="68"/>
      <c r="D145" s="73"/>
      <c r="E145" s="82"/>
      <c r="F145" s="69"/>
      <c r="G145" s="70"/>
      <c r="H145" s="70"/>
    </row>
    <row r="146" spans="3:8" ht="14.25" customHeight="1">
      <c r="C146" s="68"/>
      <c r="D146" s="73"/>
      <c r="E146" s="82"/>
      <c r="F146" s="69"/>
      <c r="G146" s="70"/>
      <c r="H146" s="70"/>
    </row>
    <row r="147" spans="3:8" ht="14.25" customHeight="1">
      <c r="C147" s="68"/>
      <c r="D147" s="73"/>
      <c r="E147" s="82"/>
      <c r="F147" s="69"/>
      <c r="G147" s="70"/>
      <c r="H147" s="70"/>
    </row>
    <row r="148" spans="3:8" ht="14.25" customHeight="1">
      <c r="C148" s="68"/>
      <c r="D148" s="73"/>
      <c r="E148" s="82"/>
      <c r="F148" s="69"/>
      <c r="G148" s="70"/>
      <c r="H148" s="70"/>
    </row>
    <row r="149" spans="3:8" ht="14.25" customHeight="1">
      <c r="C149" s="68"/>
      <c r="D149" s="73"/>
      <c r="E149" s="82"/>
      <c r="F149" s="69"/>
      <c r="G149" s="70"/>
      <c r="H149" s="70"/>
    </row>
    <row r="150" spans="3:8" ht="14.25" customHeight="1">
      <c r="C150" s="68"/>
      <c r="D150" s="73"/>
      <c r="E150" s="82"/>
      <c r="F150" s="69"/>
      <c r="G150" s="70"/>
      <c r="H150" s="70"/>
    </row>
    <row r="151" spans="3:8" ht="14.25" customHeight="1">
      <c r="C151" s="68"/>
      <c r="D151" s="73"/>
      <c r="E151" s="82"/>
      <c r="F151" s="69"/>
      <c r="G151" s="70"/>
      <c r="H151" s="70"/>
    </row>
    <row r="152" spans="3:8" ht="14.25" customHeight="1">
      <c r="C152" s="68"/>
      <c r="D152" s="73"/>
      <c r="E152" s="82"/>
      <c r="F152" s="69"/>
      <c r="G152" s="70"/>
      <c r="H152" s="70"/>
    </row>
    <row r="153" spans="3:8" ht="14.25" customHeight="1">
      <c r="C153" s="68"/>
      <c r="D153" s="73"/>
      <c r="E153" s="82"/>
      <c r="F153" s="69"/>
      <c r="G153" s="70"/>
      <c r="H153" s="70"/>
    </row>
    <row r="154" spans="3:8" ht="14.25" customHeight="1">
      <c r="C154" s="68"/>
      <c r="D154" s="73"/>
      <c r="E154" s="82"/>
      <c r="F154" s="69"/>
      <c r="G154" s="70"/>
      <c r="H154" s="70"/>
    </row>
    <row r="155" spans="3:8" ht="14.25" customHeight="1">
      <c r="C155" s="68"/>
      <c r="D155" s="73"/>
      <c r="E155" s="82"/>
      <c r="F155" s="69"/>
      <c r="G155" s="70"/>
      <c r="H155" s="70"/>
    </row>
    <row r="156" spans="3:8" ht="14.25" customHeight="1">
      <c r="C156" s="68"/>
      <c r="D156" s="73"/>
      <c r="E156" s="82"/>
      <c r="F156" s="69"/>
      <c r="G156" s="70"/>
      <c r="H156" s="70"/>
    </row>
    <row r="157" spans="3:8" ht="14.25" customHeight="1">
      <c r="C157" s="68"/>
      <c r="D157" s="73"/>
      <c r="E157" s="82"/>
      <c r="F157" s="69"/>
      <c r="G157" s="70"/>
      <c r="H157" s="70"/>
    </row>
    <row r="158" spans="3:8" ht="14.25" customHeight="1">
      <c r="C158" s="68"/>
      <c r="D158" s="73"/>
      <c r="E158" s="82"/>
      <c r="F158" s="69"/>
      <c r="G158" s="70"/>
      <c r="H158" s="70"/>
    </row>
    <row r="159" spans="3:8" ht="14.25" customHeight="1">
      <c r="C159" s="68"/>
      <c r="D159" s="73"/>
      <c r="E159" s="82"/>
      <c r="F159" s="69"/>
      <c r="G159" s="70"/>
      <c r="H159" s="70"/>
    </row>
    <row r="160" spans="3:8" ht="14.25" customHeight="1">
      <c r="C160" s="68"/>
      <c r="D160" s="73"/>
      <c r="E160" s="82"/>
      <c r="F160" s="69"/>
      <c r="G160" s="70"/>
      <c r="H160" s="70"/>
    </row>
    <row r="161" spans="3:8" ht="14.25" customHeight="1">
      <c r="C161" s="68"/>
      <c r="D161" s="73"/>
      <c r="E161" s="82"/>
      <c r="F161" s="69"/>
      <c r="G161" s="70"/>
      <c r="H161" s="70"/>
    </row>
    <row r="162" spans="3:8" ht="14.25" customHeight="1">
      <c r="C162" s="68"/>
      <c r="D162" s="73"/>
      <c r="E162" s="82"/>
      <c r="F162" s="69"/>
      <c r="G162" s="70"/>
      <c r="H162" s="70"/>
    </row>
    <row r="163" spans="3:8" ht="14.25" customHeight="1">
      <c r="C163" s="68"/>
      <c r="D163" s="73"/>
      <c r="E163" s="82"/>
      <c r="F163" s="69"/>
      <c r="G163" s="70"/>
      <c r="H163" s="70"/>
    </row>
    <row r="164" spans="3:8" ht="14.25" customHeight="1">
      <c r="C164" s="68"/>
      <c r="D164" s="73"/>
      <c r="E164" s="82"/>
      <c r="F164" s="69"/>
      <c r="G164" s="70"/>
      <c r="H164" s="70"/>
    </row>
    <row r="165" spans="3:8" ht="14.25" customHeight="1">
      <c r="C165" s="68"/>
      <c r="D165" s="73"/>
      <c r="E165" s="82"/>
      <c r="F165" s="69"/>
      <c r="G165" s="70"/>
      <c r="H165" s="70"/>
    </row>
    <row r="166" spans="3:8" ht="14.25" customHeight="1">
      <c r="C166" s="68"/>
      <c r="D166" s="73"/>
      <c r="E166" s="82"/>
      <c r="F166" s="69"/>
      <c r="G166" s="70"/>
      <c r="H166" s="70"/>
    </row>
    <row r="167" spans="3:8" ht="14.25" customHeight="1">
      <c r="C167" s="68"/>
      <c r="D167" s="73"/>
      <c r="E167" s="82"/>
      <c r="F167" s="69"/>
      <c r="G167" s="70"/>
      <c r="H167" s="70"/>
    </row>
    <row r="168" spans="3:8" ht="14.25" customHeight="1">
      <c r="C168" s="68"/>
      <c r="D168" s="73"/>
      <c r="E168" s="82"/>
      <c r="F168" s="69"/>
      <c r="G168" s="70"/>
      <c r="H168" s="70"/>
    </row>
    <row r="169" spans="3:8" ht="14.25" customHeight="1">
      <c r="C169" s="68"/>
      <c r="D169" s="73"/>
      <c r="E169" s="82"/>
      <c r="F169" s="69"/>
      <c r="G169" s="70"/>
      <c r="H169" s="70"/>
    </row>
    <row r="170" spans="3:8" ht="14.25" customHeight="1">
      <c r="C170" s="68"/>
      <c r="D170" s="73"/>
      <c r="E170" s="82"/>
      <c r="F170" s="69"/>
      <c r="G170" s="70"/>
      <c r="H170" s="70"/>
    </row>
    <row r="171" spans="3:8" ht="14.25" customHeight="1">
      <c r="C171" s="68"/>
      <c r="D171" s="73"/>
      <c r="E171" s="82"/>
      <c r="F171" s="69"/>
      <c r="G171" s="70"/>
      <c r="H171" s="70"/>
    </row>
    <row r="172" spans="3:8" ht="14.25" customHeight="1">
      <c r="C172" s="68"/>
      <c r="D172" s="73"/>
      <c r="E172" s="82"/>
      <c r="F172" s="69"/>
      <c r="G172" s="70"/>
      <c r="H172" s="70"/>
    </row>
    <row r="173" spans="3:8" ht="14.25" customHeight="1">
      <c r="C173" s="68"/>
      <c r="D173" s="73"/>
      <c r="E173" s="82"/>
      <c r="F173" s="69"/>
      <c r="G173" s="70"/>
      <c r="H173" s="70"/>
    </row>
    <row r="174" spans="3:8" ht="14.25" customHeight="1">
      <c r="C174" s="68"/>
      <c r="D174" s="73"/>
      <c r="E174" s="82"/>
      <c r="F174" s="69"/>
      <c r="G174" s="70"/>
      <c r="H174" s="70"/>
    </row>
    <row r="175" spans="3:8" ht="14.25" customHeight="1">
      <c r="C175" s="68"/>
      <c r="D175" s="73"/>
      <c r="E175" s="82"/>
      <c r="F175" s="69"/>
      <c r="G175" s="70"/>
      <c r="H175" s="70"/>
    </row>
    <row r="176" spans="3:8" ht="14.25" customHeight="1">
      <c r="C176" s="68"/>
      <c r="D176" s="73"/>
      <c r="E176" s="82"/>
      <c r="F176" s="69"/>
      <c r="G176" s="70"/>
      <c r="H176" s="70"/>
    </row>
    <row r="177" spans="3:8" ht="14.25" customHeight="1">
      <c r="C177" s="68"/>
      <c r="D177" s="73"/>
      <c r="E177" s="82"/>
      <c r="F177" s="69"/>
      <c r="G177" s="70"/>
      <c r="H177" s="70"/>
    </row>
    <row r="178" spans="3:8" ht="14.25" customHeight="1">
      <c r="C178" s="68"/>
      <c r="D178" s="73"/>
      <c r="E178" s="82"/>
      <c r="F178" s="69"/>
      <c r="G178" s="70"/>
      <c r="H178" s="70"/>
    </row>
    <row r="179" spans="3:8" ht="14.25" customHeight="1">
      <c r="C179" s="68"/>
      <c r="D179" s="73"/>
      <c r="E179" s="82"/>
      <c r="F179" s="69"/>
      <c r="G179" s="70"/>
      <c r="H179" s="70"/>
    </row>
    <row r="180" spans="3:8" ht="14.25" customHeight="1">
      <c r="C180" s="68"/>
      <c r="D180" s="73"/>
      <c r="E180" s="82"/>
      <c r="F180" s="69"/>
      <c r="G180" s="70"/>
      <c r="H180" s="70"/>
    </row>
    <row r="181" spans="3:8" ht="14.25" customHeight="1">
      <c r="C181" s="68"/>
      <c r="D181" s="73"/>
      <c r="E181" s="82"/>
      <c r="F181" s="69"/>
      <c r="G181" s="70"/>
      <c r="H181" s="70"/>
    </row>
    <row r="182" spans="3:8" ht="14.25" customHeight="1">
      <c r="C182" s="68"/>
      <c r="D182" s="73"/>
      <c r="E182" s="82"/>
      <c r="F182" s="69"/>
      <c r="G182" s="70"/>
      <c r="H182" s="70"/>
    </row>
    <row r="183" spans="3:8" ht="14.25" customHeight="1">
      <c r="C183" s="68"/>
      <c r="D183" s="73"/>
      <c r="E183" s="82"/>
      <c r="F183" s="69"/>
      <c r="G183" s="70"/>
      <c r="H183" s="70"/>
    </row>
    <row r="184" spans="3:8" ht="14.25" customHeight="1">
      <c r="C184" s="68"/>
      <c r="D184" s="73"/>
      <c r="E184" s="82"/>
      <c r="F184" s="69"/>
      <c r="G184" s="70"/>
      <c r="H184" s="70"/>
    </row>
    <row r="185" spans="3:8" ht="14.25" customHeight="1">
      <c r="C185" s="68"/>
      <c r="D185" s="73"/>
      <c r="E185" s="82"/>
      <c r="F185" s="69"/>
      <c r="G185" s="70"/>
      <c r="H185" s="70"/>
    </row>
    <row r="186" spans="3:8" ht="14.25" customHeight="1">
      <c r="C186" s="68"/>
      <c r="D186" s="73"/>
      <c r="E186" s="82"/>
      <c r="F186" s="69"/>
      <c r="G186" s="70"/>
      <c r="H186" s="70"/>
    </row>
    <row r="187" spans="3:8" ht="14.25" customHeight="1">
      <c r="C187" s="68"/>
      <c r="D187" s="73"/>
      <c r="E187" s="82"/>
      <c r="F187" s="69"/>
      <c r="G187" s="70"/>
      <c r="H187" s="70"/>
    </row>
    <row r="188" spans="3:8" ht="14.25" customHeight="1">
      <c r="C188" s="68"/>
      <c r="D188" s="73"/>
      <c r="E188" s="82"/>
      <c r="F188" s="69"/>
      <c r="G188" s="70"/>
      <c r="H188" s="70"/>
    </row>
    <row r="189" spans="3:8" ht="14.25" customHeight="1">
      <c r="C189" s="68"/>
      <c r="D189" s="73"/>
      <c r="E189" s="82"/>
      <c r="F189" s="69"/>
      <c r="G189" s="70"/>
      <c r="H189" s="70"/>
    </row>
    <row r="190" spans="3:8" ht="14.25" customHeight="1">
      <c r="C190" s="68"/>
      <c r="D190" s="73"/>
      <c r="E190" s="82"/>
      <c r="F190" s="69"/>
      <c r="G190" s="70"/>
      <c r="H190" s="70"/>
    </row>
    <row r="191" spans="3:8" ht="14.25" customHeight="1">
      <c r="C191" s="68"/>
      <c r="D191" s="73"/>
      <c r="E191" s="82"/>
      <c r="F191" s="69"/>
      <c r="G191" s="70"/>
      <c r="H191" s="70"/>
    </row>
    <row r="192" spans="3:8" ht="14.25" customHeight="1">
      <c r="C192" s="68"/>
      <c r="D192" s="73"/>
      <c r="E192" s="82"/>
      <c r="F192" s="69"/>
      <c r="G192" s="70"/>
      <c r="H192" s="70"/>
    </row>
    <row r="193" spans="3:8" ht="14.25" customHeight="1">
      <c r="C193" s="68"/>
      <c r="D193" s="73"/>
      <c r="E193" s="82"/>
      <c r="F193" s="69"/>
      <c r="G193" s="70"/>
      <c r="H193" s="70"/>
    </row>
    <row r="194" spans="3:8" ht="14.25" customHeight="1">
      <c r="C194" s="68"/>
      <c r="D194" s="73"/>
      <c r="E194" s="82"/>
      <c r="F194" s="69"/>
      <c r="G194" s="70"/>
      <c r="H194" s="70"/>
    </row>
    <row r="195" spans="3:8" ht="14.25" customHeight="1">
      <c r="C195" s="68"/>
      <c r="D195" s="73"/>
      <c r="E195" s="82"/>
      <c r="F195" s="69"/>
      <c r="G195" s="70"/>
      <c r="H195" s="70"/>
    </row>
    <row r="196" spans="3:8" ht="14.25" customHeight="1">
      <c r="C196" s="68"/>
      <c r="D196" s="73"/>
      <c r="E196" s="82"/>
      <c r="F196" s="69"/>
      <c r="G196" s="70"/>
      <c r="H196" s="70"/>
    </row>
    <row r="197" spans="3:8" ht="14.25" customHeight="1">
      <c r="C197" s="68"/>
      <c r="D197" s="73"/>
      <c r="E197" s="82"/>
      <c r="F197" s="69"/>
      <c r="G197" s="70"/>
      <c r="H197" s="70"/>
    </row>
    <row r="198" spans="3:8" ht="14.25" customHeight="1">
      <c r="C198" s="68"/>
      <c r="D198" s="73"/>
      <c r="E198" s="82"/>
      <c r="F198" s="69"/>
      <c r="G198" s="70"/>
      <c r="H198" s="70"/>
    </row>
    <row r="199" spans="3:8" ht="14.25" customHeight="1">
      <c r="C199" s="68"/>
      <c r="D199" s="73"/>
      <c r="E199" s="82"/>
      <c r="F199" s="69"/>
      <c r="G199" s="70"/>
      <c r="H199" s="70"/>
    </row>
    <row r="200" spans="3:8" ht="14.25" customHeight="1">
      <c r="C200" s="68"/>
      <c r="D200" s="73"/>
      <c r="E200" s="82"/>
      <c r="F200" s="69"/>
      <c r="G200" s="70"/>
      <c r="H200" s="70"/>
    </row>
    <row r="201" spans="3:8" ht="14.25" customHeight="1">
      <c r="C201" s="68"/>
      <c r="D201" s="73"/>
      <c r="E201" s="82"/>
      <c r="F201" s="69"/>
      <c r="G201" s="70"/>
      <c r="H201" s="70"/>
    </row>
    <row r="202" spans="3:8" ht="14.25" customHeight="1">
      <c r="C202" s="68"/>
      <c r="D202" s="73"/>
      <c r="E202" s="82"/>
      <c r="F202" s="69"/>
      <c r="G202" s="70"/>
      <c r="H202" s="70"/>
    </row>
    <row r="203" spans="3:8" ht="14.25" customHeight="1">
      <c r="C203" s="68"/>
      <c r="D203" s="73"/>
      <c r="E203" s="82"/>
      <c r="F203" s="69"/>
      <c r="G203" s="70"/>
      <c r="H203" s="70"/>
    </row>
    <row r="204" spans="3:8" ht="14.25" customHeight="1">
      <c r="C204" s="68"/>
      <c r="D204" s="73"/>
      <c r="E204" s="82"/>
      <c r="F204" s="69"/>
      <c r="G204" s="70"/>
      <c r="H204" s="70"/>
    </row>
    <row r="205" spans="3:8" ht="14.25" customHeight="1">
      <c r="C205" s="68"/>
      <c r="D205" s="73"/>
      <c r="E205" s="82"/>
      <c r="F205" s="69"/>
      <c r="G205" s="70"/>
      <c r="H205" s="70"/>
    </row>
    <row r="206" spans="3:8" ht="14.25" customHeight="1">
      <c r="C206" s="68"/>
      <c r="D206" s="73"/>
      <c r="E206" s="82"/>
      <c r="F206" s="69"/>
      <c r="G206" s="70"/>
      <c r="H206" s="70"/>
    </row>
    <row r="207" spans="3:8" ht="14.25" customHeight="1">
      <c r="C207" s="68"/>
      <c r="D207" s="73"/>
      <c r="E207" s="82"/>
      <c r="F207" s="69"/>
      <c r="G207" s="70"/>
      <c r="H207" s="70"/>
    </row>
    <row r="208" spans="3:8" ht="14.25" customHeight="1">
      <c r="C208" s="68"/>
      <c r="D208" s="73"/>
      <c r="E208" s="82"/>
      <c r="F208" s="69"/>
      <c r="G208" s="70"/>
      <c r="H208" s="70"/>
    </row>
    <row r="209" spans="3:8" ht="14.25" customHeight="1">
      <c r="C209" s="68"/>
      <c r="D209" s="73"/>
      <c r="E209" s="82"/>
      <c r="F209" s="69"/>
      <c r="G209" s="70"/>
      <c r="H209" s="70"/>
    </row>
    <row r="210" spans="3:8" ht="14.25" customHeight="1">
      <c r="C210" s="68"/>
      <c r="D210" s="73"/>
      <c r="E210" s="82"/>
      <c r="F210" s="69"/>
      <c r="G210" s="70"/>
      <c r="H210" s="70"/>
    </row>
    <row r="211" spans="3:8" ht="14.25" customHeight="1">
      <c r="C211" s="68"/>
      <c r="D211" s="73"/>
      <c r="E211" s="82"/>
      <c r="F211" s="69"/>
      <c r="G211" s="70"/>
      <c r="H211" s="70"/>
    </row>
    <row r="212" spans="3:8" ht="14.25" customHeight="1">
      <c r="C212" s="68"/>
      <c r="D212" s="73"/>
      <c r="E212" s="82"/>
      <c r="F212" s="69"/>
      <c r="G212" s="70"/>
      <c r="H212" s="70"/>
    </row>
    <row r="213" spans="3:8" ht="14.25" customHeight="1">
      <c r="C213" s="68"/>
      <c r="D213" s="73"/>
      <c r="E213" s="82"/>
      <c r="F213" s="69"/>
      <c r="G213" s="70"/>
      <c r="H213" s="70"/>
    </row>
    <row r="214" spans="3:8" ht="14.25" customHeight="1">
      <c r="C214" s="68"/>
      <c r="D214" s="73"/>
      <c r="E214" s="82"/>
      <c r="F214" s="69"/>
      <c r="G214" s="70"/>
      <c r="H214" s="70"/>
    </row>
    <row r="215" spans="3:8" ht="14.25" customHeight="1">
      <c r="C215" s="68"/>
      <c r="D215" s="73"/>
      <c r="E215" s="82"/>
      <c r="F215" s="69"/>
      <c r="G215" s="70"/>
      <c r="H215" s="70"/>
    </row>
    <row r="216" spans="3:8" ht="14.25" customHeight="1">
      <c r="C216" s="68"/>
      <c r="D216" s="73"/>
      <c r="E216" s="82"/>
      <c r="F216" s="69"/>
      <c r="G216" s="70"/>
      <c r="H216" s="70"/>
    </row>
    <row r="217" spans="3:8" ht="14.25" customHeight="1">
      <c r="C217" s="68"/>
      <c r="D217" s="73"/>
      <c r="E217" s="82"/>
      <c r="F217" s="69"/>
      <c r="G217" s="70"/>
      <c r="H217" s="70"/>
    </row>
    <row r="218" spans="3:8" ht="14.25" customHeight="1">
      <c r="C218" s="68"/>
      <c r="D218" s="73"/>
      <c r="E218" s="82"/>
      <c r="F218" s="69"/>
      <c r="G218" s="70"/>
      <c r="H218" s="70"/>
    </row>
    <row r="219" spans="3:8" ht="14.25" customHeight="1">
      <c r="C219" s="68"/>
      <c r="D219" s="73"/>
      <c r="E219" s="82"/>
      <c r="F219" s="69"/>
      <c r="G219" s="70"/>
      <c r="H219" s="70"/>
    </row>
    <row r="220" spans="3:8" ht="14.25" customHeight="1">
      <c r="C220" s="68"/>
      <c r="D220" s="73"/>
      <c r="E220" s="82"/>
      <c r="F220" s="69"/>
      <c r="G220" s="70"/>
      <c r="H220" s="70"/>
    </row>
    <row r="221" spans="3:8" ht="14.25" customHeight="1">
      <c r="C221" s="68"/>
      <c r="D221" s="73"/>
      <c r="E221" s="82"/>
      <c r="F221" s="69"/>
      <c r="G221" s="70"/>
      <c r="H221" s="70"/>
    </row>
    <row r="222" spans="3:8" ht="14.25" customHeight="1">
      <c r="C222" s="68"/>
      <c r="D222" s="73"/>
      <c r="E222" s="82"/>
      <c r="F222" s="69"/>
      <c r="G222" s="70"/>
      <c r="H222" s="70"/>
    </row>
    <row r="223" spans="3:8" ht="14.25" customHeight="1">
      <c r="C223" s="68"/>
      <c r="D223" s="73"/>
      <c r="E223" s="82"/>
      <c r="F223" s="69"/>
      <c r="G223" s="70"/>
      <c r="H223" s="70"/>
    </row>
    <row r="224" spans="3:8" ht="14.25" customHeight="1">
      <c r="C224" s="68"/>
      <c r="D224" s="73"/>
      <c r="E224" s="82"/>
      <c r="F224" s="69"/>
      <c r="G224" s="70"/>
      <c r="H224" s="70"/>
    </row>
    <row r="225" spans="3:8" ht="14.25" customHeight="1">
      <c r="C225" s="68"/>
      <c r="D225" s="73"/>
      <c r="E225" s="82"/>
      <c r="F225" s="69"/>
      <c r="G225" s="70"/>
      <c r="H225" s="70"/>
    </row>
    <row r="226" spans="3:8" ht="14.25" customHeight="1">
      <c r="C226" s="68"/>
      <c r="D226" s="73"/>
      <c r="E226" s="82"/>
      <c r="F226" s="69"/>
      <c r="G226" s="70"/>
      <c r="H226" s="70"/>
    </row>
    <row r="227" spans="3:8" ht="14.25" customHeight="1">
      <c r="C227" s="68"/>
      <c r="D227" s="73"/>
      <c r="E227" s="82"/>
      <c r="F227" s="69"/>
      <c r="G227" s="70"/>
      <c r="H227" s="70"/>
    </row>
    <row r="228" spans="3:8" ht="14.25" customHeight="1">
      <c r="C228" s="68"/>
      <c r="D228" s="73"/>
      <c r="E228" s="82"/>
      <c r="F228" s="69"/>
      <c r="G228" s="70"/>
      <c r="H228" s="70"/>
    </row>
    <row r="229" spans="3:8" ht="14.25" customHeight="1">
      <c r="C229" s="68"/>
      <c r="D229" s="73"/>
      <c r="E229" s="82"/>
      <c r="F229" s="69"/>
      <c r="G229" s="70"/>
      <c r="H229" s="70"/>
    </row>
    <row r="230" spans="3:8" ht="14.25" customHeight="1">
      <c r="C230" s="68"/>
      <c r="D230" s="73"/>
      <c r="E230" s="82"/>
      <c r="F230" s="69"/>
      <c r="G230" s="70"/>
      <c r="H230" s="70"/>
    </row>
    <row r="231" spans="3:8" ht="14.25" customHeight="1">
      <c r="C231" s="68"/>
      <c r="D231" s="73"/>
      <c r="E231" s="82"/>
      <c r="F231" s="69"/>
      <c r="G231" s="70"/>
      <c r="H231" s="70"/>
    </row>
    <row r="232" spans="3:8" ht="14.25" customHeight="1">
      <c r="C232" s="68"/>
      <c r="D232" s="73"/>
      <c r="E232" s="82"/>
      <c r="F232" s="69"/>
      <c r="G232" s="70"/>
      <c r="H232" s="70"/>
    </row>
    <row r="233" spans="3:8" ht="14.25" customHeight="1">
      <c r="C233" s="68"/>
      <c r="D233" s="73"/>
      <c r="E233" s="82"/>
      <c r="F233" s="69"/>
      <c r="G233" s="70"/>
      <c r="H233" s="70"/>
    </row>
    <row r="234" spans="3:8" ht="14.25" customHeight="1">
      <c r="C234" s="68"/>
      <c r="D234" s="73"/>
      <c r="E234" s="82"/>
      <c r="F234" s="69"/>
      <c r="G234" s="70"/>
      <c r="H234" s="70"/>
    </row>
    <row r="235" spans="3:8" ht="14.25" customHeight="1">
      <c r="C235" s="68"/>
      <c r="D235" s="73"/>
      <c r="E235" s="82"/>
      <c r="F235" s="69"/>
      <c r="G235" s="70"/>
      <c r="H235" s="70"/>
    </row>
    <row r="236" spans="3:8" ht="14.25" customHeight="1">
      <c r="C236" s="68"/>
      <c r="D236" s="73"/>
      <c r="E236" s="82"/>
      <c r="F236" s="69"/>
      <c r="G236" s="70"/>
      <c r="H236" s="70"/>
    </row>
    <row r="237" spans="3:8" ht="14.25" customHeight="1">
      <c r="C237" s="68"/>
      <c r="D237" s="73"/>
      <c r="E237" s="82"/>
      <c r="F237" s="69"/>
      <c r="G237" s="70"/>
      <c r="H237" s="70"/>
    </row>
    <row r="238" spans="3:8" ht="14.25" customHeight="1">
      <c r="C238" s="68"/>
      <c r="D238" s="73"/>
      <c r="E238" s="82"/>
      <c r="F238" s="69"/>
      <c r="G238" s="70"/>
      <c r="H238" s="70"/>
    </row>
    <row r="239" spans="3:8" ht="14.25" customHeight="1">
      <c r="C239" s="68"/>
      <c r="D239" s="73"/>
      <c r="E239" s="82"/>
      <c r="F239" s="69"/>
      <c r="G239" s="70"/>
      <c r="H239" s="70"/>
    </row>
    <row r="240" spans="3:8" ht="14.25" customHeight="1">
      <c r="C240" s="68"/>
      <c r="D240" s="73"/>
      <c r="E240" s="82"/>
      <c r="F240" s="69"/>
      <c r="G240" s="70"/>
      <c r="H240" s="70"/>
    </row>
    <row r="241" spans="3:8" ht="14.25" customHeight="1">
      <c r="C241" s="68"/>
      <c r="D241" s="73"/>
      <c r="E241" s="82"/>
      <c r="F241" s="69"/>
      <c r="G241" s="70"/>
      <c r="H241" s="70"/>
    </row>
    <row r="242" spans="3:8" ht="14.25" customHeight="1">
      <c r="C242" s="68"/>
      <c r="D242" s="73"/>
      <c r="E242" s="82"/>
      <c r="F242" s="69"/>
      <c r="G242" s="70"/>
      <c r="H242" s="70"/>
    </row>
    <row r="243" spans="3:8" ht="14.25" customHeight="1">
      <c r="C243" s="68"/>
      <c r="D243" s="73"/>
      <c r="E243" s="82"/>
      <c r="F243" s="69"/>
      <c r="G243" s="70"/>
      <c r="H243" s="70"/>
    </row>
    <row r="244" spans="3:8" ht="14.25" customHeight="1">
      <c r="C244" s="68"/>
      <c r="D244" s="73"/>
      <c r="E244" s="82"/>
      <c r="F244" s="69"/>
      <c r="G244" s="70"/>
      <c r="H244" s="70"/>
    </row>
    <row r="245" spans="3:8" ht="14.25" customHeight="1">
      <c r="C245" s="68"/>
      <c r="D245" s="73"/>
      <c r="E245" s="82"/>
      <c r="F245" s="69"/>
      <c r="G245" s="70"/>
      <c r="H245" s="70"/>
    </row>
    <row r="246" spans="3:8" ht="14.25" customHeight="1">
      <c r="C246" s="68"/>
      <c r="D246" s="73"/>
      <c r="E246" s="82"/>
      <c r="F246" s="69"/>
      <c r="G246" s="70"/>
      <c r="H246" s="70"/>
    </row>
    <row r="247" spans="3:8" ht="14.25" customHeight="1">
      <c r="C247" s="68"/>
      <c r="D247" s="73"/>
      <c r="E247" s="82"/>
      <c r="F247" s="69"/>
      <c r="G247" s="70"/>
      <c r="H247" s="70"/>
    </row>
    <row r="248" spans="3:8" ht="14.25" customHeight="1">
      <c r="C248" s="68"/>
      <c r="D248" s="73"/>
      <c r="E248" s="82"/>
      <c r="F248" s="69"/>
      <c r="G248" s="70"/>
      <c r="H248" s="70"/>
    </row>
    <row r="249" spans="3:8" ht="14.25" customHeight="1">
      <c r="C249" s="68"/>
      <c r="D249" s="73"/>
      <c r="E249" s="82"/>
      <c r="F249" s="69"/>
      <c r="G249" s="70"/>
      <c r="H249" s="70"/>
    </row>
    <row r="250" spans="3:8" ht="14.25" customHeight="1">
      <c r="C250" s="68"/>
      <c r="D250" s="73"/>
      <c r="E250" s="82"/>
      <c r="F250" s="69"/>
      <c r="G250" s="70"/>
      <c r="H250" s="70"/>
    </row>
    <row r="251" spans="3:8" ht="14.25" customHeight="1">
      <c r="C251" s="68"/>
      <c r="D251" s="73"/>
      <c r="E251" s="82"/>
      <c r="F251" s="69"/>
      <c r="G251" s="70"/>
      <c r="H251" s="70"/>
    </row>
    <row r="252" spans="3:8" ht="14.25" customHeight="1">
      <c r="C252" s="68"/>
      <c r="D252" s="73"/>
      <c r="E252" s="82"/>
      <c r="F252" s="69"/>
      <c r="G252" s="70"/>
      <c r="H252" s="70"/>
    </row>
    <row r="253" spans="3:8" ht="14.25" customHeight="1">
      <c r="C253" s="68"/>
      <c r="D253" s="73"/>
      <c r="E253" s="82"/>
      <c r="F253" s="69"/>
      <c r="G253" s="70"/>
      <c r="H253" s="70"/>
    </row>
    <row r="254" spans="3:8" ht="14.25" customHeight="1">
      <c r="C254" s="68"/>
      <c r="D254" s="73"/>
      <c r="E254" s="82"/>
      <c r="F254" s="69"/>
      <c r="G254" s="70"/>
      <c r="H254" s="70"/>
    </row>
    <row r="255" spans="3:8" ht="14.25" customHeight="1">
      <c r="C255" s="68"/>
      <c r="D255" s="73"/>
      <c r="E255" s="82"/>
      <c r="F255" s="69"/>
      <c r="G255" s="70"/>
      <c r="H255" s="70"/>
    </row>
    <row r="256" spans="3:8" ht="14.25" customHeight="1">
      <c r="C256" s="68"/>
      <c r="D256" s="73"/>
      <c r="E256" s="82"/>
      <c r="F256" s="69"/>
      <c r="G256" s="70"/>
      <c r="H256" s="70"/>
    </row>
    <row r="257" spans="3:8" ht="14.25" customHeight="1">
      <c r="C257" s="68"/>
      <c r="D257" s="73"/>
      <c r="E257" s="82"/>
      <c r="F257" s="69"/>
      <c r="G257" s="70"/>
      <c r="H257" s="70"/>
    </row>
    <row r="258" spans="3:8" ht="14.25" customHeight="1">
      <c r="C258" s="68"/>
      <c r="D258" s="73"/>
      <c r="E258" s="82"/>
      <c r="F258" s="69"/>
      <c r="G258" s="70"/>
      <c r="H258" s="70"/>
    </row>
    <row r="259" spans="3:8" ht="14.25" customHeight="1">
      <c r="C259" s="68"/>
      <c r="D259" s="73"/>
      <c r="E259" s="82"/>
      <c r="F259" s="69"/>
      <c r="G259" s="70"/>
      <c r="H259" s="70"/>
    </row>
    <row r="260" spans="3:8" ht="14.25" customHeight="1">
      <c r="C260" s="68"/>
      <c r="D260" s="73"/>
      <c r="E260" s="82"/>
      <c r="F260" s="69"/>
      <c r="G260" s="70"/>
      <c r="H260" s="70"/>
    </row>
    <row r="261" spans="3:8" ht="14.25" customHeight="1">
      <c r="C261" s="68"/>
      <c r="D261" s="73"/>
      <c r="E261" s="82"/>
      <c r="F261" s="69"/>
      <c r="G261" s="70"/>
      <c r="H261" s="70"/>
    </row>
    <row r="262" spans="3:8" ht="14.25" customHeight="1">
      <c r="C262" s="68"/>
      <c r="D262" s="73"/>
      <c r="E262" s="82"/>
      <c r="F262" s="69"/>
      <c r="G262" s="70"/>
      <c r="H262" s="70"/>
    </row>
    <row r="263" spans="3:8" ht="14.25" customHeight="1">
      <c r="C263" s="68"/>
      <c r="D263" s="73"/>
      <c r="E263" s="82"/>
      <c r="F263" s="69"/>
      <c r="G263" s="70"/>
      <c r="H263" s="70"/>
    </row>
    <row r="264" spans="3:8" ht="14.25" customHeight="1">
      <c r="C264" s="68"/>
      <c r="D264" s="73"/>
      <c r="E264" s="82"/>
      <c r="F264" s="69"/>
      <c r="G264" s="70"/>
      <c r="H264" s="70"/>
    </row>
    <row r="265" spans="3:8" ht="14.25" customHeight="1">
      <c r="C265" s="68"/>
      <c r="D265" s="73"/>
      <c r="E265" s="82"/>
      <c r="F265" s="69"/>
      <c r="G265" s="70"/>
      <c r="H265" s="70"/>
    </row>
    <row r="266" spans="3:8" ht="14.25" customHeight="1">
      <c r="C266" s="68"/>
      <c r="D266" s="73"/>
      <c r="E266" s="82"/>
      <c r="F266" s="69"/>
      <c r="G266" s="70"/>
      <c r="H266" s="70"/>
    </row>
    <row r="267" spans="3:8" ht="14.25" customHeight="1">
      <c r="C267" s="68"/>
      <c r="D267" s="73"/>
      <c r="E267" s="82"/>
      <c r="F267" s="69"/>
      <c r="G267" s="70"/>
      <c r="H267" s="70"/>
    </row>
    <row r="268" spans="3:8" ht="14.25" customHeight="1">
      <c r="C268" s="68"/>
      <c r="D268" s="73"/>
      <c r="E268" s="82"/>
      <c r="F268" s="69"/>
      <c r="G268" s="70"/>
      <c r="H268" s="70"/>
    </row>
    <row r="269" spans="3:8" ht="14.25" customHeight="1">
      <c r="C269" s="68"/>
      <c r="D269" s="73"/>
      <c r="E269" s="82"/>
      <c r="F269" s="69"/>
      <c r="G269" s="70"/>
      <c r="H269" s="70"/>
    </row>
    <row r="270" spans="3:8" ht="14.25" customHeight="1">
      <c r="C270" s="68"/>
      <c r="D270" s="73"/>
      <c r="E270" s="82"/>
      <c r="F270" s="69"/>
      <c r="G270" s="70"/>
      <c r="H270" s="70"/>
    </row>
    <row r="271" spans="3:8" ht="14.25" customHeight="1">
      <c r="C271" s="68"/>
      <c r="D271" s="73"/>
      <c r="E271" s="82"/>
      <c r="F271" s="69"/>
      <c r="G271" s="70"/>
      <c r="H271" s="70"/>
    </row>
    <row r="272" spans="3:8" ht="14.25" customHeight="1">
      <c r="C272" s="68"/>
      <c r="D272" s="73"/>
      <c r="E272" s="82"/>
      <c r="F272" s="69"/>
      <c r="G272" s="70"/>
      <c r="H272" s="70"/>
    </row>
    <row r="273" spans="3:8" ht="14.25" customHeight="1">
      <c r="C273" s="68"/>
      <c r="D273" s="73"/>
      <c r="E273" s="82"/>
      <c r="F273" s="69"/>
      <c r="G273" s="70"/>
      <c r="H273" s="70"/>
    </row>
    <row r="274" spans="3:8" ht="14.25" customHeight="1">
      <c r="C274" s="68"/>
      <c r="D274" s="73"/>
      <c r="E274" s="82"/>
      <c r="F274" s="69"/>
      <c r="G274" s="70"/>
      <c r="H274" s="70"/>
    </row>
    <row r="275" spans="3:8" ht="14.25" customHeight="1">
      <c r="C275" s="68"/>
      <c r="D275" s="73"/>
      <c r="E275" s="82"/>
      <c r="F275" s="69"/>
      <c r="G275" s="70"/>
      <c r="H275" s="70"/>
    </row>
    <row r="276" spans="3:8" ht="14.25" customHeight="1">
      <c r="C276" s="68"/>
      <c r="D276" s="73"/>
      <c r="E276" s="82"/>
      <c r="F276" s="69"/>
      <c r="G276" s="70"/>
      <c r="H276" s="70"/>
    </row>
    <row r="277" spans="3:8" ht="14.25" customHeight="1">
      <c r="C277" s="68"/>
      <c r="D277" s="73"/>
      <c r="E277" s="82"/>
      <c r="F277" s="69"/>
      <c r="G277" s="70"/>
      <c r="H277" s="70"/>
    </row>
    <row r="278" spans="3:8" ht="14.25" customHeight="1">
      <c r="C278" s="68"/>
      <c r="D278" s="73"/>
      <c r="E278" s="82"/>
      <c r="F278" s="69"/>
      <c r="G278" s="70"/>
      <c r="H278" s="70"/>
    </row>
    <row r="279" spans="3:8" ht="14.25" customHeight="1">
      <c r="C279" s="68"/>
      <c r="D279" s="73"/>
      <c r="E279" s="82"/>
      <c r="F279" s="69"/>
      <c r="G279" s="70"/>
      <c r="H279" s="70"/>
    </row>
    <row r="280" spans="3:8" ht="14.25" customHeight="1">
      <c r="C280" s="68"/>
      <c r="D280" s="73"/>
      <c r="E280" s="82"/>
      <c r="F280" s="69"/>
      <c r="G280" s="70"/>
      <c r="H280" s="70"/>
    </row>
    <row r="281" spans="3:8" ht="14.25" customHeight="1">
      <c r="C281" s="68"/>
      <c r="D281" s="73"/>
      <c r="E281" s="82"/>
      <c r="F281" s="69"/>
      <c r="G281" s="70"/>
      <c r="H281" s="70"/>
    </row>
    <row r="282" spans="3:8" ht="14.25" customHeight="1">
      <c r="C282" s="68"/>
      <c r="D282" s="73"/>
      <c r="E282" s="82"/>
      <c r="F282" s="69"/>
      <c r="G282" s="70"/>
      <c r="H282" s="70"/>
    </row>
    <row r="283" spans="3:8" ht="14.25" customHeight="1">
      <c r="C283" s="68"/>
      <c r="D283" s="73"/>
      <c r="E283" s="82"/>
      <c r="F283" s="69"/>
      <c r="G283" s="70"/>
      <c r="H283" s="70"/>
    </row>
    <row r="284" spans="3:8" ht="14.25" customHeight="1">
      <c r="C284" s="68"/>
      <c r="D284" s="73"/>
      <c r="E284" s="82"/>
      <c r="F284" s="69"/>
      <c r="G284" s="70"/>
      <c r="H284" s="70"/>
    </row>
    <row r="285" spans="3:8" ht="14.25" customHeight="1">
      <c r="C285" s="68"/>
      <c r="D285" s="73"/>
      <c r="E285" s="82"/>
      <c r="F285" s="69"/>
      <c r="G285" s="70"/>
      <c r="H285" s="70"/>
    </row>
    <row r="286" spans="3:8" ht="14.25" customHeight="1">
      <c r="C286" s="68"/>
      <c r="D286" s="73"/>
      <c r="E286" s="82"/>
      <c r="F286" s="69"/>
      <c r="G286" s="70"/>
      <c r="H286" s="70"/>
    </row>
    <row r="287" spans="3:8" ht="14.25" customHeight="1">
      <c r="C287" s="68"/>
      <c r="D287" s="73"/>
      <c r="E287" s="82"/>
      <c r="F287" s="69"/>
      <c r="G287" s="70"/>
      <c r="H287" s="70"/>
    </row>
    <row r="288" spans="3:8" ht="14.25" customHeight="1">
      <c r="C288" s="68"/>
      <c r="D288" s="73"/>
      <c r="E288" s="82"/>
      <c r="F288" s="69"/>
      <c r="G288" s="70"/>
      <c r="H288" s="70"/>
    </row>
    <row r="289" spans="3:8" ht="14.25" customHeight="1">
      <c r="C289" s="68"/>
      <c r="D289" s="73"/>
      <c r="E289" s="82"/>
      <c r="F289" s="69"/>
      <c r="G289" s="70"/>
      <c r="H289" s="70"/>
    </row>
    <row r="290" spans="3:8" ht="14.25" customHeight="1">
      <c r="C290" s="68"/>
      <c r="D290" s="73"/>
      <c r="E290" s="82"/>
      <c r="F290" s="69"/>
      <c r="G290" s="70"/>
      <c r="H290" s="70"/>
    </row>
    <row r="291" spans="3:8" ht="14.25" customHeight="1">
      <c r="C291" s="68"/>
      <c r="D291" s="73"/>
      <c r="E291" s="82"/>
      <c r="F291" s="69"/>
      <c r="G291" s="70"/>
      <c r="H291" s="70"/>
    </row>
    <row r="292" spans="3:8" ht="14.25" customHeight="1">
      <c r="C292" s="68"/>
      <c r="D292" s="73"/>
      <c r="E292" s="82"/>
      <c r="F292" s="69"/>
      <c r="G292" s="70"/>
      <c r="H292" s="70"/>
    </row>
    <row r="293" spans="3:8" ht="14.25" customHeight="1">
      <c r="C293" s="68"/>
      <c r="D293" s="73"/>
      <c r="E293" s="82"/>
      <c r="F293" s="69"/>
      <c r="G293" s="70"/>
      <c r="H293" s="70"/>
    </row>
    <row r="294" spans="3:8" ht="14.25" customHeight="1">
      <c r="C294" s="68"/>
      <c r="D294" s="73"/>
      <c r="E294" s="82"/>
      <c r="F294" s="69"/>
      <c r="G294" s="70"/>
      <c r="H294" s="70"/>
    </row>
    <row r="295" spans="3:8" ht="14.25" customHeight="1">
      <c r="C295" s="68"/>
      <c r="D295" s="73"/>
      <c r="E295" s="82"/>
      <c r="F295" s="69"/>
      <c r="G295" s="70"/>
      <c r="H295" s="70"/>
    </row>
    <row r="296" spans="3:8" ht="14.25" customHeight="1">
      <c r="C296" s="68"/>
      <c r="D296" s="73"/>
      <c r="E296" s="82"/>
      <c r="F296" s="69"/>
      <c r="G296" s="70"/>
      <c r="H296" s="70"/>
    </row>
    <row r="297" spans="3:8" ht="14.25" customHeight="1">
      <c r="C297" s="68"/>
      <c r="D297" s="73"/>
      <c r="E297" s="82"/>
      <c r="F297" s="69"/>
      <c r="G297" s="70"/>
      <c r="H297" s="70"/>
    </row>
    <row r="298" spans="3:8" ht="14.25" customHeight="1">
      <c r="C298" s="68"/>
      <c r="D298" s="73"/>
      <c r="E298" s="82"/>
      <c r="F298" s="69"/>
      <c r="G298" s="70"/>
      <c r="H298" s="70"/>
    </row>
    <row r="299" spans="3:8" ht="14.25" customHeight="1">
      <c r="C299" s="68"/>
      <c r="D299" s="73"/>
      <c r="E299" s="82"/>
      <c r="F299" s="69"/>
      <c r="G299" s="70"/>
      <c r="H299" s="70"/>
    </row>
    <row r="300" spans="3:8" ht="14.25" customHeight="1">
      <c r="C300" s="68"/>
      <c r="D300" s="73"/>
      <c r="E300" s="82"/>
      <c r="F300" s="69"/>
      <c r="G300" s="70"/>
      <c r="H300" s="70"/>
    </row>
    <row r="301" spans="3:8" ht="14.25" customHeight="1">
      <c r="C301" s="68"/>
      <c r="D301" s="73"/>
      <c r="E301" s="82"/>
      <c r="F301" s="69"/>
      <c r="G301" s="70"/>
      <c r="H301" s="70"/>
    </row>
    <row r="302" spans="3:8" ht="14.25" customHeight="1">
      <c r="C302" s="68"/>
      <c r="D302" s="73"/>
      <c r="E302" s="82"/>
      <c r="F302" s="69"/>
      <c r="G302" s="70"/>
      <c r="H302" s="70"/>
    </row>
    <row r="303" spans="3:8" ht="14.25" customHeight="1">
      <c r="C303" s="68"/>
      <c r="D303" s="73"/>
      <c r="E303" s="82"/>
      <c r="F303" s="69"/>
      <c r="G303" s="70"/>
      <c r="H303" s="70"/>
    </row>
    <row r="304" spans="3:8" ht="14.25" customHeight="1">
      <c r="C304" s="68"/>
      <c r="D304" s="73"/>
      <c r="E304" s="82"/>
      <c r="F304" s="69"/>
      <c r="G304" s="70"/>
      <c r="H304" s="70"/>
    </row>
    <row r="305" spans="3:8" ht="14.25" customHeight="1">
      <c r="C305" s="68"/>
      <c r="D305" s="73"/>
      <c r="E305" s="82"/>
      <c r="F305" s="69"/>
      <c r="G305" s="70"/>
      <c r="H305" s="70"/>
    </row>
    <row r="306" spans="3:8" ht="14.25" customHeight="1">
      <c r="C306" s="68"/>
      <c r="D306" s="73"/>
      <c r="E306" s="82"/>
      <c r="F306" s="69"/>
      <c r="G306" s="70"/>
      <c r="H306" s="70"/>
    </row>
    <row r="307" spans="3:8" ht="14.25" customHeight="1">
      <c r="C307" s="68"/>
      <c r="D307" s="73"/>
      <c r="E307" s="82"/>
      <c r="F307" s="69"/>
      <c r="G307" s="70"/>
      <c r="H307" s="70"/>
    </row>
    <row r="308" spans="3:8" ht="14.25" customHeight="1">
      <c r="C308" s="68"/>
      <c r="D308" s="73"/>
      <c r="E308" s="82"/>
      <c r="F308" s="69"/>
      <c r="G308" s="70"/>
      <c r="H308" s="70"/>
    </row>
    <row r="309" spans="3:8" ht="14.25" customHeight="1">
      <c r="C309" s="68"/>
      <c r="D309" s="73"/>
      <c r="E309" s="82"/>
      <c r="F309" s="69"/>
      <c r="G309" s="70"/>
      <c r="H309" s="70"/>
    </row>
    <row r="310" spans="3:8" ht="14.25" customHeight="1">
      <c r="C310" s="68"/>
      <c r="D310" s="73"/>
      <c r="E310" s="82"/>
      <c r="F310" s="69"/>
      <c r="G310" s="70"/>
      <c r="H310" s="70"/>
    </row>
    <row r="311" spans="3:8" ht="14.25" customHeight="1">
      <c r="C311" s="68"/>
      <c r="D311" s="73"/>
      <c r="E311" s="82"/>
      <c r="F311" s="69"/>
      <c r="G311" s="70"/>
      <c r="H311" s="70"/>
    </row>
    <row r="312" spans="3:8" ht="14.25" customHeight="1">
      <c r="C312" s="68"/>
      <c r="D312" s="73"/>
      <c r="E312" s="82"/>
      <c r="F312" s="69"/>
      <c r="G312" s="70"/>
      <c r="H312" s="70"/>
    </row>
    <row r="313" spans="3:8" ht="14.25" customHeight="1">
      <c r="C313" s="68"/>
      <c r="D313" s="73"/>
      <c r="E313" s="82"/>
      <c r="F313" s="69"/>
      <c r="G313" s="70"/>
      <c r="H313" s="70"/>
    </row>
    <row r="314" spans="3:8" ht="14.25" customHeight="1">
      <c r="C314" s="68"/>
      <c r="D314" s="73"/>
      <c r="E314" s="82"/>
      <c r="F314" s="69"/>
      <c r="G314" s="70"/>
      <c r="H314" s="70"/>
    </row>
    <row r="315" spans="3:8" ht="14.25" customHeight="1">
      <c r="C315" s="68"/>
      <c r="D315" s="73"/>
      <c r="E315" s="82"/>
      <c r="F315" s="69"/>
      <c r="G315" s="70"/>
      <c r="H315" s="70"/>
    </row>
    <row r="316" spans="3:8" ht="14.25" customHeight="1">
      <c r="C316" s="68"/>
      <c r="D316" s="73"/>
      <c r="E316" s="82"/>
      <c r="F316" s="69"/>
      <c r="G316" s="70"/>
      <c r="H316" s="70"/>
    </row>
    <row r="317" spans="3:8" ht="14.25" customHeight="1">
      <c r="C317" s="68"/>
      <c r="D317" s="73"/>
      <c r="E317" s="82"/>
      <c r="F317" s="69"/>
      <c r="G317" s="70"/>
      <c r="H317" s="70"/>
    </row>
    <row r="318" spans="3:8" ht="14.25" customHeight="1">
      <c r="C318" s="68"/>
      <c r="D318" s="73"/>
      <c r="E318" s="82"/>
      <c r="F318" s="69"/>
      <c r="G318" s="70"/>
      <c r="H318" s="70"/>
    </row>
    <row r="319" spans="3:8" ht="14.25" customHeight="1">
      <c r="C319" s="68"/>
      <c r="D319" s="73"/>
      <c r="E319" s="82"/>
      <c r="F319" s="69"/>
      <c r="G319" s="70"/>
      <c r="H319" s="70"/>
    </row>
    <row r="320" spans="3:8" ht="14.25" customHeight="1">
      <c r="C320" s="68"/>
      <c r="D320" s="73"/>
      <c r="E320" s="82"/>
      <c r="F320" s="69"/>
      <c r="G320" s="70"/>
      <c r="H320" s="70"/>
    </row>
    <row r="321" spans="3:8" ht="14.25" customHeight="1">
      <c r="C321" s="68"/>
      <c r="D321" s="73"/>
      <c r="E321" s="82"/>
      <c r="F321" s="69"/>
      <c r="G321" s="70"/>
      <c r="H321" s="70"/>
    </row>
    <row r="322" spans="3:8" ht="14.25" customHeight="1">
      <c r="C322" s="68"/>
      <c r="D322" s="73"/>
      <c r="E322" s="82"/>
      <c r="F322" s="69"/>
      <c r="G322" s="70"/>
      <c r="H322" s="70"/>
    </row>
    <row r="323" spans="3:8" ht="14.25" customHeight="1">
      <c r="C323" s="68"/>
      <c r="D323" s="73"/>
      <c r="E323" s="82"/>
      <c r="F323" s="69"/>
      <c r="G323" s="70"/>
      <c r="H323" s="70"/>
    </row>
    <row r="324" spans="3:8" ht="14.25" customHeight="1">
      <c r="C324" s="68"/>
      <c r="D324" s="73"/>
      <c r="E324" s="82"/>
      <c r="F324" s="69"/>
      <c r="G324" s="70"/>
      <c r="H324" s="70"/>
    </row>
    <row r="325" spans="3:8" ht="14.25" customHeight="1">
      <c r="C325" s="68"/>
      <c r="D325" s="73"/>
      <c r="E325" s="82"/>
      <c r="F325" s="69"/>
      <c r="G325" s="70"/>
      <c r="H325" s="70"/>
    </row>
    <row r="326" spans="3:8" ht="14.25" customHeight="1">
      <c r="C326" s="68"/>
      <c r="D326" s="73"/>
      <c r="E326" s="82"/>
      <c r="F326" s="69"/>
      <c r="G326" s="70"/>
      <c r="H326" s="70"/>
    </row>
    <row r="327" spans="3:8" ht="14.25" customHeight="1">
      <c r="C327" s="68"/>
      <c r="D327" s="73"/>
      <c r="E327" s="82"/>
      <c r="F327" s="69"/>
      <c r="G327" s="70"/>
      <c r="H327" s="70"/>
    </row>
    <row r="328" spans="3:8" ht="14.25" customHeight="1">
      <c r="C328" s="68"/>
      <c r="D328" s="73"/>
      <c r="E328" s="82"/>
      <c r="F328" s="69"/>
      <c r="G328" s="70"/>
      <c r="H328" s="70"/>
    </row>
    <row r="329" spans="3:8" ht="14.25" customHeight="1">
      <c r="C329" s="68"/>
      <c r="D329" s="73"/>
      <c r="E329" s="82"/>
      <c r="F329" s="69"/>
      <c r="G329" s="70"/>
      <c r="H329" s="70"/>
    </row>
    <row r="330" spans="3:8" ht="14.25" customHeight="1">
      <c r="C330" s="68"/>
      <c r="D330" s="73"/>
      <c r="E330" s="82"/>
      <c r="F330" s="69"/>
      <c r="G330" s="70"/>
      <c r="H330" s="70"/>
    </row>
    <row r="331" spans="3:8" ht="14.25" customHeight="1">
      <c r="C331" s="68"/>
      <c r="D331" s="73"/>
      <c r="E331" s="82"/>
      <c r="F331" s="69"/>
      <c r="G331" s="70"/>
      <c r="H331" s="70"/>
    </row>
    <row r="332" spans="3:8" ht="14.25" customHeight="1">
      <c r="C332" s="68"/>
      <c r="D332" s="73"/>
      <c r="E332" s="82"/>
      <c r="F332" s="69"/>
      <c r="G332" s="70"/>
      <c r="H332" s="70"/>
    </row>
    <row r="333" spans="3:8" ht="14.25" customHeight="1">
      <c r="C333" s="68"/>
      <c r="D333" s="73"/>
      <c r="E333" s="82"/>
      <c r="F333" s="69"/>
      <c r="G333" s="70"/>
      <c r="H333" s="70"/>
    </row>
    <row r="334" spans="3:8" ht="14.25" customHeight="1">
      <c r="C334" s="68"/>
      <c r="D334" s="73"/>
      <c r="E334" s="82"/>
      <c r="F334" s="69"/>
      <c r="G334" s="70"/>
      <c r="H334" s="70"/>
    </row>
    <row r="335" spans="3:8" ht="14.25" customHeight="1">
      <c r="C335" s="68"/>
      <c r="D335" s="73"/>
      <c r="E335" s="82"/>
      <c r="F335" s="69"/>
      <c r="G335" s="70"/>
      <c r="H335" s="70"/>
    </row>
    <row r="336" spans="3:8" ht="14.25" customHeight="1">
      <c r="C336" s="68"/>
      <c r="D336" s="73"/>
      <c r="E336" s="82"/>
      <c r="F336" s="69"/>
      <c r="G336" s="70"/>
      <c r="H336" s="70"/>
    </row>
    <row r="337" spans="3:8" ht="14.25" customHeight="1">
      <c r="C337" s="68"/>
      <c r="D337" s="73"/>
      <c r="E337" s="82"/>
      <c r="F337" s="69"/>
      <c r="G337" s="70"/>
      <c r="H337" s="70"/>
    </row>
    <row r="338" spans="3:8" ht="14.25" customHeight="1">
      <c r="C338" s="68"/>
      <c r="D338" s="73"/>
      <c r="E338" s="82"/>
      <c r="F338" s="69"/>
      <c r="G338" s="70"/>
      <c r="H338" s="70"/>
    </row>
    <row r="339" spans="3:8" ht="14.25" customHeight="1">
      <c r="C339" s="68"/>
      <c r="D339" s="73"/>
      <c r="E339" s="82"/>
      <c r="F339" s="69"/>
      <c r="G339" s="70"/>
      <c r="H339" s="70"/>
    </row>
    <row r="340" spans="3:8" ht="14.25" customHeight="1">
      <c r="C340" s="68"/>
      <c r="D340" s="73"/>
      <c r="E340" s="82"/>
      <c r="F340" s="69"/>
      <c r="G340" s="70"/>
      <c r="H340" s="70"/>
    </row>
    <row r="341" spans="3:8" ht="14.25" customHeight="1">
      <c r="C341" s="68"/>
      <c r="D341" s="73"/>
      <c r="E341" s="82"/>
      <c r="F341" s="69"/>
      <c r="G341" s="70"/>
      <c r="H341" s="70"/>
    </row>
    <row r="342" spans="3:8" ht="14.25" customHeight="1">
      <c r="C342" s="68"/>
      <c r="D342" s="73"/>
      <c r="E342" s="82"/>
      <c r="F342" s="69"/>
      <c r="G342" s="70"/>
      <c r="H342" s="70"/>
    </row>
    <row r="343" spans="3:8" ht="14.25" customHeight="1">
      <c r="C343" s="68"/>
      <c r="D343" s="73"/>
      <c r="E343" s="82"/>
      <c r="F343" s="69"/>
      <c r="G343" s="70"/>
      <c r="H343" s="70"/>
    </row>
    <row r="344" spans="3:8" ht="14.25" customHeight="1">
      <c r="C344" s="68"/>
      <c r="D344" s="73"/>
      <c r="E344" s="82"/>
      <c r="F344" s="69"/>
      <c r="G344" s="70"/>
      <c r="H344" s="70"/>
    </row>
    <row r="345" spans="3:8" ht="14.25" customHeight="1">
      <c r="C345" s="68"/>
      <c r="D345" s="73"/>
      <c r="E345" s="82"/>
      <c r="F345" s="69"/>
      <c r="G345" s="70"/>
      <c r="H345" s="70"/>
    </row>
    <row r="346" spans="3:8" ht="14.25" customHeight="1">
      <c r="C346" s="68"/>
      <c r="D346" s="73"/>
      <c r="E346" s="82"/>
      <c r="F346" s="69"/>
      <c r="G346" s="70"/>
      <c r="H346" s="70"/>
    </row>
    <row r="347" spans="3:8" ht="14.25" customHeight="1">
      <c r="C347" s="68"/>
      <c r="D347" s="73"/>
      <c r="E347" s="82"/>
      <c r="F347" s="69"/>
      <c r="G347" s="70"/>
      <c r="H347" s="70"/>
    </row>
    <row r="348" spans="3:8" ht="14.25" customHeight="1">
      <c r="C348" s="68"/>
      <c r="D348" s="73"/>
      <c r="E348" s="82"/>
      <c r="F348" s="69"/>
      <c r="G348" s="70"/>
      <c r="H348" s="70"/>
    </row>
    <row r="349" spans="3:8" ht="14.25" customHeight="1">
      <c r="C349" s="68"/>
      <c r="D349" s="73"/>
      <c r="E349" s="82"/>
      <c r="F349" s="69"/>
      <c r="G349" s="70"/>
      <c r="H349" s="70"/>
    </row>
    <row r="350" spans="3:8" ht="14.25" customHeight="1">
      <c r="C350" s="68"/>
      <c r="D350" s="73"/>
      <c r="E350" s="82"/>
      <c r="F350" s="69"/>
      <c r="G350" s="70"/>
      <c r="H350" s="70"/>
    </row>
    <row r="351" spans="3:8" ht="14.25" customHeight="1">
      <c r="C351" s="68"/>
      <c r="D351" s="73"/>
      <c r="E351" s="82"/>
      <c r="F351" s="69"/>
      <c r="G351" s="70"/>
      <c r="H351" s="70"/>
    </row>
    <row r="352" spans="3:8" ht="14.25" customHeight="1">
      <c r="C352" s="68"/>
      <c r="D352" s="73"/>
      <c r="E352" s="82"/>
      <c r="F352" s="69"/>
      <c r="G352" s="70"/>
      <c r="H352" s="70"/>
    </row>
    <row r="353" spans="3:8" ht="14.25" customHeight="1">
      <c r="C353" s="68"/>
      <c r="D353" s="73"/>
      <c r="E353" s="82"/>
      <c r="F353" s="69"/>
      <c r="G353" s="70"/>
      <c r="H353" s="70"/>
    </row>
    <row r="354" spans="3:8" ht="14.25" customHeight="1">
      <c r="C354" s="68"/>
      <c r="D354" s="73"/>
      <c r="E354" s="82"/>
      <c r="F354" s="69"/>
      <c r="G354" s="70"/>
      <c r="H354" s="70"/>
    </row>
    <row r="355" spans="3:8" ht="14.25" customHeight="1">
      <c r="C355" s="68"/>
      <c r="D355" s="73"/>
      <c r="E355" s="82"/>
      <c r="F355" s="69"/>
      <c r="G355" s="70"/>
      <c r="H355" s="70"/>
    </row>
    <row r="356" spans="3:8" ht="14.25" customHeight="1">
      <c r="C356" s="68"/>
      <c r="D356" s="73"/>
      <c r="E356" s="82"/>
      <c r="F356" s="69"/>
      <c r="G356" s="70"/>
      <c r="H356" s="70"/>
    </row>
    <row r="357" spans="3:8" ht="14.25" customHeight="1">
      <c r="C357" s="68"/>
      <c r="D357" s="73"/>
      <c r="E357" s="82"/>
      <c r="F357" s="69"/>
      <c r="G357" s="70"/>
      <c r="H357" s="70"/>
    </row>
    <row r="358" spans="3:8" ht="14.25" customHeight="1">
      <c r="C358" s="68"/>
      <c r="D358" s="73"/>
      <c r="E358" s="82"/>
      <c r="F358" s="69"/>
      <c r="G358" s="70"/>
      <c r="H358" s="70"/>
    </row>
    <row r="359" spans="3:8" ht="14.25" customHeight="1">
      <c r="C359" s="68"/>
      <c r="D359" s="73"/>
      <c r="E359" s="82"/>
      <c r="F359" s="69"/>
      <c r="G359" s="70"/>
      <c r="H359" s="70"/>
    </row>
    <row r="360" spans="3:8" ht="14.25" customHeight="1">
      <c r="C360" s="68"/>
      <c r="D360" s="73"/>
      <c r="E360" s="82"/>
      <c r="F360" s="69"/>
      <c r="G360" s="70"/>
      <c r="H360" s="70"/>
    </row>
    <row r="361" spans="3:8" ht="14.25" customHeight="1">
      <c r="C361" s="68"/>
      <c r="D361" s="73"/>
      <c r="E361" s="82"/>
      <c r="F361" s="69"/>
      <c r="G361" s="70"/>
      <c r="H361" s="70"/>
    </row>
    <row r="362" spans="3:8" ht="14.25" customHeight="1">
      <c r="C362" s="68"/>
      <c r="D362" s="73"/>
      <c r="E362" s="82"/>
      <c r="F362" s="69"/>
      <c r="G362" s="70"/>
      <c r="H362" s="70"/>
    </row>
    <row r="363" spans="3:8" ht="14.25" customHeight="1">
      <c r="C363" s="68"/>
      <c r="D363" s="73"/>
      <c r="E363" s="82"/>
      <c r="F363" s="69"/>
      <c r="G363" s="70"/>
      <c r="H363" s="70"/>
    </row>
    <row r="364" spans="3:8" ht="14.25" customHeight="1">
      <c r="C364" s="68"/>
      <c r="D364" s="73"/>
      <c r="E364" s="82"/>
      <c r="F364" s="69"/>
      <c r="G364" s="70"/>
      <c r="H364" s="70"/>
    </row>
    <row r="365" spans="3:8" ht="14.25" customHeight="1">
      <c r="C365" s="68"/>
      <c r="D365" s="73"/>
      <c r="E365" s="82"/>
      <c r="F365" s="69"/>
      <c r="G365" s="70"/>
      <c r="H365" s="70"/>
    </row>
    <row r="366" spans="3:8" ht="14.25" customHeight="1">
      <c r="C366" s="68"/>
      <c r="D366" s="73"/>
      <c r="E366" s="82"/>
      <c r="F366" s="69"/>
      <c r="G366" s="70"/>
      <c r="H366" s="70"/>
    </row>
    <row r="367" spans="3:8" ht="14.25" customHeight="1">
      <c r="C367" s="68"/>
      <c r="D367" s="73"/>
      <c r="E367" s="82"/>
      <c r="F367" s="69"/>
      <c r="G367" s="70"/>
      <c r="H367" s="70"/>
    </row>
    <row r="368" spans="3:8" ht="14.25" customHeight="1">
      <c r="C368" s="68"/>
      <c r="D368" s="73"/>
      <c r="E368" s="82"/>
      <c r="F368" s="69"/>
      <c r="G368" s="70"/>
      <c r="H368" s="70"/>
    </row>
    <row r="369" spans="3:8" ht="14.25" customHeight="1">
      <c r="C369" s="68"/>
      <c r="D369" s="73"/>
      <c r="E369" s="82"/>
      <c r="F369" s="69"/>
      <c r="G369" s="70"/>
      <c r="H369" s="70"/>
    </row>
    <row r="370" spans="3:8" ht="14.25" customHeight="1">
      <c r="C370" s="68"/>
      <c r="D370" s="73"/>
      <c r="E370" s="82"/>
      <c r="F370" s="69"/>
      <c r="G370" s="70"/>
      <c r="H370" s="70"/>
    </row>
    <row r="371" spans="3:8" ht="14.25" customHeight="1">
      <c r="C371" s="68"/>
      <c r="D371" s="73"/>
      <c r="E371" s="82"/>
      <c r="F371" s="69"/>
      <c r="G371" s="70"/>
      <c r="H371" s="70"/>
    </row>
    <row r="372" spans="3:8" ht="14.25" customHeight="1">
      <c r="C372" s="68"/>
      <c r="D372" s="73"/>
      <c r="E372" s="82"/>
      <c r="F372" s="69"/>
      <c r="G372" s="70"/>
      <c r="H372" s="70"/>
    </row>
    <row r="373" spans="3:8" ht="14.25" customHeight="1">
      <c r="C373" s="68"/>
      <c r="D373" s="73"/>
      <c r="E373" s="82"/>
      <c r="F373" s="69"/>
      <c r="G373" s="70"/>
      <c r="H373" s="70"/>
    </row>
    <row r="374" spans="3:8" ht="14.25" customHeight="1">
      <c r="C374" s="68"/>
      <c r="D374" s="73"/>
      <c r="E374" s="82"/>
      <c r="F374" s="69"/>
      <c r="G374" s="70"/>
      <c r="H374" s="70"/>
    </row>
    <row r="375" spans="3:8" ht="14.25" customHeight="1">
      <c r="C375" s="68"/>
      <c r="D375" s="73"/>
      <c r="E375" s="82"/>
      <c r="F375" s="69"/>
      <c r="G375" s="70"/>
      <c r="H375" s="70"/>
    </row>
    <row r="376" spans="3:8" ht="14.25" customHeight="1">
      <c r="C376" s="68"/>
      <c r="D376" s="73"/>
      <c r="E376" s="82"/>
      <c r="F376" s="69"/>
      <c r="G376" s="70"/>
      <c r="H376" s="70"/>
    </row>
    <row r="377" spans="3:8" ht="14.25" customHeight="1">
      <c r="C377" s="68"/>
      <c r="D377" s="73"/>
      <c r="E377" s="82"/>
      <c r="F377" s="69"/>
      <c r="G377" s="70"/>
      <c r="H377" s="70"/>
    </row>
    <row r="378" spans="3:8" ht="14.25" customHeight="1">
      <c r="C378" s="68"/>
      <c r="D378" s="73"/>
      <c r="E378" s="82"/>
      <c r="F378" s="69"/>
      <c r="G378" s="70"/>
      <c r="H378" s="70"/>
    </row>
    <row r="379" spans="3:8" ht="14.25" customHeight="1">
      <c r="C379" s="68"/>
      <c r="D379" s="73"/>
      <c r="E379" s="82"/>
      <c r="F379" s="69"/>
      <c r="G379" s="70"/>
      <c r="H379" s="70"/>
    </row>
    <row r="380" spans="3:8" ht="14.25" customHeight="1">
      <c r="C380" s="68"/>
      <c r="D380" s="73"/>
      <c r="E380" s="82"/>
      <c r="F380" s="69"/>
      <c r="G380" s="70"/>
      <c r="H380" s="70"/>
    </row>
    <row r="381" spans="3:8" ht="14.25" customHeight="1">
      <c r="C381" s="68"/>
      <c r="D381" s="73"/>
      <c r="E381" s="82"/>
      <c r="F381" s="69"/>
      <c r="G381" s="70"/>
      <c r="H381" s="70"/>
    </row>
    <row r="382" spans="3:8" ht="14.25" customHeight="1">
      <c r="C382" s="68"/>
      <c r="D382" s="73"/>
      <c r="E382" s="82"/>
      <c r="F382" s="69"/>
      <c r="G382" s="70"/>
      <c r="H382" s="70"/>
    </row>
    <row r="383" spans="3:8" ht="14.25" customHeight="1">
      <c r="C383" s="68"/>
      <c r="D383" s="73"/>
      <c r="E383" s="82"/>
      <c r="F383" s="69"/>
      <c r="G383" s="70"/>
      <c r="H383" s="70"/>
    </row>
    <row r="384" spans="3:8" ht="14.25" customHeight="1">
      <c r="C384" s="68"/>
      <c r="D384" s="73"/>
      <c r="E384" s="82"/>
      <c r="F384" s="69"/>
      <c r="G384" s="70"/>
      <c r="H384" s="70"/>
    </row>
    <row r="385" spans="3:8" ht="14.25" customHeight="1">
      <c r="C385" s="68"/>
      <c r="D385" s="73"/>
      <c r="E385" s="82"/>
      <c r="F385" s="69"/>
      <c r="G385" s="70"/>
      <c r="H385" s="70"/>
    </row>
    <row r="386" spans="3:8" ht="14.25" customHeight="1">
      <c r="C386" s="68"/>
      <c r="D386" s="73"/>
      <c r="E386" s="82"/>
      <c r="F386" s="69"/>
      <c r="G386" s="70"/>
      <c r="H386" s="70"/>
    </row>
    <row r="387" spans="3:8" ht="14.25" customHeight="1">
      <c r="C387" s="68"/>
      <c r="D387" s="73"/>
      <c r="E387" s="82"/>
      <c r="F387" s="69"/>
      <c r="G387" s="70"/>
      <c r="H387" s="70"/>
    </row>
    <row r="388" spans="3:8" ht="14.25" customHeight="1">
      <c r="C388" s="68"/>
      <c r="D388" s="73"/>
      <c r="E388" s="82"/>
      <c r="F388" s="69"/>
      <c r="G388" s="70"/>
      <c r="H388" s="70"/>
    </row>
    <row r="389" spans="3:8" ht="14.25" customHeight="1">
      <c r="C389" s="68"/>
      <c r="D389" s="73"/>
      <c r="E389" s="82"/>
      <c r="F389" s="69"/>
      <c r="G389" s="70"/>
      <c r="H389" s="70"/>
    </row>
    <row r="390" spans="3:8" ht="14.25" customHeight="1">
      <c r="C390" s="68"/>
      <c r="D390" s="73"/>
      <c r="E390" s="82"/>
      <c r="F390" s="69"/>
      <c r="G390" s="70"/>
      <c r="H390" s="70"/>
    </row>
    <row r="391" spans="3:8" ht="14.25" customHeight="1">
      <c r="C391" s="68"/>
      <c r="D391" s="73"/>
      <c r="E391" s="82"/>
      <c r="F391" s="69"/>
      <c r="G391" s="70"/>
      <c r="H391" s="70"/>
    </row>
    <row r="392" spans="3:8" ht="14.25" customHeight="1">
      <c r="C392" s="68"/>
      <c r="D392" s="73"/>
      <c r="E392" s="82"/>
      <c r="F392" s="69"/>
      <c r="G392" s="70"/>
      <c r="H392" s="70"/>
    </row>
    <row r="393" spans="3:8" ht="14.25" customHeight="1">
      <c r="C393" s="68"/>
      <c r="D393" s="73"/>
      <c r="E393" s="82"/>
      <c r="F393" s="69"/>
      <c r="G393" s="70"/>
      <c r="H393" s="70"/>
    </row>
    <row r="394" spans="3:8" ht="14.25" customHeight="1">
      <c r="C394" s="68"/>
      <c r="D394" s="73"/>
      <c r="E394" s="82"/>
      <c r="F394" s="69"/>
      <c r="G394" s="70"/>
      <c r="H394" s="70"/>
    </row>
    <row r="395" spans="3:8" ht="14.25" customHeight="1">
      <c r="C395" s="68"/>
      <c r="D395" s="73"/>
      <c r="E395" s="82"/>
      <c r="F395" s="69"/>
      <c r="G395" s="70"/>
      <c r="H395" s="70"/>
    </row>
    <row r="396" spans="3:8" ht="14.25" customHeight="1">
      <c r="C396" s="68"/>
      <c r="D396" s="73"/>
      <c r="E396" s="82"/>
      <c r="F396" s="69"/>
      <c r="G396" s="70"/>
      <c r="H396" s="70"/>
    </row>
    <row r="397" spans="3:8" ht="14.25" customHeight="1">
      <c r="C397" s="68"/>
      <c r="D397" s="73"/>
      <c r="E397" s="82"/>
      <c r="F397" s="69"/>
      <c r="G397" s="70"/>
      <c r="H397" s="70"/>
    </row>
    <row r="398" spans="3:8" ht="14.25" customHeight="1">
      <c r="C398" s="68"/>
      <c r="D398" s="73"/>
      <c r="E398" s="82"/>
      <c r="F398" s="69"/>
      <c r="G398" s="70"/>
      <c r="H398" s="70"/>
    </row>
    <row r="399" spans="3:8" ht="14.25" customHeight="1">
      <c r="C399" s="68"/>
      <c r="D399" s="73"/>
      <c r="E399" s="82"/>
      <c r="F399" s="69"/>
      <c r="G399" s="70"/>
      <c r="H399" s="70"/>
    </row>
    <row r="400" spans="3:8" ht="14.25" customHeight="1">
      <c r="C400" s="68"/>
      <c r="D400" s="73"/>
      <c r="E400" s="82"/>
      <c r="F400" s="69"/>
      <c r="G400" s="70"/>
      <c r="H400" s="70"/>
    </row>
    <row r="401" spans="3:8" ht="14.25" customHeight="1">
      <c r="C401" s="68"/>
      <c r="D401" s="73"/>
      <c r="E401" s="82"/>
      <c r="F401" s="69"/>
      <c r="G401" s="70"/>
      <c r="H401" s="70"/>
    </row>
    <row r="402" spans="3:8" ht="14.25" customHeight="1">
      <c r="C402" s="68"/>
      <c r="D402" s="73"/>
      <c r="E402" s="82"/>
      <c r="F402" s="69"/>
      <c r="G402" s="70"/>
      <c r="H402" s="70"/>
    </row>
    <row r="403" spans="3:8" ht="14.25" customHeight="1">
      <c r="C403" s="68"/>
      <c r="D403" s="73"/>
      <c r="E403" s="82"/>
      <c r="F403" s="69"/>
      <c r="G403" s="70"/>
      <c r="H403" s="70"/>
    </row>
    <row r="404" spans="3:8" ht="14.25" customHeight="1">
      <c r="C404" s="68"/>
      <c r="D404" s="73"/>
      <c r="E404" s="82"/>
      <c r="F404" s="69"/>
      <c r="G404" s="70"/>
      <c r="H404" s="70"/>
    </row>
    <row r="405" spans="3:8" ht="14.25" customHeight="1">
      <c r="C405" s="68"/>
      <c r="D405" s="73"/>
      <c r="E405" s="82"/>
      <c r="F405" s="69"/>
      <c r="G405" s="70"/>
      <c r="H405" s="70"/>
    </row>
    <row r="406" spans="3:8" ht="14.25" customHeight="1">
      <c r="C406" s="68"/>
      <c r="D406" s="73"/>
      <c r="E406" s="82"/>
      <c r="F406" s="69"/>
      <c r="G406" s="70"/>
      <c r="H406" s="70"/>
    </row>
    <row r="407" spans="3:8" ht="14.25" customHeight="1">
      <c r="C407" s="68"/>
      <c r="D407" s="73"/>
      <c r="E407" s="82"/>
      <c r="F407" s="69"/>
      <c r="G407" s="70"/>
      <c r="H407" s="70"/>
    </row>
    <row r="408" spans="3:8" ht="14.25" customHeight="1">
      <c r="C408" s="68"/>
      <c r="D408" s="73"/>
      <c r="E408" s="82"/>
      <c r="F408" s="69"/>
      <c r="G408" s="70"/>
      <c r="H408" s="70"/>
    </row>
    <row r="409" spans="3:8" ht="14.25" customHeight="1">
      <c r="C409" s="68"/>
      <c r="D409" s="73"/>
      <c r="E409" s="82"/>
      <c r="F409" s="69"/>
      <c r="G409" s="70"/>
      <c r="H409" s="70"/>
    </row>
    <row r="410" spans="3:8" ht="14.25" customHeight="1">
      <c r="C410" s="68"/>
      <c r="D410" s="73"/>
      <c r="E410" s="82"/>
      <c r="F410" s="69"/>
      <c r="G410" s="70"/>
      <c r="H410" s="70"/>
    </row>
    <row r="411" spans="3:8" ht="14.25" customHeight="1">
      <c r="C411" s="68"/>
      <c r="D411" s="73"/>
      <c r="E411" s="82"/>
      <c r="F411" s="69"/>
      <c r="G411" s="70"/>
      <c r="H411" s="70"/>
    </row>
    <row r="412" spans="3:8" ht="14.25" customHeight="1">
      <c r="C412" s="68"/>
      <c r="D412" s="73"/>
      <c r="E412" s="82"/>
      <c r="F412" s="69"/>
      <c r="G412" s="70"/>
      <c r="H412" s="70"/>
    </row>
    <row r="413" spans="3:8" ht="14.25" customHeight="1">
      <c r="C413" s="68"/>
      <c r="D413" s="73"/>
      <c r="E413" s="82"/>
      <c r="F413" s="69"/>
      <c r="G413" s="70"/>
      <c r="H413" s="70"/>
    </row>
    <row r="414" spans="3:8" ht="14.25" customHeight="1">
      <c r="C414" s="68"/>
      <c r="D414" s="73"/>
      <c r="E414" s="82"/>
      <c r="F414" s="69"/>
      <c r="G414" s="70"/>
      <c r="H414" s="70"/>
    </row>
    <row r="415" spans="3:8" ht="14.25" customHeight="1">
      <c r="C415" s="68"/>
      <c r="D415" s="73"/>
      <c r="E415" s="82"/>
      <c r="F415" s="69"/>
      <c r="G415" s="70"/>
      <c r="H415" s="70"/>
    </row>
    <row r="416" spans="3:8" ht="14.25" customHeight="1">
      <c r="C416" s="68"/>
      <c r="D416" s="73"/>
      <c r="E416" s="82"/>
      <c r="F416" s="69"/>
      <c r="G416" s="70"/>
      <c r="H416" s="70"/>
    </row>
    <row r="417" spans="3:8" ht="14.25" customHeight="1">
      <c r="C417" s="68"/>
      <c r="D417" s="73"/>
      <c r="E417" s="82"/>
      <c r="F417" s="69"/>
      <c r="G417" s="70"/>
      <c r="H417" s="70"/>
    </row>
    <row r="418" spans="3:8" ht="14.25" customHeight="1">
      <c r="C418" s="68"/>
      <c r="D418" s="73"/>
      <c r="E418" s="82"/>
      <c r="F418" s="69"/>
      <c r="G418" s="70"/>
      <c r="H418" s="70"/>
    </row>
    <row r="419" spans="3:8" ht="14.25" customHeight="1">
      <c r="C419" s="68"/>
      <c r="D419" s="73"/>
      <c r="E419" s="82"/>
      <c r="F419" s="69"/>
      <c r="G419" s="70"/>
      <c r="H419" s="70"/>
    </row>
    <row r="420" spans="3:8" ht="14.25" customHeight="1">
      <c r="C420" s="68"/>
      <c r="D420" s="73"/>
      <c r="E420" s="82"/>
      <c r="F420" s="69"/>
      <c r="G420" s="70"/>
      <c r="H420" s="70"/>
    </row>
    <row r="421" spans="3:8" ht="14.25" customHeight="1">
      <c r="C421" s="68"/>
      <c r="D421" s="73"/>
      <c r="E421" s="82"/>
      <c r="F421" s="69"/>
      <c r="G421" s="70"/>
      <c r="H421" s="70"/>
    </row>
    <row r="422" spans="3:8" ht="14.25" customHeight="1">
      <c r="C422" s="68"/>
      <c r="D422" s="73"/>
      <c r="E422" s="82"/>
      <c r="F422" s="69"/>
      <c r="G422" s="70"/>
      <c r="H422" s="70"/>
    </row>
    <row r="423" spans="3:8" ht="14.25" customHeight="1">
      <c r="C423" s="68"/>
      <c r="D423" s="73"/>
      <c r="E423" s="82"/>
      <c r="F423" s="69"/>
      <c r="G423" s="70"/>
      <c r="H423" s="70"/>
    </row>
    <row r="424" spans="3:8" ht="14.25" customHeight="1">
      <c r="C424" s="68"/>
      <c r="D424" s="73"/>
      <c r="E424" s="82"/>
      <c r="F424" s="69"/>
      <c r="G424" s="70"/>
      <c r="H424" s="70"/>
    </row>
    <row r="425" spans="3:8" ht="14.25" customHeight="1">
      <c r="C425" s="68"/>
      <c r="D425" s="73"/>
      <c r="E425" s="82"/>
      <c r="F425" s="69"/>
      <c r="G425" s="70"/>
      <c r="H425" s="70"/>
    </row>
    <row r="426" spans="3:8" ht="14.25" customHeight="1">
      <c r="C426" s="68"/>
      <c r="D426" s="73"/>
      <c r="E426" s="82"/>
      <c r="F426" s="69"/>
      <c r="G426" s="70"/>
      <c r="H426" s="70"/>
    </row>
    <row r="427" spans="3:8" ht="14.25" customHeight="1">
      <c r="C427" s="68"/>
      <c r="D427" s="73"/>
      <c r="E427" s="82"/>
      <c r="F427" s="69"/>
      <c r="G427" s="70"/>
      <c r="H427" s="70"/>
    </row>
    <row r="428" spans="3:8" ht="14.25" customHeight="1">
      <c r="C428" s="68"/>
      <c r="D428" s="73"/>
      <c r="E428" s="82"/>
      <c r="F428" s="69"/>
      <c r="G428" s="70"/>
      <c r="H428" s="70"/>
    </row>
    <row r="429" spans="3:8" ht="14.25" customHeight="1">
      <c r="C429" s="68"/>
      <c r="D429" s="73"/>
      <c r="E429" s="82"/>
      <c r="F429" s="69"/>
      <c r="G429" s="70"/>
      <c r="H429" s="70"/>
    </row>
    <row r="430" spans="3:8" ht="14.25" customHeight="1">
      <c r="C430" s="68"/>
      <c r="D430" s="73"/>
      <c r="E430" s="82"/>
      <c r="F430" s="69"/>
      <c r="G430" s="70"/>
      <c r="H430" s="70"/>
    </row>
    <row r="431" spans="3:8" ht="14.25" customHeight="1">
      <c r="C431" s="68"/>
      <c r="D431" s="73"/>
      <c r="E431" s="82"/>
      <c r="F431" s="69"/>
      <c r="G431" s="70"/>
      <c r="H431" s="70"/>
    </row>
    <row r="432" spans="3:8" ht="14.25" customHeight="1">
      <c r="C432" s="68"/>
      <c r="D432" s="73"/>
      <c r="E432" s="82"/>
      <c r="F432" s="69"/>
      <c r="G432" s="70"/>
      <c r="H432" s="70"/>
    </row>
    <row r="433" spans="3:8" ht="14.25" customHeight="1">
      <c r="C433" s="68"/>
      <c r="D433" s="73"/>
      <c r="E433" s="82"/>
      <c r="F433" s="69"/>
      <c r="G433" s="70"/>
      <c r="H433" s="70"/>
    </row>
    <row r="434" spans="3:8" ht="14.25" customHeight="1">
      <c r="C434" s="68"/>
      <c r="D434" s="73"/>
      <c r="E434" s="82"/>
      <c r="F434" s="69"/>
      <c r="G434" s="70"/>
      <c r="H434" s="70"/>
    </row>
    <row r="435" spans="3:8" ht="14.25" customHeight="1">
      <c r="C435" s="68"/>
      <c r="D435" s="73"/>
      <c r="E435" s="82"/>
      <c r="F435" s="69"/>
      <c r="G435" s="70"/>
      <c r="H435" s="70"/>
    </row>
    <row r="436" spans="3:8" ht="14.25" customHeight="1">
      <c r="C436" s="68"/>
      <c r="D436" s="73"/>
      <c r="E436" s="82"/>
      <c r="F436" s="69"/>
      <c r="G436" s="70"/>
      <c r="H436" s="70"/>
    </row>
    <row r="437" spans="3:8" ht="14.25" customHeight="1">
      <c r="C437" s="68"/>
      <c r="D437" s="73"/>
      <c r="E437" s="82"/>
      <c r="F437" s="69"/>
      <c r="G437" s="70"/>
      <c r="H437" s="70"/>
    </row>
    <row r="438" spans="3:8" ht="14.25" customHeight="1">
      <c r="C438" s="68"/>
      <c r="D438" s="73"/>
      <c r="E438" s="82"/>
      <c r="F438" s="69"/>
      <c r="G438" s="70"/>
      <c r="H438" s="70"/>
    </row>
    <row r="439" spans="3:8" ht="14.25" customHeight="1">
      <c r="C439" s="68"/>
      <c r="D439" s="73"/>
      <c r="E439" s="82"/>
      <c r="F439" s="69"/>
      <c r="G439" s="70"/>
      <c r="H439" s="70"/>
    </row>
    <row r="440" spans="3:8" ht="14.25" customHeight="1">
      <c r="C440" s="68"/>
      <c r="D440" s="73"/>
      <c r="E440" s="82"/>
      <c r="F440" s="69"/>
      <c r="G440" s="70"/>
      <c r="H440" s="70"/>
    </row>
    <row r="441" spans="3:8" ht="14.25" customHeight="1">
      <c r="C441" s="68"/>
      <c r="D441" s="73"/>
      <c r="E441" s="82"/>
      <c r="F441" s="69"/>
      <c r="G441" s="70"/>
      <c r="H441" s="70"/>
    </row>
    <row r="442" spans="3:8" ht="14.25" customHeight="1">
      <c r="C442" s="68"/>
      <c r="D442" s="73"/>
      <c r="E442" s="82"/>
      <c r="F442" s="69"/>
      <c r="G442" s="70"/>
      <c r="H442" s="70"/>
    </row>
    <row r="443" spans="3:8" ht="14.25" customHeight="1">
      <c r="C443" s="68"/>
      <c r="D443" s="73"/>
      <c r="E443" s="82"/>
      <c r="F443" s="69"/>
      <c r="G443" s="70"/>
      <c r="H443" s="70"/>
    </row>
    <row r="444" spans="3:8" ht="14.25" customHeight="1">
      <c r="C444" s="68"/>
      <c r="D444" s="73"/>
      <c r="E444" s="82"/>
      <c r="F444" s="69"/>
      <c r="G444" s="70"/>
      <c r="H444" s="70"/>
    </row>
    <row r="445" spans="3:8" ht="14.25" customHeight="1">
      <c r="C445" s="68"/>
      <c r="D445" s="73"/>
      <c r="E445" s="82"/>
      <c r="F445" s="69"/>
      <c r="G445" s="70"/>
      <c r="H445" s="70"/>
    </row>
    <row r="446" spans="3:8" ht="14.25" customHeight="1">
      <c r="C446" s="68"/>
      <c r="D446" s="73"/>
      <c r="E446" s="82"/>
      <c r="F446" s="69"/>
      <c r="G446" s="70"/>
      <c r="H446" s="70"/>
    </row>
    <row r="447" spans="3:8" ht="14.25" customHeight="1">
      <c r="C447" s="68"/>
      <c r="D447" s="73"/>
      <c r="E447" s="82"/>
      <c r="F447" s="69"/>
      <c r="G447" s="70"/>
      <c r="H447" s="70"/>
    </row>
    <row r="448" spans="3:8" ht="14.25" customHeight="1">
      <c r="C448" s="68"/>
      <c r="D448" s="73"/>
      <c r="E448" s="82"/>
      <c r="F448" s="69"/>
      <c r="G448" s="70"/>
      <c r="H448" s="70"/>
    </row>
    <row r="449" spans="3:8" ht="14.25" customHeight="1">
      <c r="C449" s="68"/>
      <c r="D449" s="73"/>
      <c r="E449" s="82"/>
      <c r="F449" s="69"/>
      <c r="G449" s="70"/>
      <c r="H449" s="70"/>
    </row>
    <row r="450" spans="3:8" ht="14.25" customHeight="1">
      <c r="C450" s="68"/>
      <c r="D450" s="73"/>
      <c r="E450" s="82"/>
      <c r="F450" s="69"/>
      <c r="G450" s="70"/>
      <c r="H450" s="70"/>
    </row>
    <row r="451" spans="3:8" ht="14.25" customHeight="1">
      <c r="C451" s="68"/>
      <c r="D451" s="73"/>
      <c r="E451" s="82"/>
      <c r="F451" s="69"/>
      <c r="G451" s="70"/>
      <c r="H451" s="70"/>
    </row>
    <row r="452" spans="3:8" ht="14.25" customHeight="1">
      <c r="C452" s="68"/>
      <c r="D452" s="73"/>
      <c r="E452" s="82"/>
      <c r="F452" s="69"/>
      <c r="G452" s="70"/>
      <c r="H452" s="70"/>
    </row>
    <row r="453" spans="3:8" ht="14.25" customHeight="1">
      <c r="C453" s="68"/>
      <c r="D453" s="73"/>
      <c r="E453" s="82"/>
      <c r="F453" s="69"/>
      <c r="G453" s="70"/>
      <c r="H453" s="70"/>
    </row>
    <row r="454" spans="3:8" ht="14.25" customHeight="1">
      <c r="C454" s="68"/>
      <c r="D454" s="73"/>
      <c r="E454" s="82"/>
      <c r="F454" s="69"/>
      <c r="G454" s="70"/>
      <c r="H454" s="70"/>
    </row>
    <row r="455" spans="3:8" ht="14.25" customHeight="1">
      <c r="C455" s="68"/>
      <c r="D455" s="73"/>
      <c r="E455" s="82"/>
      <c r="F455" s="69"/>
      <c r="G455" s="70"/>
      <c r="H455" s="70"/>
    </row>
    <row r="456" spans="3:8" ht="14.25" customHeight="1">
      <c r="C456" s="68"/>
      <c r="D456" s="73"/>
      <c r="E456" s="82"/>
      <c r="F456" s="69"/>
      <c r="G456" s="70"/>
      <c r="H456" s="70"/>
    </row>
    <row r="457" spans="3:8" ht="14.25" customHeight="1">
      <c r="C457" s="68"/>
      <c r="D457" s="73"/>
      <c r="E457" s="82"/>
      <c r="F457" s="69"/>
      <c r="G457" s="70"/>
      <c r="H457" s="70"/>
    </row>
    <row r="458" spans="3:8" ht="14.25" customHeight="1">
      <c r="C458" s="68"/>
      <c r="D458" s="73"/>
      <c r="E458" s="82"/>
      <c r="F458" s="69"/>
      <c r="G458" s="70"/>
      <c r="H458" s="70"/>
    </row>
    <row r="459" spans="3:8" ht="14.25" customHeight="1">
      <c r="C459" s="68"/>
      <c r="D459" s="73"/>
      <c r="E459" s="82"/>
      <c r="F459" s="69"/>
      <c r="G459" s="70"/>
      <c r="H459" s="70"/>
    </row>
    <row r="460" spans="3:8" ht="14.25" customHeight="1">
      <c r="C460" s="68"/>
      <c r="D460" s="73"/>
      <c r="E460" s="82"/>
      <c r="F460" s="69"/>
      <c r="G460" s="70"/>
      <c r="H460" s="70"/>
    </row>
    <row r="461" spans="3:8" ht="14.25" customHeight="1">
      <c r="C461" s="68"/>
      <c r="D461" s="73"/>
      <c r="E461" s="82"/>
      <c r="F461" s="69"/>
      <c r="G461" s="70"/>
      <c r="H461" s="70"/>
    </row>
    <row r="462" spans="3:8" ht="14.25" customHeight="1">
      <c r="C462" s="68"/>
      <c r="D462" s="73"/>
      <c r="E462" s="82"/>
      <c r="F462" s="69"/>
      <c r="G462" s="70"/>
      <c r="H462" s="70"/>
    </row>
    <row r="463" spans="3:8" ht="14.25" customHeight="1">
      <c r="C463" s="68"/>
      <c r="D463" s="73"/>
      <c r="E463" s="82"/>
      <c r="F463" s="69"/>
      <c r="G463" s="70"/>
      <c r="H463" s="70"/>
    </row>
    <row r="464" spans="3:8" ht="14.25" customHeight="1">
      <c r="C464" s="68"/>
      <c r="D464" s="73"/>
      <c r="E464" s="82"/>
      <c r="F464" s="69"/>
      <c r="G464" s="70"/>
      <c r="H464" s="70"/>
    </row>
    <row r="465" spans="3:8" ht="14.25" customHeight="1">
      <c r="C465" s="68"/>
      <c r="D465" s="73"/>
      <c r="E465" s="82"/>
      <c r="F465" s="69"/>
      <c r="G465" s="70"/>
      <c r="H465" s="70"/>
    </row>
    <row r="466" spans="3:8" ht="14.25" customHeight="1">
      <c r="C466" s="68"/>
      <c r="D466" s="73"/>
      <c r="E466" s="82"/>
      <c r="F466" s="69"/>
      <c r="G466" s="70"/>
      <c r="H466" s="70"/>
    </row>
    <row r="467" spans="3:8" ht="14.25" customHeight="1">
      <c r="C467" s="68"/>
      <c r="D467" s="73"/>
      <c r="E467" s="82"/>
      <c r="F467" s="69"/>
      <c r="G467" s="70"/>
      <c r="H467" s="70"/>
    </row>
    <row r="468" spans="3:8" ht="14.25" customHeight="1">
      <c r="C468" s="68"/>
      <c r="D468" s="73"/>
      <c r="E468" s="82"/>
      <c r="F468" s="69"/>
      <c r="G468" s="70"/>
      <c r="H468" s="70"/>
    </row>
    <row r="469" spans="3:8" ht="14.25" customHeight="1">
      <c r="C469" s="68"/>
      <c r="D469" s="73"/>
      <c r="E469" s="82"/>
      <c r="F469" s="69"/>
      <c r="G469" s="70"/>
      <c r="H469" s="70"/>
    </row>
    <row r="470" spans="3:8" ht="14.25" customHeight="1">
      <c r="C470" s="68"/>
      <c r="D470" s="73"/>
      <c r="E470" s="82"/>
      <c r="F470" s="69"/>
      <c r="G470" s="70"/>
      <c r="H470" s="70"/>
    </row>
    <row r="471" spans="3:8" ht="14.25" customHeight="1">
      <c r="C471" s="68"/>
      <c r="D471" s="73"/>
      <c r="E471" s="82"/>
      <c r="F471" s="69"/>
      <c r="G471" s="70"/>
      <c r="H471" s="70"/>
    </row>
    <row r="472" spans="3:8" ht="14.25" customHeight="1">
      <c r="C472" s="68"/>
      <c r="D472" s="73"/>
      <c r="E472" s="82"/>
      <c r="F472" s="69"/>
      <c r="G472" s="70"/>
      <c r="H472" s="70"/>
    </row>
    <row r="473" spans="3:8" ht="14.25" customHeight="1">
      <c r="C473" s="68"/>
      <c r="D473" s="73"/>
      <c r="E473" s="82"/>
      <c r="F473" s="69"/>
      <c r="G473" s="70"/>
      <c r="H473" s="70"/>
    </row>
    <row r="474" spans="3:8" ht="14.25" customHeight="1">
      <c r="C474" s="68"/>
      <c r="D474" s="73"/>
      <c r="E474" s="82"/>
      <c r="F474" s="69"/>
      <c r="G474" s="70"/>
      <c r="H474" s="70"/>
    </row>
    <row r="475" spans="3:8" ht="14.25" customHeight="1">
      <c r="C475" s="68"/>
      <c r="D475" s="73"/>
      <c r="E475" s="82"/>
      <c r="F475" s="69"/>
      <c r="G475" s="70"/>
      <c r="H475" s="70"/>
    </row>
    <row r="476" spans="3:8" ht="14.25" customHeight="1">
      <c r="C476" s="68"/>
      <c r="D476" s="73"/>
      <c r="E476" s="82"/>
      <c r="F476" s="69"/>
      <c r="G476" s="70"/>
      <c r="H476" s="70"/>
    </row>
    <row r="477" spans="3:8" ht="14.25" customHeight="1">
      <c r="C477" s="68"/>
      <c r="D477" s="73"/>
      <c r="E477" s="82"/>
      <c r="F477" s="69"/>
      <c r="G477" s="70"/>
      <c r="H477" s="70"/>
    </row>
    <row r="478" spans="3:8" ht="14.25" customHeight="1">
      <c r="C478" s="68"/>
      <c r="D478" s="73"/>
      <c r="E478" s="82"/>
      <c r="F478" s="69"/>
      <c r="G478" s="70"/>
      <c r="H478" s="70"/>
    </row>
    <row r="479" spans="3:8" ht="14.25" customHeight="1">
      <c r="C479" s="68"/>
      <c r="D479" s="73"/>
      <c r="E479" s="82"/>
      <c r="F479" s="69"/>
      <c r="G479" s="70"/>
      <c r="H479" s="70"/>
    </row>
    <row r="480" spans="3:8" ht="14.25" customHeight="1">
      <c r="C480" s="68"/>
      <c r="D480" s="73"/>
      <c r="E480" s="82"/>
      <c r="F480" s="69"/>
      <c r="G480" s="70"/>
      <c r="H480" s="70"/>
    </row>
    <row r="481" spans="3:8" ht="14.25" customHeight="1">
      <c r="C481" s="68"/>
      <c r="D481" s="73"/>
      <c r="E481" s="82"/>
      <c r="F481" s="69"/>
      <c r="G481" s="70"/>
      <c r="H481" s="70"/>
    </row>
    <row r="482" spans="3:8" ht="14.25" customHeight="1">
      <c r="C482" s="68"/>
      <c r="D482" s="73"/>
      <c r="E482" s="82"/>
      <c r="F482" s="69"/>
      <c r="G482" s="70"/>
      <c r="H482" s="70"/>
    </row>
    <row r="483" spans="3:8" ht="14.25" customHeight="1">
      <c r="C483" s="68"/>
      <c r="D483" s="73"/>
      <c r="E483" s="82"/>
      <c r="F483" s="69"/>
      <c r="G483" s="70"/>
      <c r="H483" s="70"/>
    </row>
    <row r="484" spans="3:8" ht="14.25" customHeight="1">
      <c r="C484" s="68"/>
      <c r="D484" s="73"/>
      <c r="E484" s="82"/>
      <c r="F484" s="69"/>
      <c r="G484" s="70"/>
      <c r="H484" s="70"/>
    </row>
    <row r="485" spans="3:8" ht="14.25" customHeight="1">
      <c r="C485" s="68"/>
      <c r="D485" s="73"/>
      <c r="E485" s="82"/>
      <c r="F485" s="69"/>
      <c r="G485" s="70"/>
      <c r="H485" s="70"/>
    </row>
    <row r="486" spans="3:8" ht="14.25" customHeight="1">
      <c r="C486" s="68"/>
      <c r="D486" s="73"/>
      <c r="E486" s="82"/>
      <c r="F486" s="69"/>
      <c r="G486" s="70"/>
      <c r="H486" s="70"/>
    </row>
    <row r="487" spans="3:8" ht="14.25" customHeight="1">
      <c r="C487" s="68"/>
      <c r="D487" s="73"/>
      <c r="E487" s="82"/>
      <c r="F487" s="69"/>
      <c r="G487" s="70"/>
      <c r="H487" s="70"/>
    </row>
    <row r="488" spans="3:8" ht="14.25" customHeight="1">
      <c r="C488" s="68"/>
      <c r="D488" s="73"/>
      <c r="E488" s="82"/>
      <c r="F488" s="69"/>
      <c r="G488" s="70"/>
      <c r="H488" s="70"/>
    </row>
    <row r="489" spans="3:8" ht="14.25" customHeight="1">
      <c r="C489" s="68"/>
      <c r="D489" s="73"/>
      <c r="E489" s="82"/>
      <c r="F489" s="69"/>
      <c r="G489" s="70"/>
      <c r="H489" s="70"/>
    </row>
    <row r="490" spans="3:8" ht="14.25" customHeight="1">
      <c r="C490" s="68"/>
      <c r="D490" s="73"/>
      <c r="E490" s="82"/>
      <c r="F490" s="69"/>
      <c r="G490" s="70"/>
      <c r="H490" s="70"/>
    </row>
    <row r="491" spans="3:8" ht="14.25" customHeight="1">
      <c r="C491" s="68"/>
      <c r="D491" s="73"/>
      <c r="E491" s="82"/>
      <c r="F491" s="69"/>
      <c r="G491" s="70"/>
      <c r="H491" s="70"/>
    </row>
    <row r="492" spans="3:8" ht="14.25" customHeight="1">
      <c r="C492" s="68"/>
      <c r="D492" s="73"/>
      <c r="E492" s="82"/>
      <c r="F492" s="69"/>
      <c r="G492" s="70"/>
      <c r="H492" s="70"/>
    </row>
    <row r="493" spans="3:8" ht="14.25" customHeight="1">
      <c r="C493" s="68"/>
      <c r="D493" s="73"/>
      <c r="E493" s="82"/>
      <c r="F493" s="69"/>
      <c r="G493" s="70"/>
      <c r="H493" s="70"/>
    </row>
    <row r="494" spans="3:8" ht="14.25" customHeight="1">
      <c r="C494" s="68"/>
      <c r="D494" s="73"/>
      <c r="E494" s="82"/>
      <c r="F494" s="69"/>
      <c r="G494" s="70"/>
      <c r="H494" s="70"/>
    </row>
    <row r="495" spans="3:8" ht="14.25" customHeight="1">
      <c r="C495" s="68"/>
      <c r="D495" s="73"/>
      <c r="E495" s="82"/>
      <c r="F495" s="69"/>
      <c r="G495" s="70"/>
      <c r="H495" s="70"/>
    </row>
    <row r="496" spans="3:8" ht="14.25" customHeight="1">
      <c r="C496" s="68"/>
      <c r="D496" s="73"/>
      <c r="E496" s="82"/>
      <c r="F496" s="69"/>
      <c r="G496" s="70"/>
      <c r="H496" s="70"/>
    </row>
    <row r="497" spans="3:8" ht="14.25" customHeight="1">
      <c r="C497" s="68"/>
      <c r="D497" s="73"/>
      <c r="E497" s="82"/>
      <c r="F497" s="69"/>
      <c r="G497" s="70"/>
      <c r="H497" s="70"/>
    </row>
    <row r="498" spans="3:8" ht="14.25" customHeight="1">
      <c r="C498" s="68"/>
      <c r="D498" s="73"/>
      <c r="E498" s="82"/>
      <c r="F498" s="69"/>
      <c r="G498" s="70"/>
      <c r="H498" s="70"/>
    </row>
    <row r="499" spans="3:8" ht="14.25" customHeight="1">
      <c r="C499" s="68"/>
      <c r="D499" s="73"/>
      <c r="E499" s="82"/>
      <c r="F499" s="69"/>
      <c r="G499" s="70"/>
      <c r="H499" s="70"/>
    </row>
    <row r="500" spans="3:8" ht="14.25" customHeight="1">
      <c r="C500" s="68"/>
      <c r="D500" s="73"/>
      <c r="E500" s="82"/>
      <c r="F500" s="69"/>
      <c r="G500" s="70"/>
      <c r="H500" s="70"/>
    </row>
    <row r="501" spans="3:8" ht="14.25" customHeight="1">
      <c r="C501" s="68"/>
      <c r="D501" s="73"/>
      <c r="E501" s="82"/>
      <c r="F501" s="69"/>
      <c r="G501" s="70"/>
      <c r="H501" s="70"/>
    </row>
    <row r="502" spans="3:8" ht="14.25" customHeight="1">
      <c r="C502" s="68"/>
      <c r="D502" s="73"/>
      <c r="E502" s="82"/>
      <c r="F502" s="69"/>
      <c r="G502" s="70"/>
      <c r="H502" s="70"/>
    </row>
    <row r="503" spans="3:8" ht="14.25" customHeight="1">
      <c r="C503" s="68"/>
      <c r="D503" s="73"/>
      <c r="E503" s="82"/>
      <c r="F503" s="69"/>
      <c r="G503" s="70"/>
      <c r="H503" s="70"/>
    </row>
    <row r="504" spans="3:8" ht="14.25" customHeight="1">
      <c r="C504" s="68"/>
      <c r="D504" s="73"/>
      <c r="E504" s="82"/>
      <c r="F504" s="69"/>
      <c r="G504" s="70"/>
      <c r="H504" s="70"/>
    </row>
    <row r="505" spans="3:8" ht="14.25" customHeight="1">
      <c r="C505" s="68"/>
      <c r="D505" s="73"/>
      <c r="E505" s="82"/>
      <c r="F505" s="69"/>
      <c r="G505" s="70"/>
      <c r="H505" s="70"/>
    </row>
    <row r="506" spans="3:8" ht="14.25" customHeight="1">
      <c r="C506" s="68"/>
      <c r="D506" s="73"/>
      <c r="E506" s="82"/>
      <c r="F506" s="69"/>
      <c r="G506" s="70"/>
      <c r="H506" s="70"/>
    </row>
    <row r="507" spans="3:8" ht="14.25" customHeight="1">
      <c r="C507" s="68"/>
      <c r="D507" s="73"/>
      <c r="E507" s="82"/>
      <c r="F507" s="69"/>
      <c r="G507" s="70"/>
      <c r="H507" s="70"/>
    </row>
    <row r="508" spans="3:8" ht="14.25" customHeight="1">
      <c r="C508" s="68"/>
      <c r="D508" s="73"/>
      <c r="E508" s="82"/>
      <c r="F508" s="69"/>
      <c r="G508" s="70"/>
      <c r="H508" s="70"/>
    </row>
    <row r="509" spans="3:8" ht="14.25" customHeight="1">
      <c r="C509" s="68"/>
      <c r="D509" s="73"/>
      <c r="E509" s="82"/>
      <c r="F509" s="69"/>
      <c r="G509" s="70"/>
      <c r="H509" s="70"/>
    </row>
    <row r="510" spans="3:8" ht="14.25" customHeight="1">
      <c r="C510" s="68"/>
      <c r="D510" s="73"/>
      <c r="E510" s="82"/>
      <c r="F510" s="69"/>
      <c r="G510" s="70"/>
      <c r="H510" s="70"/>
    </row>
    <row r="511" spans="3:8" ht="14.25" customHeight="1">
      <c r="C511" s="68"/>
      <c r="D511" s="73"/>
      <c r="E511" s="82"/>
      <c r="F511" s="69"/>
      <c r="G511" s="70"/>
      <c r="H511" s="70"/>
    </row>
    <row r="512" spans="3:8" ht="14.25" customHeight="1">
      <c r="C512" s="68"/>
      <c r="D512" s="73"/>
      <c r="E512" s="82"/>
      <c r="F512" s="69"/>
      <c r="G512" s="70"/>
      <c r="H512" s="70"/>
    </row>
    <row r="513" spans="3:8" ht="14.25" customHeight="1">
      <c r="C513" s="68"/>
      <c r="D513" s="73"/>
      <c r="E513" s="82"/>
      <c r="F513" s="69"/>
      <c r="G513" s="70"/>
      <c r="H513" s="70"/>
    </row>
    <row r="514" spans="3:8" ht="14.25" customHeight="1">
      <c r="C514" s="68"/>
      <c r="D514" s="73"/>
      <c r="E514" s="82"/>
      <c r="F514" s="69"/>
      <c r="G514" s="70"/>
      <c r="H514" s="70"/>
    </row>
    <row r="515" spans="3:8" ht="14.25" customHeight="1">
      <c r="C515" s="68"/>
      <c r="D515" s="73"/>
      <c r="E515" s="82"/>
      <c r="F515" s="69"/>
      <c r="G515" s="70"/>
      <c r="H515" s="70"/>
    </row>
    <row r="516" spans="3:8" ht="14.25" customHeight="1">
      <c r="C516" s="68"/>
      <c r="D516" s="73"/>
      <c r="E516" s="82"/>
      <c r="F516" s="69"/>
      <c r="G516" s="70"/>
      <c r="H516" s="70"/>
    </row>
    <row r="517" spans="3:8" ht="14.25" customHeight="1">
      <c r="C517" s="68"/>
      <c r="D517" s="73"/>
      <c r="E517" s="82"/>
      <c r="F517" s="69"/>
      <c r="G517" s="70"/>
      <c r="H517" s="70"/>
    </row>
    <row r="518" spans="3:8" ht="14.25" customHeight="1">
      <c r="C518" s="68"/>
      <c r="D518" s="73"/>
      <c r="E518" s="82"/>
      <c r="F518" s="69"/>
      <c r="G518" s="70"/>
      <c r="H518" s="70"/>
    </row>
    <row r="519" spans="3:8" ht="14.25" customHeight="1">
      <c r="C519" s="68"/>
      <c r="D519" s="73"/>
      <c r="E519" s="82"/>
      <c r="F519" s="69"/>
      <c r="G519" s="70"/>
      <c r="H519" s="70"/>
    </row>
    <row r="520" spans="3:8" ht="14.25" customHeight="1">
      <c r="C520" s="68"/>
      <c r="D520" s="73"/>
      <c r="E520" s="82"/>
      <c r="F520" s="69"/>
      <c r="G520" s="70"/>
      <c r="H520" s="70"/>
    </row>
    <row r="521" spans="3:8" ht="14.25" customHeight="1">
      <c r="C521" s="68"/>
      <c r="D521" s="73"/>
      <c r="E521" s="82"/>
      <c r="F521" s="69"/>
      <c r="G521" s="70"/>
      <c r="H521" s="70"/>
    </row>
    <row r="522" spans="3:8" ht="14.25" customHeight="1">
      <c r="C522" s="68"/>
      <c r="D522" s="73"/>
      <c r="E522" s="82"/>
      <c r="F522" s="69"/>
      <c r="G522" s="70"/>
      <c r="H522" s="70"/>
    </row>
    <row r="523" spans="3:8" ht="14.25" customHeight="1">
      <c r="C523" s="68"/>
      <c r="D523" s="73"/>
      <c r="E523" s="82"/>
      <c r="F523" s="69"/>
      <c r="G523" s="70"/>
      <c r="H523" s="70"/>
    </row>
    <row r="524" spans="3:8" ht="14.25" customHeight="1">
      <c r="C524" s="68"/>
      <c r="D524" s="73"/>
      <c r="E524" s="82"/>
      <c r="F524" s="69"/>
      <c r="G524" s="70"/>
      <c r="H524" s="70"/>
    </row>
    <row r="525" spans="3:8" ht="14.25" customHeight="1">
      <c r="C525" s="68"/>
      <c r="D525" s="73"/>
      <c r="E525" s="82"/>
      <c r="F525" s="69"/>
      <c r="G525" s="70"/>
      <c r="H525" s="70"/>
    </row>
    <row r="526" spans="3:8" ht="14.25" customHeight="1">
      <c r="C526" s="68"/>
      <c r="D526" s="73"/>
      <c r="E526" s="82"/>
      <c r="F526" s="69"/>
      <c r="G526" s="70"/>
      <c r="H526" s="70"/>
    </row>
    <row r="527" spans="3:8" ht="14.25" customHeight="1">
      <c r="C527" s="68"/>
      <c r="D527" s="73"/>
      <c r="E527" s="82"/>
      <c r="F527" s="69"/>
      <c r="G527" s="70"/>
      <c r="H527" s="70"/>
    </row>
    <row r="528" spans="3:8" ht="14.25" customHeight="1">
      <c r="C528" s="68"/>
      <c r="D528" s="73"/>
      <c r="E528" s="82"/>
      <c r="F528" s="69"/>
      <c r="G528" s="70"/>
      <c r="H528" s="70"/>
    </row>
    <row r="529" spans="3:8" ht="14.25" customHeight="1">
      <c r="C529" s="68"/>
      <c r="D529" s="73"/>
      <c r="E529" s="82"/>
      <c r="F529" s="69"/>
      <c r="G529" s="70"/>
      <c r="H529" s="70"/>
    </row>
    <row r="530" spans="3:8" ht="14.25" customHeight="1">
      <c r="C530" s="68"/>
      <c r="D530" s="73"/>
      <c r="E530" s="82"/>
      <c r="F530" s="69"/>
      <c r="G530" s="70"/>
      <c r="H530" s="70"/>
    </row>
    <row r="531" spans="3:8" ht="14.25" customHeight="1">
      <c r="C531" s="68"/>
      <c r="D531" s="73"/>
      <c r="E531" s="82"/>
      <c r="F531" s="69"/>
      <c r="G531" s="70"/>
      <c r="H531" s="70"/>
    </row>
    <row r="532" spans="3:8" ht="14.25" customHeight="1">
      <c r="C532" s="68"/>
      <c r="D532" s="73"/>
      <c r="E532" s="82"/>
      <c r="F532" s="69"/>
      <c r="G532" s="70"/>
      <c r="H532" s="70"/>
    </row>
    <row r="533" spans="3:8" ht="14.25" customHeight="1">
      <c r="C533" s="68"/>
      <c r="D533" s="73"/>
      <c r="E533" s="82"/>
      <c r="F533" s="69"/>
      <c r="G533" s="70"/>
      <c r="H533" s="70"/>
    </row>
    <row r="534" spans="3:8" ht="14.25" customHeight="1">
      <c r="C534" s="68"/>
      <c r="D534" s="73"/>
      <c r="E534" s="82"/>
      <c r="F534" s="69"/>
      <c r="G534" s="70"/>
      <c r="H534" s="70"/>
    </row>
    <row r="535" spans="3:8" ht="14.25" customHeight="1">
      <c r="C535" s="68"/>
      <c r="D535" s="73"/>
      <c r="E535" s="82"/>
      <c r="F535" s="69"/>
      <c r="G535" s="70"/>
      <c r="H535" s="70"/>
    </row>
    <row r="536" spans="3:8" ht="14.25" customHeight="1">
      <c r="C536" s="68"/>
      <c r="D536" s="73"/>
      <c r="E536" s="82"/>
      <c r="F536" s="69"/>
      <c r="G536" s="70"/>
      <c r="H536" s="70"/>
    </row>
    <row r="537" spans="3:8" ht="14.25" customHeight="1">
      <c r="C537" s="68"/>
      <c r="D537" s="73"/>
      <c r="E537" s="82"/>
      <c r="F537" s="69"/>
      <c r="G537" s="70"/>
      <c r="H537" s="70"/>
    </row>
    <row r="538" spans="3:8" ht="14.25" customHeight="1">
      <c r="C538" s="68"/>
      <c r="D538" s="73"/>
      <c r="E538" s="82"/>
      <c r="F538" s="69"/>
      <c r="G538" s="70"/>
      <c r="H538" s="70"/>
    </row>
    <row r="539" spans="3:8" ht="14.25" customHeight="1">
      <c r="C539" s="68"/>
      <c r="D539" s="73"/>
      <c r="E539" s="82"/>
      <c r="F539" s="69"/>
      <c r="G539" s="70"/>
      <c r="H539" s="70"/>
    </row>
    <row r="540" spans="3:8" ht="14.25" customHeight="1">
      <c r="C540" s="68"/>
      <c r="D540" s="73"/>
      <c r="E540" s="82"/>
      <c r="F540" s="69"/>
      <c r="G540" s="70"/>
      <c r="H540" s="70"/>
    </row>
    <row r="541" spans="3:8" ht="14.25" customHeight="1">
      <c r="C541" s="68"/>
      <c r="D541" s="73"/>
      <c r="E541" s="82"/>
      <c r="F541" s="69"/>
      <c r="G541" s="70"/>
      <c r="H541" s="70"/>
    </row>
    <row r="542" spans="3:8" ht="14.25" customHeight="1">
      <c r="C542" s="68"/>
      <c r="D542" s="73"/>
      <c r="E542" s="82"/>
      <c r="F542" s="69"/>
      <c r="G542" s="70"/>
      <c r="H542" s="70"/>
    </row>
    <row r="543" spans="3:8" ht="14.25" customHeight="1">
      <c r="C543" s="68"/>
      <c r="D543" s="73"/>
      <c r="E543" s="82"/>
      <c r="F543" s="69"/>
      <c r="G543" s="70"/>
      <c r="H543" s="70"/>
    </row>
    <row r="544" spans="3:8" ht="14.25" customHeight="1">
      <c r="C544" s="68"/>
      <c r="D544" s="73"/>
      <c r="E544" s="82"/>
      <c r="F544" s="69"/>
      <c r="G544" s="70"/>
      <c r="H544" s="70"/>
    </row>
    <row r="545" spans="3:8" ht="14.25" customHeight="1">
      <c r="C545" s="68"/>
      <c r="D545" s="73"/>
      <c r="E545" s="82"/>
      <c r="F545" s="69"/>
      <c r="G545" s="70"/>
      <c r="H545" s="70"/>
    </row>
    <row r="546" spans="3:8" ht="14.25" customHeight="1">
      <c r="C546" s="68"/>
      <c r="D546" s="73"/>
      <c r="E546" s="82"/>
      <c r="F546" s="69"/>
      <c r="G546" s="70"/>
      <c r="H546" s="70"/>
    </row>
    <row r="547" spans="3:8" ht="14.25" customHeight="1">
      <c r="C547" s="68"/>
      <c r="D547" s="73"/>
      <c r="E547" s="82"/>
      <c r="F547" s="69"/>
      <c r="G547" s="70"/>
      <c r="H547" s="70"/>
    </row>
    <row r="548" spans="3:8" ht="14.25" customHeight="1">
      <c r="C548" s="68"/>
      <c r="D548" s="73"/>
      <c r="E548" s="82"/>
      <c r="F548" s="69"/>
      <c r="G548" s="70"/>
      <c r="H548" s="70"/>
    </row>
    <row r="549" spans="3:8" ht="14.25" customHeight="1">
      <c r="C549" s="68"/>
      <c r="D549" s="73"/>
      <c r="E549" s="82"/>
      <c r="F549" s="69"/>
      <c r="G549" s="70"/>
      <c r="H549" s="70"/>
    </row>
    <row r="550" spans="3:8" ht="14.25" customHeight="1">
      <c r="C550" s="68"/>
      <c r="D550" s="73"/>
      <c r="E550" s="82"/>
      <c r="F550" s="69"/>
      <c r="G550" s="70"/>
      <c r="H550" s="70"/>
    </row>
    <row r="551" spans="3:8" ht="14.25" customHeight="1">
      <c r="C551" s="68"/>
      <c r="D551" s="73"/>
      <c r="E551" s="82"/>
      <c r="F551" s="69"/>
      <c r="G551" s="70"/>
      <c r="H551" s="70"/>
    </row>
    <row r="552" spans="3:8" ht="14.25" customHeight="1">
      <c r="C552" s="68"/>
      <c r="D552" s="73"/>
      <c r="E552" s="82"/>
      <c r="F552" s="69"/>
      <c r="G552" s="70"/>
      <c r="H552" s="70"/>
    </row>
    <row r="553" spans="3:8" ht="14.25" customHeight="1">
      <c r="C553" s="68"/>
      <c r="D553" s="73"/>
      <c r="E553" s="82"/>
      <c r="F553" s="69"/>
      <c r="G553" s="70"/>
      <c r="H553" s="70"/>
    </row>
    <row r="554" spans="3:8" ht="14.25" customHeight="1">
      <c r="C554" s="68"/>
      <c r="D554" s="73"/>
      <c r="E554" s="82"/>
      <c r="F554" s="69"/>
      <c r="G554" s="70"/>
      <c r="H554" s="70"/>
    </row>
    <row r="555" spans="3:8" ht="14.25" customHeight="1">
      <c r="C555" s="68"/>
      <c r="D555" s="73"/>
      <c r="E555" s="82"/>
      <c r="F555" s="69"/>
      <c r="G555" s="70"/>
      <c r="H555" s="70"/>
    </row>
    <row r="556" spans="3:8" ht="14.25" customHeight="1">
      <c r="C556" s="68"/>
      <c r="D556" s="73"/>
      <c r="E556" s="82"/>
      <c r="F556" s="69"/>
      <c r="G556" s="70"/>
      <c r="H556" s="70"/>
    </row>
    <row r="557" spans="3:8" ht="14.25" customHeight="1">
      <c r="C557" s="68"/>
      <c r="D557" s="73"/>
      <c r="E557" s="82"/>
      <c r="F557" s="69"/>
      <c r="G557" s="70"/>
      <c r="H557" s="70"/>
    </row>
    <row r="558" spans="3:8" ht="14.25" customHeight="1">
      <c r="C558" s="68"/>
      <c r="D558" s="73"/>
      <c r="E558" s="82"/>
      <c r="F558" s="69"/>
      <c r="G558" s="70"/>
      <c r="H558" s="70"/>
    </row>
    <row r="559" spans="3:8" ht="14.25" customHeight="1">
      <c r="C559" s="68"/>
      <c r="D559" s="73"/>
      <c r="E559" s="82"/>
      <c r="F559" s="69"/>
      <c r="G559" s="70"/>
      <c r="H559" s="70"/>
    </row>
    <row r="560" spans="3:8" ht="14.25" customHeight="1">
      <c r="C560" s="68"/>
      <c r="D560" s="73"/>
      <c r="E560" s="82"/>
      <c r="F560" s="69"/>
      <c r="G560" s="70"/>
      <c r="H560" s="70"/>
    </row>
    <row r="561" spans="3:8" ht="14.25" customHeight="1">
      <c r="C561" s="68"/>
      <c r="D561" s="73"/>
      <c r="E561" s="82"/>
      <c r="F561" s="69"/>
      <c r="G561" s="70"/>
      <c r="H561" s="70"/>
    </row>
    <row r="562" spans="3:8" ht="14.25" customHeight="1">
      <c r="C562" s="68"/>
      <c r="D562" s="73"/>
      <c r="E562" s="82"/>
      <c r="F562" s="69"/>
      <c r="G562" s="70"/>
      <c r="H562" s="70"/>
    </row>
    <row r="563" spans="3:8" ht="14.25" customHeight="1">
      <c r="C563" s="68"/>
      <c r="D563" s="73"/>
      <c r="E563" s="82"/>
      <c r="F563" s="69"/>
      <c r="G563" s="70"/>
      <c r="H563" s="70"/>
    </row>
    <row r="564" spans="3:8" ht="14.25" customHeight="1">
      <c r="C564" s="68"/>
      <c r="D564" s="73"/>
      <c r="E564" s="82"/>
      <c r="F564" s="69"/>
      <c r="G564" s="70"/>
      <c r="H564" s="70"/>
    </row>
    <row r="565" spans="3:8" ht="14.25" customHeight="1">
      <c r="C565" s="68"/>
      <c r="D565" s="73"/>
      <c r="E565" s="82"/>
      <c r="F565" s="69"/>
      <c r="G565" s="70"/>
      <c r="H565" s="70"/>
    </row>
    <row r="566" spans="3:8" ht="14.25" customHeight="1">
      <c r="C566" s="68"/>
      <c r="D566" s="73"/>
      <c r="E566" s="82"/>
      <c r="F566" s="69"/>
      <c r="G566" s="70"/>
      <c r="H566" s="70"/>
    </row>
    <row r="567" spans="3:8" ht="14.25" customHeight="1">
      <c r="C567" s="68"/>
      <c r="D567" s="73"/>
      <c r="E567" s="82"/>
      <c r="F567" s="69"/>
      <c r="G567" s="70"/>
      <c r="H567" s="70"/>
    </row>
    <row r="568" spans="3:8" ht="14.25" customHeight="1">
      <c r="C568" s="68"/>
      <c r="D568" s="73"/>
      <c r="E568" s="82"/>
      <c r="F568" s="69"/>
      <c r="G568" s="70"/>
      <c r="H568" s="70"/>
    </row>
    <row r="569" spans="3:8" ht="14.25" customHeight="1">
      <c r="C569" s="68"/>
      <c r="D569" s="73"/>
      <c r="E569" s="82"/>
      <c r="F569" s="69"/>
      <c r="G569" s="70"/>
      <c r="H569" s="70"/>
    </row>
    <row r="570" spans="3:8" ht="14.25" customHeight="1">
      <c r="C570" s="68"/>
      <c r="D570" s="73"/>
      <c r="E570" s="82"/>
      <c r="F570" s="69"/>
      <c r="G570" s="70"/>
      <c r="H570" s="70"/>
    </row>
    <row r="571" spans="3:8" ht="14.25" customHeight="1">
      <c r="C571" s="68"/>
      <c r="D571" s="73"/>
      <c r="E571" s="82"/>
      <c r="F571" s="69"/>
      <c r="G571" s="70"/>
      <c r="H571" s="70"/>
    </row>
    <row r="572" spans="3:8" ht="14.25" customHeight="1">
      <c r="C572" s="68"/>
      <c r="D572" s="73"/>
      <c r="E572" s="82"/>
      <c r="F572" s="69"/>
      <c r="G572" s="70"/>
      <c r="H572" s="70"/>
    </row>
    <row r="573" spans="3:8" ht="14.25" customHeight="1">
      <c r="C573" s="68"/>
      <c r="D573" s="73"/>
      <c r="E573" s="82"/>
      <c r="F573" s="69"/>
      <c r="G573" s="70"/>
      <c r="H573" s="70"/>
    </row>
    <row r="574" spans="3:8" ht="14.25" customHeight="1">
      <c r="C574" s="68"/>
      <c r="D574" s="73"/>
      <c r="E574" s="82"/>
      <c r="F574" s="69"/>
      <c r="G574" s="70"/>
      <c r="H574" s="70"/>
    </row>
    <row r="575" spans="3:8" ht="14.25" customHeight="1">
      <c r="C575" s="68"/>
      <c r="D575" s="73"/>
      <c r="E575" s="82"/>
      <c r="F575" s="69"/>
      <c r="G575" s="70"/>
      <c r="H575" s="70"/>
    </row>
    <row r="576" spans="3:8" ht="14.25" customHeight="1">
      <c r="C576" s="68"/>
      <c r="D576" s="73"/>
      <c r="E576" s="82"/>
      <c r="F576" s="69"/>
      <c r="G576" s="70"/>
      <c r="H576" s="70"/>
    </row>
    <row r="577" spans="3:8" ht="14.25" customHeight="1">
      <c r="C577" s="68"/>
      <c r="D577" s="73"/>
      <c r="E577" s="82"/>
      <c r="F577" s="69"/>
      <c r="G577" s="70"/>
      <c r="H577" s="70"/>
    </row>
    <row r="578" spans="3:8" ht="14.25" customHeight="1">
      <c r="C578" s="68"/>
      <c r="D578" s="73"/>
      <c r="E578" s="82"/>
      <c r="F578" s="69"/>
      <c r="G578" s="70"/>
      <c r="H578" s="70"/>
    </row>
    <row r="579" spans="3:8" ht="14.25" customHeight="1">
      <c r="C579" s="68"/>
      <c r="D579" s="73"/>
      <c r="E579" s="82"/>
      <c r="F579" s="69"/>
      <c r="G579" s="70"/>
      <c r="H579" s="70"/>
    </row>
    <row r="580" spans="3:8" ht="14.25" customHeight="1">
      <c r="C580" s="68"/>
      <c r="D580" s="73"/>
      <c r="E580" s="82"/>
      <c r="F580" s="69"/>
      <c r="G580" s="70"/>
      <c r="H580" s="70"/>
    </row>
    <row r="581" spans="3:8" ht="14.25" customHeight="1">
      <c r="C581" s="68"/>
      <c r="D581" s="73"/>
      <c r="E581" s="82"/>
      <c r="F581" s="69"/>
      <c r="G581" s="70"/>
      <c r="H581" s="70"/>
    </row>
    <row r="582" spans="3:8" ht="14.25" customHeight="1">
      <c r="C582" s="68"/>
      <c r="D582" s="73"/>
      <c r="E582" s="82"/>
      <c r="F582" s="69"/>
      <c r="G582" s="70"/>
      <c r="H582" s="70"/>
    </row>
    <row r="583" spans="3:8" ht="14.25" customHeight="1">
      <c r="C583" s="68"/>
      <c r="D583" s="73"/>
      <c r="E583" s="82"/>
      <c r="F583" s="69"/>
      <c r="G583" s="70"/>
      <c r="H583" s="70"/>
    </row>
    <row r="584" spans="3:8" ht="14.25" customHeight="1">
      <c r="C584" s="68"/>
      <c r="D584" s="73"/>
      <c r="E584" s="82"/>
      <c r="F584" s="69"/>
      <c r="G584" s="70"/>
      <c r="H584" s="70"/>
    </row>
    <row r="585" spans="3:8" ht="14.25" customHeight="1">
      <c r="C585" s="68"/>
      <c r="D585" s="73"/>
      <c r="E585" s="82"/>
      <c r="F585" s="69"/>
      <c r="G585" s="70"/>
      <c r="H585" s="70"/>
    </row>
    <row r="586" spans="3:8" ht="14.25" customHeight="1">
      <c r="C586" s="68"/>
      <c r="D586" s="73"/>
      <c r="E586" s="82"/>
      <c r="F586" s="69"/>
      <c r="G586" s="70"/>
      <c r="H586" s="70"/>
    </row>
    <row r="587" spans="3:8" ht="14.25" customHeight="1">
      <c r="C587" s="68"/>
      <c r="D587" s="73"/>
      <c r="E587" s="82"/>
      <c r="F587" s="69"/>
      <c r="G587" s="70"/>
      <c r="H587" s="70"/>
    </row>
    <row r="588" spans="3:8" ht="14.25" customHeight="1">
      <c r="C588" s="68"/>
      <c r="D588" s="73"/>
      <c r="E588" s="82"/>
      <c r="F588" s="69"/>
      <c r="G588" s="70"/>
      <c r="H588" s="70"/>
    </row>
    <row r="589" spans="3:8" ht="14.25" customHeight="1">
      <c r="C589" s="68"/>
      <c r="D589" s="73"/>
      <c r="E589" s="82"/>
      <c r="F589" s="69"/>
      <c r="G589" s="70"/>
      <c r="H589" s="70"/>
    </row>
    <row r="590" spans="3:8" ht="14.25" customHeight="1">
      <c r="C590" s="68"/>
      <c r="D590" s="73"/>
      <c r="E590" s="82"/>
      <c r="F590" s="69"/>
      <c r="G590" s="70"/>
      <c r="H590" s="70"/>
    </row>
    <row r="591" spans="3:8" ht="14.25" customHeight="1">
      <c r="C591" s="68"/>
      <c r="D591" s="73"/>
      <c r="E591" s="82"/>
      <c r="F591" s="69"/>
      <c r="G591" s="70"/>
      <c r="H591" s="70"/>
    </row>
    <row r="592" spans="3:8" ht="14.25" customHeight="1">
      <c r="C592" s="68"/>
      <c r="D592" s="73"/>
      <c r="E592" s="82"/>
      <c r="F592" s="69"/>
      <c r="G592" s="70"/>
      <c r="H592" s="70"/>
    </row>
    <row r="593" spans="3:8" ht="14.25" customHeight="1">
      <c r="C593" s="68"/>
      <c r="D593" s="73"/>
      <c r="E593" s="82"/>
      <c r="F593" s="69"/>
      <c r="G593" s="70"/>
      <c r="H593" s="70"/>
    </row>
    <row r="594" spans="3:8" ht="14.25" customHeight="1">
      <c r="C594" s="68"/>
      <c r="D594" s="73"/>
      <c r="E594" s="82"/>
      <c r="F594" s="69"/>
      <c r="G594" s="70"/>
      <c r="H594" s="70"/>
    </row>
    <row r="595" spans="3:8" ht="14.25" customHeight="1">
      <c r="C595" s="68"/>
      <c r="D595" s="73"/>
      <c r="E595" s="82"/>
      <c r="F595" s="69"/>
      <c r="G595" s="70"/>
      <c r="H595" s="70"/>
    </row>
    <row r="596" spans="3:8" ht="14.25" customHeight="1">
      <c r="C596" s="68"/>
      <c r="D596" s="73"/>
      <c r="E596" s="82"/>
      <c r="F596" s="69"/>
      <c r="G596" s="70"/>
      <c r="H596" s="70"/>
    </row>
    <row r="597" spans="3:8" ht="14.25" customHeight="1">
      <c r="C597" s="68"/>
      <c r="D597" s="73"/>
      <c r="E597" s="82"/>
      <c r="F597" s="69"/>
      <c r="G597" s="70"/>
      <c r="H597" s="70"/>
    </row>
    <row r="598" spans="3:8" ht="14.25" customHeight="1">
      <c r="C598" s="68"/>
      <c r="D598" s="73"/>
      <c r="E598" s="82"/>
      <c r="F598" s="69"/>
      <c r="G598" s="70"/>
      <c r="H598" s="70"/>
    </row>
    <row r="599" spans="3:8" ht="14.25" customHeight="1">
      <c r="C599" s="68"/>
      <c r="D599" s="73"/>
      <c r="E599" s="82"/>
      <c r="F599" s="69"/>
      <c r="G599" s="70"/>
      <c r="H599" s="70"/>
    </row>
    <row r="600" spans="3:8" ht="14.25" customHeight="1">
      <c r="C600" s="68"/>
      <c r="D600" s="73"/>
      <c r="E600" s="82"/>
      <c r="F600" s="69"/>
      <c r="G600" s="70"/>
      <c r="H600" s="70"/>
    </row>
    <row r="601" spans="3:8" ht="14.25" customHeight="1">
      <c r="C601" s="68"/>
      <c r="D601" s="73"/>
      <c r="E601" s="82"/>
      <c r="F601" s="69"/>
      <c r="G601" s="70"/>
      <c r="H601" s="70"/>
    </row>
    <row r="602" spans="3:8" ht="14.25" customHeight="1">
      <c r="C602" s="68"/>
      <c r="D602" s="73"/>
      <c r="E602" s="82"/>
      <c r="F602" s="69"/>
      <c r="G602" s="70"/>
      <c r="H602" s="70"/>
    </row>
    <row r="603" spans="3:8" ht="14.25" customHeight="1">
      <c r="C603" s="68"/>
      <c r="D603" s="73"/>
      <c r="E603" s="82"/>
      <c r="F603" s="69"/>
      <c r="G603" s="70"/>
      <c r="H603" s="70"/>
    </row>
    <row r="604" spans="3:8" ht="14.25" customHeight="1">
      <c r="C604" s="68"/>
      <c r="D604" s="73"/>
      <c r="E604" s="82"/>
      <c r="F604" s="69"/>
      <c r="G604" s="70"/>
      <c r="H604" s="70"/>
    </row>
    <row r="605" spans="3:8" ht="14.25" customHeight="1">
      <c r="C605" s="68"/>
      <c r="D605" s="73"/>
      <c r="E605" s="82"/>
      <c r="F605" s="69"/>
      <c r="G605" s="70"/>
      <c r="H605" s="70"/>
    </row>
    <row r="606" spans="3:8" ht="14.25" customHeight="1">
      <c r="C606" s="68"/>
      <c r="D606" s="73"/>
      <c r="E606" s="82"/>
      <c r="F606" s="69"/>
      <c r="G606" s="70"/>
      <c r="H606" s="70"/>
    </row>
    <row r="607" spans="3:8" ht="14.25" customHeight="1">
      <c r="C607" s="68"/>
      <c r="D607" s="73"/>
      <c r="E607" s="82"/>
      <c r="F607" s="69"/>
      <c r="G607" s="70"/>
      <c r="H607" s="70"/>
    </row>
    <row r="608" spans="3:8" ht="14.25" customHeight="1">
      <c r="C608" s="68"/>
      <c r="D608" s="73"/>
      <c r="E608" s="82"/>
      <c r="F608" s="69"/>
      <c r="G608" s="70"/>
      <c r="H608" s="70"/>
    </row>
    <row r="609" spans="3:8" ht="14.25" customHeight="1">
      <c r="C609" s="68"/>
      <c r="D609" s="73"/>
      <c r="E609" s="82"/>
      <c r="F609" s="69"/>
      <c r="G609" s="70"/>
      <c r="H609" s="70"/>
    </row>
    <row r="610" spans="3:8" ht="14.25" customHeight="1">
      <c r="C610" s="68"/>
      <c r="D610" s="73"/>
      <c r="E610" s="82"/>
      <c r="F610" s="69"/>
      <c r="G610" s="70"/>
      <c r="H610" s="70"/>
    </row>
    <row r="611" spans="3:8" ht="14.25" customHeight="1">
      <c r="C611" s="68"/>
      <c r="D611" s="73"/>
      <c r="E611" s="82"/>
      <c r="F611" s="69"/>
      <c r="G611" s="70"/>
      <c r="H611" s="70"/>
    </row>
    <row r="612" spans="3:8" ht="14.25" customHeight="1">
      <c r="C612" s="68"/>
      <c r="D612" s="73"/>
      <c r="E612" s="82"/>
      <c r="F612" s="69"/>
      <c r="G612" s="70"/>
      <c r="H612" s="70"/>
    </row>
    <row r="613" spans="3:8" ht="14.25" customHeight="1">
      <c r="C613" s="68"/>
      <c r="D613" s="73"/>
      <c r="E613" s="82"/>
      <c r="F613" s="69"/>
      <c r="G613" s="70"/>
      <c r="H613" s="70"/>
    </row>
    <row r="614" spans="3:8" ht="14.25" customHeight="1">
      <c r="C614" s="68"/>
      <c r="D614" s="73"/>
      <c r="E614" s="82"/>
      <c r="F614" s="69"/>
      <c r="G614" s="70"/>
      <c r="H614" s="70"/>
    </row>
    <row r="615" spans="3:8" ht="14.25" customHeight="1">
      <c r="C615" s="68"/>
      <c r="D615" s="73"/>
      <c r="E615" s="82"/>
      <c r="F615" s="69"/>
      <c r="G615" s="70"/>
      <c r="H615" s="70"/>
    </row>
    <row r="616" spans="3:8" ht="14.25" customHeight="1">
      <c r="C616" s="68"/>
      <c r="D616" s="73"/>
      <c r="E616" s="82"/>
      <c r="F616" s="69"/>
      <c r="G616" s="70"/>
      <c r="H616" s="70"/>
    </row>
    <row r="617" spans="3:8" ht="14.25" customHeight="1">
      <c r="C617" s="68"/>
      <c r="D617" s="73"/>
      <c r="E617" s="82"/>
      <c r="F617" s="69"/>
      <c r="G617" s="70"/>
      <c r="H617" s="70"/>
    </row>
    <row r="618" spans="3:8" ht="14.25" customHeight="1">
      <c r="C618" s="68"/>
      <c r="D618" s="73"/>
      <c r="E618" s="82"/>
      <c r="F618" s="69"/>
      <c r="G618" s="70"/>
      <c r="H618" s="70"/>
    </row>
    <row r="619" spans="3:8" ht="14.25" customHeight="1">
      <c r="C619" s="68"/>
      <c r="D619" s="73"/>
      <c r="E619" s="82"/>
      <c r="F619" s="69"/>
      <c r="G619" s="70"/>
      <c r="H619" s="70"/>
    </row>
    <row r="620" spans="3:8" ht="14.25" customHeight="1">
      <c r="C620" s="68"/>
      <c r="D620" s="73"/>
      <c r="E620" s="82"/>
      <c r="F620" s="69"/>
      <c r="G620" s="70"/>
      <c r="H620" s="70"/>
    </row>
    <row r="621" spans="3:8" ht="14.25" customHeight="1">
      <c r="C621" s="68"/>
      <c r="D621" s="73"/>
      <c r="E621" s="82"/>
      <c r="F621" s="69"/>
      <c r="G621" s="70"/>
      <c r="H621" s="70"/>
    </row>
    <row r="622" spans="3:8" ht="14.25" customHeight="1">
      <c r="C622" s="68"/>
      <c r="D622" s="73"/>
      <c r="E622" s="82"/>
      <c r="F622" s="69"/>
      <c r="G622" s="70"/>
      <c r="H622" s="70"/>
    </row>
    <row r="623" spans="3:8" ht="14.25" customHeight="1">
      <c r="C623" s="68"/>
      <c r="D623" s="73"/>
      <c r="E623" s="82"/>
      <c r="F623" s="69"/>
      <c r="G623" s="70"/>
      <c r="H623" s="70"/>
    </row>
    <row r="624" spans="3:8" ht="14.25" customHeight="1">
      <c r="C624" s="68"/>
      <c r="D624" s="73"/>
      <c r="E624" s="82"/>
      <c r="F624" s="69"/>
      <c r="G624" s="70"/>
      <c r="H624" s="70"/>
    </row>
    <row r="625" spans="3:8" ht="14.25" customHeight="1">
      <c r="C625" s="68"/>
      <c r="D625" s="73"/>
      <c r="E625" s="82"/>
      <c r="F625" s="69"/>
      <c r="G625" s="70"/>
      <c r="H625" s="70"/>
    </row>
    <row r="626" spans="3:8" ht="14.25" customHeight="1">
      <c r="C626" s="68"/>
      <c r="D626" s="73"/>
      <c r="E626" s="82"/>
      <c r="F626" s="69"/>
      <c r="G626" s="70"/>
      <c r="H626" s="70"/>
    </row>
    <row r="627" spans="3:8" ht="14.25" customHeight="1">
      <c r="C627" s="68"/>
      <c r="D627" s="73"/>
      <c r="E627" s="82"/>
      <c r="F627" s="69"/>
      <c r="G627" s="70"/>
      <c r="H627" s="70"/>
    </row>
    <row r="628" spans="3:8" ht="14.25" customHeight="1">
      <c r="C628" s="68"/>
      <c r="D628" s="73"/>
      <c r="E628" s="82"/>
      <c r="F628" s="69"/>
      <c r="G628" s="70"/>
      <c r="H628" s="70"/>
    </row>
    <row r="629" spans="3:8" ht="14.25" customHeight="1">
      <c r="C629" s="68"/>
      <c r="D629" s="73"/>
      <c r="E629" s="82"/>
      <c r="F629" s="69"/>
      <c r="G629" s="70"/>
      <c r="H629" s="70"/>
    </row>
    <row r="630" spans="3:8" ht="14.25" customHeight="1">
      <c r="C630" s="68"/>
      <c r="D630" s="73"/>
      <c r="E630" s="82"/>
      <c r="F630" s="69"/>
      <c r="G630" s="70"/>
      <c r="H630" s="70"/>
    </row>
    <row r="631" spans="3:8" ht="14.25" customHeight="1">
      <c r="C631" s="68"/>
      <c r="D631" s="73"/>
      <c r="E631" s="82"/>
      <c r="F631" s="69"/>
      <c r="G631" s="70"/>
      <c r="H631" s="70"/>
    </row>
    <row r="632" spans="3:8" ht="14.25" customHeight="1">
      <c r="C632" s="68"/>
      <c r="D632" s="73"/>
      <c r="E632" s="82"/>
      <c r="F632" s="69"/>
      <c r="G632" s="70"/>
      <c r="H632" s="70"/>
    </row>
    <row r="633" spans="3:8" ht="14.25" customHeight="1">
      <c r="C633" s="68"/>
      <c r="D633" s="73"/>
      <c r="E633" s="82"/>
      <c r="F633" s="69"/>
      <c r="G633" s="70"/>
      <c r="H633" s="70"/>
    </row>
    <row r="634" spans="3:8" ht="14.25" customHeight="1">
      <c r="C634" s="68"/>
      <c r="D634" s="73"/>
      <c r="E634" s="82"/>
      <c r="F634" s="69"/>
      <c r="G634" s="70"/>
      <c r="H634" s="70"/>
    </row>
    <row r="635" spans="3:8" ht="14.25" customHeight="1">
      <c r="C635" s="68"/>
      <c r="D635" s="73"/>
      <c r="E635" s="82"/>
      <c r="F635" s="69"/>
      <c r="G635" s="70"/>
      <c r="H635" s="70"/>
    </row>
    <row r="636" spans="3:8" ht="14.25" customHeight="1">
      <c r="C636" s="68"/>
      <c r="D636" s="73"/>
      <c r="E636" s="82"/>
      <c r="F636" s="69"/>
      <c r="G636" s="70"/>
      <c r="H636" s="70"/>
    </row>
    <row r="637" spans="3:8" ht="14.25" customHeight="1">
      <c r="C637" s="68"/>
      <c r="D637" s="73"/>
      <c r="E637" s="82"/>
      <c r="F637" s="69"/>
      <c r="G637" s="70"/>
      <c r="H637" s="70"/>
    </row>
    <row r="638" spans="3:8" ht="14.25" customHeight="1">
      <c r="C638" s="68"/>
      <c r="D638" s="73"/>
      <c r="E638" s="82"/>
      <c r="F638" s="69"/>
      <c r="G638" s="70"/>
      <c r="H638" s="70"/>
    </row>
    <row r="639" spans="3:8" ht="14.25" customHeight="1">
      <c r="C639" s="68"/>
      <c r="D639" s="73"/>
      <c r="E639" s="82"/>
      <c r="F639" s="69"/>
      <c r="G639" s="70"/>
      <c r="H639" s="70"/>
    </row>
    <row r="640" spans="3:8" ht="14.25" customHeight="1">
      <c r="C640" s="68"/>
      <c r="D640" s="73"/>
      <c r="E640" s="82"/>
      <c r="F640" s="69"/>
      <c r="G640" s="70"/>
      <c r="H640" s="70"/>
    </row>
    <row r="641" spans="3:8" ht="14.25" customHeight="1">
      <c r="C641" s="68"/>
      <c r="D641" s="73"/>
      <c r="E641" s="82"/>
      <c r="F641" s="69"/>
      <c r="G641" s="70"/>
      <c r="H641" s="70"/>
    </row>
    <row r="642" spans="3:8" ht="14.25" customHeight="1">
      <c r="C642" s="68"/>
      <c r="D642" s="73"/>
      <c r="E642" s="82"/>
      <c r="F642" s="69"/>
      <c r="G642" s="70"/>
      <c r="H642" s="70"/>
    </row>
    <row r="643" spans="3:8" ht="14.25" customHeight="1">
      <c r="C643" s="68"/>
      <c r="D643" s="73"/>
      <c r="E643" s="82"/>
      <c r="F643" s="69"/>
      <c r="G643" s="70"/>
      <c r="H643" s="70"/>
    </row>
    <row r="644" spans="3:8" ht="14.25" customHeight="1">
      <c r="C644" s="68"/>
      <c r="D644" s="73"/>
      <c r="E644" s="82"/>
      <c r="F644" s="69"/>
      <c r="G644" s="70"/>
      <c r="H644" s="70"/>
    </row>
    <row r="645" spans="3:8" ht="14.25" customHeight="1">
      <c r="C645" s="68"/>
      <c r="D645" s="73"/>
      <c r="E645" s="82"/>
      <c r="F645" s="69"/>
      <c r="G645" s="70"/>
      <c r="H645" s="70"/>
    </row>
    <row r="646" spans="3:8" ht="14.25" customHeight="1">
      <c r="C646" s="68"/>
      <c r="D646" s="73"/>
      <c r="E646" s="82"/>
      <c r="F646" s="69"/>
      <c r="G646" s="70"/>
      <c r="H646" s="70"/>
    </row>
    <row r="647" spans="3:8" ht="14.25" customHeight="1">
      <c r="C647" s="68"/>
      <c r="D647" s="73"/>
      <c r="E647" s="82"/>
      <c r="F647" s="69"/>
      <c r="G647" s="70"/>
      <c r="H647" s="70"/>
    </row>
    <row r="648" spans="3:8" ht="14.25" customHeight="1">
      <c r="C648" s="68"/>
      <c r="D648" s="73"/>
      <c r="E648" s="82"/>
      <c r="F648" s="69"/>
      <c r="G648" s="70"/>
      <c r="H648" s="70"/>
    </row>
    <row r="649" spans="3:8" ht="14.25" customHeight="1">
      <c r="C649" s="68"/>
      <c r="D649" s="73"/>
      <c r="E649" s="82"/>
      <c r="F649" s="69"/>
      <c r="G649" s="70"/>
      <c r="H649" s="70"/>
    </row>
    <row r="650" spans="3:8" ht="14.25" customHeight="1">
      <c r="C650" s="68"/>
      <c r="D650" s="73"/>
      <c r="E650" s="82"/>
      <c r="F650" s="69"/>
      <c r="G650" s="70"/>
      <c r="H650" s="70"/>
    </row>
    <row r="651" spans="3:8" ht="14.25" customHeight="1">
      <c r="C651" s="68"/>
      <c r="D651" s="73"/>
      <c r="E651" s="82"/>
      <c r="F651" s="69"/>
      <c r="G651" s="70"/>
      <c r="H651" s="70"/>
    </row>
    <row r="652" spans="3:8" ht="14.25" customHeight="1">
      <c r="C652" s="68"/>
      <c r="D652" s="73"/>
      <c r="E652" s="82"/>
      <c r="F652" s="69"/>
      <c r="G652" s="70"/>
      <c r="H652" s="70"/>
    </row>
    <row r="653" spans="3:8" ht="14.25" customHeight="1">
      <c r="C653" s="68"/>
      <c r="D653" s="73"/>
      <c r="E653" s="82"/>
      <c r="F653" s="69"/>
      <c r="G653" s="70"/>
      <c r="H653" s="70"/>
    </row>
    <row r="654" spans="3:8" ht="14.25" customHeight="1">
      <c r="C654" s="68"/>
      <c r="D654" s="73"/>
      <c r="E654" s="82"/>
      <c r="F654" s="69"/>
      <c r="G654" s="70"/>
      <c r="H654" s="70"/>
    </row>
    <row r="655" spans="3:8" ht="14.25" customHeight="1">
      <c r="C655" s="68"/>
      <c r="D655" s="73"/>
      <c r="E655" s="82"/>
      <c r="F655" s="69"/>
      <c r="G655" s="70"/>
      <c r="H655" s="70"/>
    </row>
    <row r="656" spans="3:8" ht="14.25" customHeight="1">
      <c r="C656" s="68"/>
      <c r="D656" s="73"/>
      <c r="E656" s="82"/>
      <c r="F656" s="69"/>
      <c r="G656" s="70"/>
      <c r="H656" s="70"/>
    </row>
    <row r="657" spans="3:8" ht="14.25" customHeight="1">
      <c r="C657" s="68"/>
      <c r="D657" s="73"/>
      <c r="E657" s="82"/>
      <c r="F657" s="69"/>
      <c r="G657" s="70"/>
      <c r="H657" s="70"/>
    </row>
    <row r="658" spans="3:8" ht="14.25" customHeight="1">
      <c r="C658" s="68"/>
      <c r="D658" s="73"/>
      <c r="E658" s="82"/>
      <c r="F658" s="69"/>
      <c r="G658" s="70"/>
      <c r="H658" s="70"/>
    </row>
    <row r="659" spans="3:8" ht="14.25" customHeight="1">
      <c r="C659" s="68"/>
      <c r="D659" s="73"/>
      <c r="E659" s="82"/>
      <c r="F659" s="69"/>
      <c r="G659" s="70"/>
      <c r="H659" s="70"/>
    </row>
    <row r="660" spans="3:8" ht="14.25" customHeight="1">
      <c r="C660" s="68"/>
      <c r="D660" s="73"/>
      <c r="E660" s="82"/>
      <c r="F660" s="69"/>
      <c r="G660" s="70"/>
      <c r="H660" s="70"/>
    </row>
    <row r="661" spans="3:8" ht="14.25" customHeight="1">
      <c r="C661" s="68"/>
      <c r="D661" s="73"/>
      <c r="E661" s="82"/>
      <c r="F661" s="69"/>
      <c r="G661" s="70"/>
      <c r="H661" s="70"/>
    </row>
    <row r="662" spans="3:8" ht="14.25" customHeight="1">
      <c r="C662" s="68"/>
      <c r="D662" s="73"/>
      <c r="E662" s="82"/>
      <c r="F662" s="69"/>
      <c r="G662" s="70"/>
      <c r="H662" s="70"/>
    </row>
    <row r="663" spans="3:8" ht="14.25" customHeight="1">
      <c r="C663" s="68"/>
      <c r="D663" s="73"/>
      <c r="E663" s="82"/>
      <c r="F663" s="69"/>
      <c r="G663" s="70"/>
      <c r="H663" s="70"/>
    </row>
    <row r="664" spans="3:8" ht="14.25" customHeight="1">
      <c r="C664" s="68"/>
      <c r="D664" s="73"/>
      <c r="E664" s="82"/>
      <c r="F664" s="69"/>
      <c r="G664" s="70"/>
      <c r="H664" s="70"/>
    </row>
    <row r="665" spans="3:8" ht="14.25" customHeight="1">
      <c r="C665" s="68"/>
      <c r="D665" s="73"/>
      <c r="E665" s="82"/>
      <c r="F665" s="69"/>
      <c r="G665" s="70"/>
      <c r="H665" s="70"/>
    </row>
    <row r="666" spans="3:8" ht="14.25" customHeight="1">
      <c r="C666" s="68"/>
      <c r="D666" s="73"/>
      <c r="E666" s="82"/>
      <c r="F666" s="69"/>
      <c r="G666" s="70"/>
      <c r="H666" s="70"/>
    </row>
    <row r="667" spans="3:8" ht="14.25" customHeight="1">
      <c r="C667" s="68"/>
      <c r="D667" s="73"/>
      <c r="E667" s="82"/>
      <c r="F667" s="69"/>
      <c r="G667" s="70"/>
      <c r="H667" s="70"/>
    </row>
    <row r="668" spans="3:8" ht="14.25" customHeight="1">
      <c r="C668" s="68"/>
      <c r="D668" s="73"/>
      <c r="E668" s="82"/>
      <c r="F668" s="69"/>
      <c r="G668" s="70"/>
      <c r="H668" s="70"/>
    </row>
    <row r="669" spans="3:8" ht="14.25" customHeight="1">
      <c r="C669" s="68"/>
      <c r="D669" s="73"/>
      <c r="E669" s="82"/>
      <c r="F669" s="69"/>
      <c r="G669" s="70"/>
      <c r="H669" s="70"/>
    </row>
    <row r="670" spans="3:8" ht="14.25" customHeight="1">
      <c r="C670" s="68"/>
      <c r="D670" s="73"/>
      <c r="E670" s="82"/>
      <c r="F670" s="69"/>
      <c r="G670" s="70"/>
      <c r="H670" s="70"/>
    </row>
    <row r="671" spans="3:8" ht="14.25" customHeight="1">
      <c r="C671" s="68"/>
      <c r="D671" s="73"/>
      <c r="E671" s="82"/>
      <c r="F671" s="69"/>
      <c r="G671" s="70"/>
      <c r="H671" s="70"/>
    </row>
    <row r="672" spans="3:8" ht="14.25" customHeight="1">
      <c r="C672" s="68"/>
      <c r="D672" s="73"/>
      <c r="E672" s="82"/>
      <c r="F672" s="69"/>
      <c r="G672" s="70"/>
      <c r="H672" s="70"/>
    </row>
    <row r="673" spans="3:8" ht="14.25" customHeight="1">
      <c r="C673" s="68"/>
      <c r="D673" s="73"/>
      <c r="E673" s="82"/>
      <c r="F673" s="69"/>
      <c r="G673" s="70"/>
      <c r="H673" s="70"/>
    </row>
    <row r="674" spans="3:8" ht="14.25" customHeight="1">
      <c r="C674" s="68"/>
      <c r="D674" s="73"/>
      <c r="E674" s="82"/>
      <c r="F674" s="69"/>
      <c r="G674" s="70"/>
      <c r="H674" s="70"/>
    </row>
    <row r="675" spans="3:8" ht="14.25" customHeight="1">
      <c r="C675" s="68"/>
      <c r="D675" s="73"/>
      <c r="E675" s="82"/>
      <c r="F675" s="69"/>
      <c r="G675" s="70"/>
      <c r="H675" s="70"/>
    </row>
    <row r="676" spans="3:8" ht="14.25" customHeight="1">
      <c r="C676" s="68"/>
      <c r="D676" s="73"/>
      <c r="E676" s="82"/>
      <c r="F676" s="69"/>
      <c r="G676" s="70"/>
      <c r="H676" s="70"/>
    </row>
    <row r="677" spans="3:8" ht="14.25" customHeight="1">
      <c r="C677" s="68"/>
      <c r="D677" s="73"/>
      <c r="E677" s="82"/>
      <c r="F677" s="69"/>
      <c r="G677" s="70"/>
      <c r="H677" s="70"/>
    </row>
    <row r="678" spans="3:8" ht="14.25" customHeight="1">
      <c r="C678" s="68"/>
      <c r="D678" s="73"/>
      <c r="E678" s="82"/>
      <c r="F678" s="69"/>
      <c r="G678" s="70"/>
      <c r="H678" s="70"/>
    </row>
    <row r="679" spans="3:8" ht="14.25" customHeight="1">
      <c r="C679" s="68"/>
      <c r="D679" s="73"/>
      <c r="E679" s="82"/>
      <c r="F679" s="69"/>
      <c r="G679" s="70"/>
      <c r="H679" s="70"/>
    </row>
    <row r="680" spans="3:8" ht="14.25" customHeight="1">
      <c r="C680" s="68"/>
      <c r="D680" s="73"/>
      <c r="E680" s="82"/>
      <c r="F680" s="69"/>
      <c r="G680" s="70"/>
      <c r="H680" s="70"/>
    </row>
    <row r="681" spans="3:8" ht="14.25" customHeight="1">
      <c r="C681" s="68"/>
      <c r="D681" s="73"/>
      <c r="E681" s="82"/>
      <c r="F681" s="69"/>
      <c r="G681" s="70"/>
      <c r="H681" s="70"/>
    </row>
    <row r="682" spans="3:8" ht="14.25" customHeight="1">
      <c r="C682" s="68"/>
      <c r="D682" s="73"/>
      <c r="E682" s="82"/>
      <c r="F682" s="69"/>
      <c r="G682" s="70"/>
      <c r="H682" s="70"/>
    </row>
    <row r="683" spans="3:8" ht="14.25" customHeight="1">
      <c r="C683" s="68"/>
      <c r="D683" s="73"/>
      <c r="E683" s="82"/>
      <c r="F683" s="69"/>
      <c r="G683" s="70"/>
      <c r="H683" s="70"/>
    </row>
    <row r="684" spans="3:8" ht="14.25" customHeight="1">
      <c r="C684" s="68"/>
      <c r="D684" s="73"/>
      <c r="E684" s="82"/>
      <c r="F684" s="69"/>
      <c r="G684" s="70"/>
      <c r="H684" s="70"/>
    </row>
    <row r="685" spans="3:8" ht="14.25" customHeight="1">
      <c r="C685" s="68"/>
      <c r="D685" s="73"/>
      <c r="E685" s="82"/>
      <c r="F685" s="69"/>
      <c r="G685" s="70"/>
      <c r="H685" s="70"/>
    </row>
    <row r="686" spans="3:8" ht="14.25" customHeight="1">
      <c r="C686" s="68"/>
      <c r="D686" s="73"/>
      <c r="E686" s="82"/>
      <c r="F686" s="69"/>
      <c r="G686" s="70"/>
      <c r="H686" s="70"/>
    </row>
    <row r="687" spans="3:8" ht="14.25" customHeight="1">
      <c r="C687" s="68"/>
      <c r="D687" s="73"/>
      <c r="E687" s="82"/>
      <c r="F687" s="69"/>
      <c r="G687" s="70"/>
      <c r="H687" s="70"/>
    </row>
    <row r="688" spans="3:8" ht="14.25" customHeight="1">
      <c r="C688" s="68"/>
      <c r="D688" s="73"/>
      <c r="E688" s="82"/>
      <c r="F688" s="69"/>
      <c r="G688" s="70"/>
      <c r="H688" s="70"/>
    </row>
    <row r="689" spans="3:8" ht="14.25" customHeight="1">
      <c r="C689" s="68"/>
      <c r="D689" s="73"/>
      <c r="E689" s="82"/>
      <c r="F689" s="69"/>
      <c r="G689" s="70"/>
      <c r="H689" s="70"/>
    </row>
    <row r="690" spans="3:8" ht="14.25" customHeight="1">
      <c r="C690" s="68"/>
      <c r="D690" s="73"/>
      <c r="E690" s="82"/>
      <c r="F690" s="69"/>
      <c r="G690" s="70"/>
      <c r="H690" s="70"/>
    </row>
    <row r="691" spans="3:8" ht="14.25" customHeight="1">
      <c r="C691" s="68"/>
      <c r="D691" s="73"/>
      <c r="E691" s="82"/>
      <c r="F691" s="69"/>
      <c r="G691" s="70"/>
      <c r="H691" s="70"/>
    </row>
    <row r="692" spans="3:8" ht="14.25" customHeight="1">
      <c r="C692" s="68"/>
      <c r="D692" s="73"/>
      <c r="E692" s="82"/>
      <c r="F692" s="69"/>
      <c r="G692" s="70"/>
      <c r="H692" s="70"/>
    </row>
    <row r="693" spans="3:8" ht="14.25" customHeight="1">
      <c r="C693" s="68"/>
      <c r="D693" s="73"/>
      <c r="E693" s="82"/>
      <c r="F693" s="69"/>
      <c r="G693" s="70"/>
      <c r="H693" s="70"/>
    </row>
    <row r="694" spans="3:8" ht="14.25" customHeight="1">
      <c r="C694" s="68"/>
      <c r="D694" s="73"/>
      <c r="E694" s="82"/>
      <c r="F694" s="69"/>
      <c r="G694" s="70"/>
      <c r="H694" s="70"/>
    </row>
    <row r="695" spans="3:8" ht="14.25" customHeight="1">
      <c r="C695" s="68"/>
      <c r="D695" s="73"/>
      <c r="E695" s="82"/>
      <c r="F695" s="69"/>
      <c r="G695" s="70"/>
      <c r="H695" s="70"/>
    </row>
    <row r="696" spans="3:8" ht="14.25" customHeight="1">
      <c r="C696" s="68"/>
      <c r="D696" s="73"/>
      <c r="E696" s="82"/>
      <c r="F696" s="69"/>
      <c r="G696" s="70"/>
      <c r="H696" s="70"/>
    </row>
    <row r="697" spans="3:8" ht="14.25" customHeight="1">
      <c r="C697" s="68"/>
      <c r="D697" s="73"/>
      <c r="E697" s="82"/>
      <c r="F697" s="69"/>
      <c r="G697" s="70"/>
      <c r="H697" s="70"/>
    </row>
    <row r="698" spans="3:8" ht="14.25" customHeight="1">
      <c r="C698" s="68"/>
      <c r="D698" s="73"/>
      <c r="E698" s="82"/>
      <c r="F698" s="69"/>
      <c r="G698" s="70"/>
      <c r="H698" s="70"/>
    </row>
    <row r="699" spans="3:8" ht="14.25" customHeight="1">
      <c r="C699" s="68"/>
      <c r="D699" s="73"/>
      <c r="E699" s="82"/>
      <c r="F699" s="69"/>
      <c r="G699" s="70"/>
      <c r="H699" s="70"/>
    </row>
    <row r="700" spans="3:8" ht="14.25" customHeight="1">
      <c r="C700" s="68"/>
      <c r="D700" s="73"/>
      <c r="E700" s="82"/>
      <c r="F700" s="69"/>
      <c r="G700" s="70"/>
      <c r="H700" s="70"/>
    </row>
    <row r="701" spans="3:8" ht="14.25" customHeight="1">
      <c r="C701" s="68"/>
      <c r="D701" s="73"/>
      <c r="E701" s="82"/>
      <c r="F701" s="69"/>
      <c r="G701" s="70"/>
      <c r="H701" s="70"/>
    </row>
    <row r="702" spans="3:8" ht="14.25" customHeight="1">
      <c r="C702" s="68"/>
      <c r="D702" s="73"/>
      <c r="E702" s="82"/>
      <c r="F702" s="69"/>
      <c r="G702" s="70"/>
      <c r="H702" s="70"/>
    </row>
    <row r="703" spans="3:8" ht="14.25" customHeight="1">
      <c r="C703" s="68"/>
      <c r="D703" s="73"/>
      <c r="E703" s="82"/>
      <c r="F703" s="69"/>
      <c r="G703" s="70"/>
      <c r="H703" s="70"/>
    </row>
    <row r="704" spans="3:8" ht="14.25" customHeight="1">
      <c r="C704" s="68"/>
      <c r="D704" s="73"/>
      <c r="E704" s="82"/>
      <c r="F704" s="69"/>
      <c r="G704" s="70"/>
      <c r="H704" s="70"/>
    </row>
    <row r="705" spans="3:8" ht="14.25" customHeight="1">
      <c r="C705" s="68"/>
      <c r="D705" s="73"/>
      <c r="E705" s="82"/>
      <c r="F705" s="69"/>
      <c r="G705" s="70"/>
      <c r="H705" s="70"/>
    </row>
    <row r="706" spans="3:8" ht="14.25" customHeight="1">
      <c r="C706" s="68"/>
      <c r="D706" s="73"/>
      <c r="E706" s="82"/>
      <c r="F706" s="69"/>
      <c r="G706" s="70"/>
      <c r="H706" s="70"/>
    </row>
    <row r="707" spans="3:8" ht="14.25" customHeight="1">
      <c r="C707" s="68"/>
      <c r="D707" s="73"/>
      <c r="E707" s="82"/>
      <c r="F707" s="69"/>
      <c r="G707" s="70"/>
      <c r="H707" s="70"/>
    </row>
    <row r="708" spans="3:8" ht="14.25" customHeight="1">
      <c r="C708" s="68"/>
      <c r="D708" s="73"/>
      <c r="E708" s="82"/>
      <c r="F708" s="69"/>
      <c r="G708" s="70"/>
      <c r="H708" s="70"/>
    </row>
    <row r="709" spans="3:8" ht="14.25" customHeight="1">
      <c r="C709" s="68"/>
      <c r="D709" s="73"/>
      <c r="E709" s="82"/>
      <c r="F709" s="69"/>
      <c r="G709" s="70"/>
      <c r="H709" s="70"/>
    </row>
    <row r="710" spans="3:8" ht="14.25" customHeight="1">
      <c r="C710" s="68"/>
      <c r="D710" s="73"/>
      <c r="E710" s="82"/>
      <c r="F710" s="69"/>
      <c r="G710" s="70"/>
      <c r="H710" s="70"/>
    </row>
    <row r="711" spans="3:8" ht="14.25" customHeight="1">
      <c r="C711" s="68"/>
      <c r="D711" s="73"/>
      <c r="E711" s="82"/>
      <c r="F711" s="69"/>
      <c r="G711" s="70"/>
      <c r="H711" s="70"/>
    </row>
    <row r="712" spans="3:8" ht="14.25" customHeight="1">
      <c r="C712" s="68"/>
      <c r="D712" s="73"/>
      <c r="E712" s="82"/>
      <c r="F712" s="69"/>
      <c r="G712" s="70"/>
      <c r="H712" s="70"/>
    </row>
    <row r="713" spans="3:8" ht="14.25" customHeight="1">
      <c r="C713" s="68"/>
      <c r="D713" s="73"/>
      <c r="E713" s="82"/>
      <c r="F713" s="69"/>
      <c r="G713" s="70"/>
      <c r="H713" s="70"/>
    </row>
    <row r="714" spans="3:8" ht="14.25" customHeight="1">
      <c r="C714" s="68"/>
      <c r="D714" s="73"/>
      <c r="E714" s="82"/>
      <c r="F714" s="69"/>
      <c r="G714" s="70"/>
      <c r="H714" s="70"/>
    </row>
    <row r="715" spans="3:8" ht="14.25" customHeight="1">
      <c r="C715" s="68"/>
      <c r="D715" s="73"/>
      <c r="E715" s="82"/>
      <c r="F715" s="69"/>
      <c r="G715" s="70"/>
      <c r="H715" s="70"/>
    </row>
    <row r="716" spans="3:8" ht="14.25" customHeight="1">
      <c r="C716" s="68"/>
      <c r="D716" s="73"/>
      <c r="E716" s="82"/>
      <c r="F716" s="69"/>
      <c r="G716" s="70"/>
      <c r="H716" s="70"/>
    </row>
    <row r="717" spans="3:8" ht="14.25" customHeight="1">
      <c r="C717" s="68"/>
      <c r="D717" s="73"/>
      <c r="E717" s="82"/>
      <c r="F717" s="69"/>
      <c r="G717" s="70"/>
      <c r="H717" s="70"/>
    </row>
    <row r="718" spans="3:8" ht="14.25" customHeight="1">
      <c r="C718" s="68"/>
      <c r="D718" s="73"/>
      <c r="E718" s="82"/>
      <c r="F718" s="69"/>
      <c r="G718" s="70"/>
      <c r="H718" s="70"/>
    </row>
    <row r="719" spans="3:8" ht="14.25" customHeight="1">
      <c r="C719" s="68"/>
      <c r="D719" s="73"/>
      <c r="E719" s="82"/>
      <c r="F719" s="69"/>
      <c r="G719" s="70"/>
      <c r="H719" s="70"/>
    </row>
    <row r="720" spans="3:8" ht="14.25" customHeight="1">
      <c r="C720" s="68"/>
      <c r="D720" s="73"/>
      <c r="E720" s="82"/>
      <c r="F720" s="69"/>
      <c r="G720" s="70"/>
      <c r="H720" s="70"/>
    </row>
    <row r="721" spans="3:8" ht="14.25" customHeight="1">
      <c r="C721" s="68"/>
      <c r="D721" s="73"/>
      <c r="E721" s="82"/>
      <c r="F721" s="69"/>
      <c r="G721" s="70"/>
      <c r="H721" s="70"/>
    </row>
    <row r="722" spans="3:8" ht="14.25" customHeight="1">
      <c r="C722" s="68"/>
      <c r="D722" s="73"/>
      <c r="E722" s="82"/>
      <c r="F722" s="69"/>
      <c r="G722" s="70"/>
      <c r="H722" s="70"/>
    </row>
    <row r="723" spans="3:8" ht="14.25" customHeight="1">
      <c r="C723" s="68"/>
      <c r="D723" s="73"/>
      <c r="E723" s="82"/>
      <c r="F723" s="69"/>
      <c r="G723" s="70"/>
      <c r="H723" s="70"/>
    </row>
    <row r="724" spans="3:8" ht="14.25" customHeight="1">
      <c r="C724" s="68"/>
      <c r="D724" s="73"/>
      <c r="E724" s="82"/>
      <c r="F724" s="69"/>
      <c r="G724" s="70"/>
      <c r="H724" s="70"/>
    </row>
    <row r="725" spans="3:8" ht="14.25" customHeight="1">
      <c r="C725" s="68"/>
      <c r="D725" s="73"/>
      <c r="E725" s="82"/>
      <c r="F725" s="69"/>
      <c r="G725" s="70"/>
      <c r="H725" s="70"/>
    </row>
    <row r="726" spans="3:8" ht="14.25" customHeight="1">
      <c r="C726" s="68"/>
      <c r="D726" s="73"/>
      <c r="E726" s="82"/>
      <c r="F726" s="69"/>
      <c r="G726" s="70"/>
      <c r="H726" s="70"/>
    </row>
    <row r="727" spans="3:8" ht="14.25" customHeight="1">
      <c r="C727" s="68"/>
      <c r="D727" s="73"/>
      <c r="E727" s="82"/>
      <c r="F727" s="69"/>
      <c r="G727" s="70"/>
      <c r="H727" s="70"/>
    </row>
    <row r="728" spans="3:8" ht="14.25" customHeight="1">
      <c r="C728" s="68"/>
      <c r="D728" s="73"/>
      <c r="E728" s="82"/>
      <c r="F728" s="69"/>
      <c r="G728" s="70"/>
      <c r="H728" s="70"/>
    </row>
    <row r="729" spans="3:8" ht="14.25" customHeight="1">
      <c r="C729" s="68"/>
      <c r="D729" s="73"/>
      <c r="E729" s="82"/>
      <c r="F729" s="69"/>
      <c r="G729" s="70"/>
      <c r="H729" s="70"/>
    </row>
    <row r="730" spans="3:8" ht="14.25" customHeight="1">
      <c r="C730" s="68"/>
      <c r="D730" s="73"/>
      <c r="E730" s="82"/>
      <c r="F730" s="69"/>
      <c r="G730" s="70"/>
      <c r="H730" s="70"/>
    </row>
    <row r="731" spans="3:8" ht="14.25" customHeight="1">
      <c r="C731" s="68"/>
      <c r="D731" s="73"/>
      <c r="E731" s="82"/>
      <c r="F731" s="69"/>
      <c r="G731" s="70"/>
      <c r="H731" s="70"/>
    </row>
    <row r="732" spans="3:8" ht="14.25" customHeight="1">
      <c r="C732" s="68"/>
      <c r="D732" s="73"/>
      <c r="E732" s="82"/>
      <c r="F732" s="69"/>
      <c r="G732" s="70"/>
      <c r="H732" s="70"/>
    </row>
    <row r="733" spans="3:8" ht="14.25" customHeight="1">
      <c r="C733" s="68"/>
      <c r="D733" s="73"/>
      <c r="E733" s="82"/>
      <c r="F733" s="69"/>
      <c r="G733" s="70"/>
      <c r="H733" s="70"/>
    </row>
    <row r="734" spans="3:8" ht="14.25" customHeight="1">
      <c r="C734" s="68"/>
      <c r="D734" s="73"/>
      <c r="E734" s="82"/>
      <c r="F734" s="69"/>
      <c r="G734" s="70"/>
      <c r="H734" s="70"/>
    </row>
    <row r="735" spans="3:8" ht="14.25" customHeight="1">
      <c r="C735" s="68"/>
      <c r="D735" s="73"/>
      <c r="E735" s="82"/>
      <c r="F735" s="69"/>
      <c r="G735" s="70"/>
      <c r="H735" s="70"/>
    </row>
    <row r="736" spans="3:8" ht="14.25" customHeight="1">
      <c r="C736" s="68"/>
      <c r="D736" s="73"/>
      <c r="E736" s="82"/>
      <c r="F736" s="69"/>
      <c r="G736" s="70"/>
      <c r="H736" s="70"/>
    </row>
    <row r="737" spans="3:8" ht="14.25" customHeight="1">
      <c r="C737" s="68"/>
      <c r="D737" s="73"/>
      <c r="E737" s="82"/>
      <c r="F737" s="69"/>
      <c r="G737" s="70"/>
      <c r="H737" s="70"/>
    </row>
    <row r="738" spans="3:8" ht="14.25" customHeight="1">
      <c r="C738" s="68"/>
      <c r="D738" s="73"/>
      <c r="E738" s="82"/>
      <c r="F738" s="69"/>
      <c r="G738" s="70"/>
      <c r="H738" s="70"/>
    </row>
    <row r="739" spans="3:8" ht="14.25" customHeight="1">
      <c r="C739" s="68"/>
      <c r="D739" s="73"/>
      <c r="E739" s="82"/>
      <c r="F739" s="69"/>
      <c r="G739" s="70"/>
      <c r="H739" s="70"/>
    </row>
    <row r="740" spans="3:8" ht="14.25" customHeight="1">
      <c r="C740" s="68"/>
      <c r="D740" s="73"/>
      <c r="E740" s="82"/>
      <c r="F740" s="69"/>
      <c r="G740" s="70"/>
      <c r="H740" s="70"/>
    </row>
    <row r="741" spans="3:8" ht="14.25" customHeight="1">
      <c r="C741" s="68"/>
      <c r="D741" s="73"/>
      <c r="E741" s="82"/>
      <c r="F741" s="69"/>
      <c r="G741" s="70"/>
      <c r="H741" s="70"/>
    </row>
    <row r="742" spans="3:8" ht="14.25" customHeight="1">
      <c r="C742" s="68"/>
      <c r="D742" s="73"/>
      <c r="E742" s="82"/>
      <c r="F742" s="69"/>
      <c r="G742" s="70"/>
      <c r="H742" s="70"/>
    </row>
    <row r="743" spans="3:8" ht="14.25" customHeight="1">
      <c r="C743" s="68"/>
      <c r="D743" s="73"/>
      <c r="E743" s="82"/>
      <c r="F743" s="69"/>
      <c r="G743" s="70"/>
      <c r="H743" s="70"/>
    </row>
    <row r="744" spans="3:8" ht="14.25" customHeight="1">
      <c r="C744" s="68"/>
      <c r="D744" s="73"/>
      <c r="E744" s="82"/>
      <c r="F744" s="69"/>
      <c r="G744" s="70"/>
      <c r="H744" s="70"/>
    </row>
    <row r="745" spans="3:8" ht="14.25" customHeight="1">
      <c r="C745" s="68"/>
      <c r="D745" s="73"/>
      <c r="E745" s="82"/>
      <c r="F745" s="69"/>
      <c r="G745" s="70"/>
      <c r="H745" s="70"/>
    </row>
    <row r="746" spans="3:8" ht="14.25" customHeight="1">
      <c r="C746" s="68"/>
      <c r="D746" s="73"/>
      <c r="E746" s="82"/>
      <c r="F746" s="69"/>
      <c r="G746" s="70"/>
      <c r="H746" s="70"/>
    </row>
    <row r="747" spans="3:8" ht="14.25" customHeight="1">
      <c r="C747" s="68"/>
      <c r="D747" s="73"/>
      <c r="E747" s="82"/>
      <c r="F747" s="69"/>
      <c r="G747" s="70"/>
      <c r="H747" s="70"/>
    </row>
    <row r="748" spans="3:8" ht="14.25" customHeight="1">
      <c r="C748" s="68"/>
      <c r="D748" s="73"/>
      <c r="E748" s="82"/>
      <c r="F748" s="69"/>
      <c r="G748" s="70"/>
      <c r="H748" s="70"/>
    </row>
    <row r="749" spans="3:8" ht="14.25" customHeight="1">
      <c r="C749" s="68"/>
      <c r="D749" s="73"/>
      <c r="E749" s="82"/>
      <c r="F749" s="69"/>
      <c r="G749" s="70"/>
      <c r="H749" s="70"/>
    </row>
    <row r="750" spans="3:8" ht="14.25" customHeight="1">
      <c r="C750" s="68"/>
      <c r="D750" s="73"/>
      <c r="E750" s="82"/>
      <c r="F750" s="69"/>
      <c r="G750" s="70"/>
      <c r="H750" s="70"/>
    </row>
    <row r="751" spans="3:8" ht="14.25" customHeight="1">
      <c r="C751" s="68"/>
      <c r="D751" s="73"/>
      <c r="E751" s="82"/>
      <c r="F751" s="69"/>
      <c r="G751" s="70"/>
      <c r="H751" s="70"/>
    </row>
    <row r="752" spans="3:8" ht="14.25" customHeight="1">
      <c r="C752" s="68"/>
      <c r="D752" s="73"/>
      <c r="E752" s="82"/>
      <c r="F752" s="69"/>
      <c r="G752" s="70"/>
      <c r="H752" s="70"/>
    </row>
    <row r="753" spans="3:8" ht="14.25" customHeight="1">
      <c r="C753" s="68"/>
      <c r="D753" s="73"/>
      <c r="E753" s="82"/>
      <c r="F753" s="69"/>
      <c r="G753" s="70"/>
      <c r="H753" s="70"/>
    </row>
    <row r="754" spans="3:8" ht="14.25" customHeight="1">
      <c r="C754" s="68"/>
      <c r="D754" s="73"/>
      <c r="E754" s="82"/>
      <c r="F754" s="69"/>
      <c r="G754" s="70"/>
      <c r="H754" s="70"/>
    </row>
    <row r="755" spans="3:8" ht="14.25" customHeight="1">
      <c r="C755" s="68"/>
      <c r="D755" s="73"/>
      <c r="E755" s="82"/>
      <c r="F755" s="69"/>
      <c r="G755" s="70"/>
      <c r="H755" s="70"/>
    </row>
    <row r="756" spans="3:8" ht="14.25" customHeight="1">
      <c r="C756" s="68"/>
      <c r="D756" s="73"/>
      <c r="E756" s="82"/>
      <c r="F756" s="69"/>
      <c r="G756" s="70"/>
      <c r="H756" s="70"/>
    </row>
    <row r="757" spans="3:8" ht="14.25" customHeight="1">
      <c r="C757" s="68"/>
      <c r="D757" s="73"/>
      <c r="E757" s="82"/>
      <c r="F757" s="69"/>
      <c r="G757" s="70"/>
      <c r="H757" s="70"/>
    </row>
    <row r="758" spans="3:8" ht="14.25" customHeight="1">
      <c r="C758" s="68"/>
      <c r="D758" s="73"/>
      <c r="E758" s="82"/>
      <c r="F758" s="69"/>
      <c r="G758" s="70"/>
      <c r="H758" s="70"/>
    </row>
    <row r="759" spans="3:8" ht="14.25" customHeight="1">
      <c r="C759" s="68"/>
      <c r="D759" s="73"/>
      <c r="E759" s="82"/>
      <c r="F759" s="69"/>
      <c r="G759" s="70"/>
      <c r="H759" s="70"/>
    </row>
    <row r="760" spans="3:8" ht="14.25" customHeight="1">
      <c r="C760" s="68"/>
      <c r="D760" s="73"/>
      <c r="E760" s="82"/>
      <c r="F760" s="69"/>
      <c r="G760" s="70"/>
      <c r="H760" s="70"/>
    </row>
    <row r="761" spans="3:8" ht="14.25" customHeight="1">
      <c r="C761" s="68"/>
      <c r="D761" s="73"/>
      <c r="E761" s="82"/>
      <c r="F761" s="69"/>
      <c r="G761" s="70"/>
      <c r="H761" s="70"/>
    </row>
    <row r="762" spans="3:8" ht="14.25" customHeight="1">
      <c r="C762" s="68"/>
      <c r="D762" s="73"/>
      <c r="E762" s="82"/>
      <c r="F762" s="69"/>
      <c r="G762" s="70"/>
      <c r="H762" s="70"/>
    </row>
    <row r="763" spans="3:8" ht="14.25" customHeight="1">
      <c r="C763" s="68"/>
      <c r="D763" s="73"/>
      <c r="E763" s="82"/>
      <c r="F763" s="69"/>
      <c r="G763" s="70"/>
      <c r="H763" s="70"/>
    </row>
    <row r="764" spans="3:8" ht="14.25" customHeight="1">
      <c r="C764" s="68"/>
      <c r="D764" s="73"/>
      <c r="E764" s="82"/>
      <c r="F764" s="69"/>
      <c r="G764" s="70"/>
      <c r="H764" s="70"/>
    </row>
    <row r="765" spans="3:8" ht="14.25" customHeight="1">
      <c r="C765" s="68"/>
      <c r="D765" s="73"/>
      <c r="E765" s="82"/>
      <c r="F765" s="69"/>
      <c r="G765" s="70"/>
      <c r="H765" s="70"/>
    </row>
    <row r="766" spans="3:8" ht="14.25" customHeight="1">
      <c r="C766" s="68"/>
      <c r="D766" s="73"/>
      <c r="E766" s="82"/>
      <c r="F766" s="69"/>
      <c r="G766" s="70"/>
      <c r="H766" s="70"/>
    </row>
    <row r="767" spans="3:8" ht="14.25" customHeight="1">
      <c r="C767" s="68"/>
      <c r="D767" s="73"/>
      <c r="E767" s="82"/>
      <c r="F767" s="69"/>
      <c r="G767" s="70"/>
      <c r="H767" s="70"/>
    </row>
    <row r="768" spans="3:8" ht="14.25" customHeight="1">
      <c r="C768" s="68"/>
      <c r="D768" s="73"/>
      <c r="E768" s="82"/>
      <c r="F768" s="69"/>
      <c r="G768" s="70"/>
      <c r="H768" s="70"/>
    </row>
    <row r="769" spans="3:8" ht="14.25" customHeight="1">
      <c r="C769" s="68"/>
      <c r="D769" s="73"/>
      <c r="E769" s="82"/>
      <c r="F769" s="69"/>
      <c r="G769" s="70"/>
      <c r="H769" s="70"/>
    </row>
    <row r="770" spans="3:8" ht="14.25" customHeight="1">
      <c r="C770" s="68"/>
      <c r="D770" s="73"/>
      <c r="E770" s="82"/>
      <c r="F770" s="69"/>
      <c r="G770" s="70"/>
      <c r="H770" s="70"/>
    </row>
    <row r="771" spans="3:8" ht="14.25" customHeight="1">
      <c r="C771" s="68"/>
      <c r="D771" s="73"/>
      <c r="E771" s="82"/>
      <c r="F771" s="69"/>
      <c r="G771" s="70"/>
      <c r="H771" s="70"/>
    </row>
    <row r="772" spans="3:8" ht="14.25" customHeight="1">
      <c r="C772" s="68"/>
      <c r="D772" s="73"/>
      <c r="E772" s="82"/>
      <c r="F772" s="69"/>
      <c r="G772" s="70"/>
      <c r="H772" s="70"/>
    </row>
    <row r="773" spans="3:8" ht="14.25" customHeight="1">
      <c r="C773" s="68"/>
      <c r="D773" s="73"/>
      <c r="E773" s="82"/>
      <c r="F773" s="69"/>
      <c r="G773" s="70"/>
      <c r="H773" s="70"/>
    </row>
    <row r="774" spans="3:8" ht="14.25" customHeight="1">
      <c r="C774" s="68"/>
      <c r="D774" s="73"/>
      <c r="E774" s="82"/>
      <c r="F774" s="69"/>
      <c r="G774" s="70"/>
      <c r="H774" s="70"/>
    </row>
    <row r="775" spans="3:8" ht="14.25" customHeight="1">
      <c r="C775" s="68"/>
      <c r="D775" s="73"/>
      <c r="E775" s="82"/>
      <c r="F775" s="69"/>
      <c r="G775" s="70"/>
      <c r="H775" s="70"/>
    </row>
    <row r="776" spans="3:8" ht="14.25" customHeight="1">
      <c r="C776" s="68"/>
      <c r="D776" s="73"/>
      <c r="E776" s="82"/>
      <c r="F776" s="69"/>
      <c r="G776" s="70"/>
      <c r="H776" s="70"/>
    </row>
    <row r="777" spans="3:8" ht="14.25" customHeight="1">
      <c r="C777" s="68"/>
      <c r="D777" s="73"/>
      <c r="E777" s="82"/>
      <c r="F777" s="69"/>
      <c r="G777" s="70"/>
      <c r="H777" s="70"/>
    </row>
    <row r="778" spans="3:8" ht="14.25" customHeight="1">
      <c r="C778" s="68"/>
      <c r="D778" s="73"/>
      <c r="E778" s="82"/>
      <c r="F778" s="69"/>
      <c r="G778" s="70"/>
      <c r="H778" s="70"/>
    </row>
    <row r="779" spans="3:8" ht="14.25" customHeight="1">
      <c r="C779" s="68"/>
      <c r="D779" s="73"/>
      <c r="E779" s="82"/>
      <c r="F779" s="69"/>
      <c r="G779" s="70"/>
      <c r="H779" s="70"/>
    </row>
    <row r="780" spans="3:8" ht="14.25" customHeight="1">
      <c r="C780" s="68"/>
      <c r="D780" s="73"/>
      <c r="E780" s="82"/>
      <c r="F780" s="69"/>
      <c r="G780" s="70"/>
      <c r="H780" s="70"/>
    </row>
    <row r="781" spans="3:8" ht="14.25" customHeight="1">
      <c r="C781" s="68"/>
      <c r="D781" s="73"/>
      <c r="E781" s="82"/>
      <c r="F781" s="69"/>
      <c r="G781" s="70"/>
      <c r="H781" s="70"/>
    </row>
    <row r="782" spans="3:8" ht="14.25" customHeight="1">
      <c r="C782" s="68"/>
      <c r="D782" s="73"/>
      <c r="E782" s="82"/>
      <c r="F782" s="69"/>
      <c r="G782" s="70"/>
      <c r="H782" s="70"/>
    </row>
    <row r="783" spans="3:8" ht="14.25" customHeight="1">
      <c r="C783" s="68"/>
      <c r="D783" s="73"/>
      <c r="E783" s="82"/>
      <c r="F783" s="69"/>
      <c r="G783" s="70"/>
      <c r="H783" s="70"/>
    </row>
    <row r="784" spans="3:8" ht="14.25" customHeight="1">
      <c r="C784" s="68"/>
      <c r="D784" s="73"/>
      <c r="E784" s="82"/>
      <c r="F784" s="69"/>
      <c r="G784" s="70"/>
      <c r="H784" s="70"/>
    </row>
    <row r="785" spans="3:8" ht="14.25" customHeight="1">
      <c r="C785" s="68"/>
      <c r="D785" s="73"/>
      <c r="E785" s="82"/>
      <c r="F785" s="69"/>
      <c r="G785" s="70"/>
      <c r="H785" s="70"/>
    </row>
    <row r="786" spans="3:8" ht="14.25" customHeight="1">
      <c r="C786" s="68"/>
      <c r="D786" s="73"/>
      <c r="E786" s="82"/>
      <c r="F786" s="69"/>
      <c r="G786" s="70"/>
      <c r="H786" s="70"/>
    </row>
    <row r="787" spans="3:8" ht="14.25" customHeight="1">
      <c r="C787" s="68"/>
      <c r="D787" s="73"/>
      <c r="E787" s="82"/>
      <c r="F787" s="69"/>
      <c r="G787" s="70"/>
      <c r="H787" s="70"/>
    </row>
    <row r="788" spans="3:8" ht="14.25" customHeight="1">
      <c r="C788" s="68"/>
      <c r="D788" s="73"/>
      <c r="E788" s="82"/>
      <c r="F788" s="69"/>
      <c r="G788" s="70"/>
      <c r="H788" s="70"/>
    </row>
    <row r="789" spans="3:8" ht="14.25" customHeight="1">
      <c r="C789" s="68"/>
      <c r="D789" s="73"/>
      <c r="E789" s="82"/>
      <c r="F789" s="69"/>
      <c r="G789" s="70"/>
      <c r="H789" s="70"/>
    </row>
    <row r="790" spans="3:8" ht="14.25" customHeight="1">
      <c r="C790" s="68"/>
      <c r="D790" s="73"/>
      <c r="E790" s="82"/>
      <c r="F790" s="69"/>
      <c r="G790" s="70"/>
      <c r="H790" s="70"/>
    </row>
    <row r="791" spans="3:8" ht="14.25" customHeight="1">
      <c r="C791" s="68"/>
      <c r="D791" s="73"/>
      <c r="E791" s="82"/>
      <c r="F791" s="69"/>
      <c r="G791" s="70"/>
      <c r="H791" s="70"/>
    </row>
    <row r="792" spans="3:8" ht="14.25" customHeight="1">
      <c r="C792" s="68"/>
      <c r="D792" s="73"/>
      <c r="E792" s="82"/>
      <c r="F792" s="69"/>
      <c r="G792" s="70"/>
      <c r="H792" s="70"/>
    </row>
    <row r="793" spans="3:8" ht="14.25" customHeight="1">
      <c r="C793" s="68"/>
      <c r="D793" s="73"/>
      <c r="E793" s="82"/>
      <c r="F793" s="69"/>
      <c r="G793" s="70"/>
      <c r="H793" s="70"/>
    </row>
    <row r="794" spans="3:8" ht="14.25" customHeight="1">
      <c r="C794" s="68"/>
      <c r="D794" s="73"/>
      <c r="E794" s="82"/>
      <c r="F794" s="69"/>
      <c r="G794" s="70"/>
      <c r="H794" s="70"/>
    </row>
    <row r="795" spans="3:8" ht="14.25" customHeight="1">
      <c r="C795" s="68"/>
      <c r="D795" s="73"/>
      <c r="E795" s="82"/>
      <c r="F795" s="69"/>
      <c r="G795" s="70"/>
      <c r="H795" s="70"/>
    </row>
    <row r="796" spans="3:8" ht="14.25" customHeight="1">
      <c r="C796" s="68"/>
      <c r="D796" s="73"/>
      <c r="E796" s="82"/>
      <c r="F796" s="69"/>
      <c r="G796" s="70"/>
      <c r="H796" s="70"/>
    </row>
    <row r="797" spans="3:8" ht="14.25" customHeight="1">
      <c r="C797" s="68"/>
      <c r="D797" s="73"/>
      <c r="E797" s="82"/>
      <c r="F797" s="69"/>
      <c r="G797" s="70"/>
      <c r="H797" s="70"/>
    </row>
    <row r="798" spans="3:8" ht="14.25" customHeight="1">
      <c r="C798" s="68"/>
      <c r="D798" s="73"/>
      <c r="E798" s="82"/>
      <c r="F798" s="69"/>
      <c r="G798" s="70"/>
      <c r="H798" s="70"/>
    </row>
    <row r="799" spans="3:8" ht="14.25" customHeight="1">
      <c r="C799" s="68"/>
      <c r="D799" s="73"/>
      <c r="E799" s="82"/>
      <c r="F799" s="69"/>
      <c r="G799" s="70"/>
      <c r="H799" s="70"/>
    </row>
    <row r="800" spans="3:8" ht="14.25" customHeight="1">
      <c r="C800" s="68"/>
      <c r="D800" s="73"/>
      <c r="E800" s="82"/>
      <c r="F800" s="69"/>
      <c r="G800" s="70"/>
      <c r="H800" s="70"/>
    </row>
    <row r="801" spans="3:8" ht="14.25" customHeight="1">
      <c r="C801" s="68"/>
      <c r="D801" s="73"/>
      <c r="E801" s="82"/>
      <c r="F801" s="69"/>
      <c r="G801" s="70"/>
      <c r="H801" s="70"/>
    </row>
    <row r="802" spans="3:8" ht="14.25" customHeight="1">
      <c r="C802" s="68"/>
      <c r="D802" s="73"/>
      <c r="E802" s="82"/>
      <c r="F802" s="69"/>
      <c r="G802" s="70"/>
      <c r="H802" s="70"/>
    </row>
    <row r="803" spans="3:8" ht="14.25" customHeight="1">
      <c r="C803" s="68"/>
      <c r="D803" s="73"/>
      <c r="E803" s="82"/>
      <c r="F803" s="69"/>
      <c r="G803" s="70"/>
      <c r="H803" s="70"/>
    </row>
    <row r="804" spans="3:8" ht="14.25" customHeight="1">
      <c r="C804" s="68"/>
      <c r="D804" s="73"/>
      <c r="E804" s="82"/>
      <c r="F804" s="69"/>
      <c r="G804" s="70"/>
      <c r="H804" s="70"/>
    </row>
    <row r="805" spans="3:8" ht="14.25" customHeight="1">
      <c r="C805" s="68"/>
      <c r="D805" s="73"/>
      <c r="E805" s="82"/>
      <c r="F805" s="69"/>
      <c r="G805" s="70"/>
      <c r="H805" s="70"/>
    </row>
    <row r="806" spans="3:8" ht="14.25" customHeight="1">
      <c r="C806" s="68"/>
      <c r="D806" s="73"/>
      <c r="E806" s="82"/>
      <c r="F806" s="69"/>
      <c r="G806" s="70"/>
      <c r="H806" s="70"/>
    </row>
    <row r="807" spans="3:8" ht="14.25" customHeight="1">
      <c r="C807" s="68"/>
      <c r="D807" s="73"/>
      <c r="E807" s="82"/>
      <c r="F807" s="69"/>
      <c r="G807" s="70"/>
      <c r="H807" s="70"/>
    </row>
    <row r="808" spans="3:8" ht="14.25" customHeight="1">
      <c r="C808" s="68"/>
      <c r="D808" s="73"/>
      <c r="E808" s="82"/>
      <c r="F808" s="69"/>
      <c r="G808" s="70"/>
      <c r="H808" s="70"/>
    </row>
    <row r="809" spans="3:8" ht="14.25" customHeight="1">
      <c r="C809" s="68"/>
      <c r="D809" s="73"/>
      <c r="E809" s="82"/>
      <c r="F809" s="69"/>
      <c r="G809" s="70"/>
      <c r="H809" s="70"/>
    </row>
    <row r="810" spans="3:8" ht="14.25" customHeight="1">
      <c r="C810" s="68"/>
      <c r="D810" s="73"/>
      <c r="E810" s="82"/>
      <c r="F810" s="69"/>
      <c r="G810" s="70"/>
      <c r="H810" s="70"/>
    </row>
    <row r="811" spans="3:8" ht="14.25" customHeight="1">
      <c r="C811" s="68"/>
      <c r="D811" s="73"/>
      <c r="E811" s="82"/>
      <c r="F811" s="69"/>
      <c r="G811" s="70"/>
      <c r="H811" s="70"/>
    </row>
    <row r="812" spans="3:8" ht="14.25" customHeight="1">
      <c r="C812" s="68"/>
      <c r="D812" s="73"/>
      <c r="E812" s="82"/>
      <c r="F812" s="69"/>
      <c r="G812" s="70"/>
      <c r="H812" s="70"/>
    </row>
    <row r="813" spans="3:8" ht="14.25" customHeight="1">
      <c r="C813" s="68"/>
      <c r="D813" s="73"/>
      <c r="E813" s="82"/>
      <c r="F813" s="69"/>
      <c r="G813" s="70"/>
      <c r="H813" s="70"/>
    </row>
    <row r="814" spans="3:8" ht="14.25" customHeight="1">
      <c r="C814" s="68"/>
      <c r="D814" s="73"/>
      <c r="E814" s="82"/>
      <c r="F814" s="69"/>
      <c r="G814" s="70"/>
      <c r="H814" s="70"/>
    </row>
    <row r="815" spans="3:8" ht="14.25" customHeight="1">
      <c r="C815" s="68"/>
      <c r="D815" s="73"/>
      <c r="E815" s="82"/>
      <c r="F815" s="69"/>
      <c r="G815" s="70"/>
      <c r="H815" s="70"/>
    </row>
    <row r="816" spans="3:8" ht="14.25" customHeight="1">
      <c r="C816" s="68"/>
      <c r="D816" s="73"/>
      <c r="E816" s="82"/>
      <c r="F816" s="69"/>
      <c r="G816" s="70"/>
      <c r="H816" s="70"/>
    </row>
    <row r="817" spans="3:8" ht="14.25" customHeight="1">
      <c r="C817" s="68"/>
      <c r="D817" s="73"/>
      <c r="E817" s="82"/>
      <c r="F817" s="69"/>
      <c r="G817" s="70"/>
      <c r="H817" s="70"/>
    </row>
    <row r="818" spans="3:8" ht="14.25" customHeight="1">
      <c r="C818" s="68"/>
      <c r="D818" s="73"/>
      <c r="E818" s="82"/>
      <c r="F818" s="69"/>
      <c r="G818" s="70"/>
      <c r="H818" s="70"/>
    </row>
    <row r="819" spans="3:8" ht="14.25" customHeight="1">
      <c r="C819" s="68"/>
      <c r="D819" s="73"/>
      <c r="E819" s="82"/>
      <c r="F819" s="69"/>
      <c r="G819" s="70"/>
      <c r="H819" s="70"/>
    </row>
    <row r="820" spans="3:8" ht="14.25" customHeight="1">
      <c r="C820" s="68"/>
      <c r="D820" s="73"/>
      <c r="E820" s="82"/>
      <c r="F820" s="69"/>
      <c r="G820" s="70"/>
      <c r="H820" s="70"/>
    </row>
    <row r="821" spans="3:8" ht="14.25" customHeight="1">
      <c r="C821" s="68"/>
      <c r="D821" s="73"/>
      <c r="E821" s="82"/>
      <c r="F821" s="69"/>
      <c r="G821" s="70"/>
      <c r="H821" s="70"/>
    </row>
    <row r="822" spans="3:8" ht="14.25" customHeight="1">
      <c r="C822" s="68"/>
      <c r="D822" s="73"/>
      <c r="E822" s="82"/>
      <c r="F822" s="69"/>
      <c r="G822" s="70"/>
      <c r="H822" s="70"/>
    </row>
    <row r="823" spans="3:8" ht="14.25" customHeight="1">
      <c r="C823" s="68"/>
      <c r="D823" s="73"/>
      <c r="E823" s="82"/>
      <c r="F823" s="69"/>
      <c r="G823" s="70"/>
      <c r="H823" s="70"/>
    </row>
    <row r="824" spans="3:8" ht="14.25" customHeight="1">
      <c r="C824" s="68"/>
      <c r="D824" s="73"/>
      <c r="E824" s="82"/>
      <c r="F824" s="69"/>
      <c r="G824" s="70"/>
      <c r="H824" s="70"/>
    </row>
    <row r="825" spans="3:8" ht="14.25" customHeight="1">
      <c r="C825" s="68"/>
      <c r="D825" s="73"/>
      <c r="E825" s="82"/>
      <c r="F825" s="69"/>
      <c r="G825" s="70"/>
      <c r="H825" s="70"/>
    </row>
    <row r="826" spans="3:8" ht="14.25" customHeight="1">
      <c r="C826" s="68"/>
      <c r="D826" s="73"/>
      <c r="E826" s="82"/>
      <c r="F826" s="69"/>
      <c r="G826" s="70"/>
      <c r="H826" s="70"/>
    </row>
    <row r="827" spans="3:8" ht="14.25" customHeight="1">
      <c r="C827" s="68"/>
      <c r="D827" s="73"/>
      <c r="E827" s="82"/>
      <c r="F827" s="69"/>
      <c r="G827" s="70"/>
      <c r="H827" s="70"/>
    </row>
    <row r="828" spans="3:8" ht="14.25" customHeight="1">
      <c r="C828" s="68"/>
      <c r="D828" s="73"/>
      <c r="E828" s="82"/>
      <c r="F828" s="69"/>
      <c r="G828" s="70"/>
      <c r="H828" s="70"/>
    </row>
    <row r="829" spans="3:8" ht="14.25" customHeight="1">
      <c r="C829" s="68"/>
      <c r="D829" s="73"/>
      <c r="E829" s="82"/>
      <c r="F829" s="69"/>
      <c r="G829" s="70"/>
      <c r="H829" s="70"/>
    </row>
    <row r="830" spans="3:8" ht="14.25" customHeight="1">
      <c r="C830" s="68"/>
      <c r="D830" s="73"/>
      <c r="E830" s="82"/>
      <c r="F830" s="69"/>
      <c r="G830" s="70"/>
      <c r="H830" s="70"/>
    </row>
    <row r="831" spans="3:8" ht="14.25" customHeight="1">
      <c r="C831" s="68"/>
      <c r="D831" s="73"/>
      <c r="E831" s="82"/>
      <c r="F831" s="69"/>
      <c r="G831" s="70"/>
      <c r="H831" s="70"/>
    </row>
    <row r="832" spans="3:8" ht="14.25" customHeight="1">
      <c r="C832" s="68"/>
      <c r="D832" s="73"/>
      <c r="E832" s="82"/>
      <c r="F832" s="69"/>
      <c r="G832" s="70"/>
      <c r="H832" s="70"/>
    </row>
    <row r="833" spans="3:8" ht="14.25" customHeight="1">
      <c r="C833" s="68"/>
      <c r="D833" s="73"/>
      <c r="E833" s="82"/>
      <c r="F833" s="69"/>
      <c r="G833" s="70"/>
      <c r="H833" s="70"/>
    </row>
    <row r="834" spans="3:8" ht="14.25" customHeight="1">
      <c r="C834" s="68"/>
      <c r="D834" s="73"/>
      <c r="E834" s="82"/>
      <c r="F834" s="69"/>
      <c r="G834" s="70"/>
      <c r="H834" s="70"/>
    </row>
    <row r="835" spans="3:8" ht="14.25" customHeight="1">
      <c r="C835" s="68"/>
      <c r="D835" s="73"/>
      <c r="E835" s="82"/>
      <c r="F835" s="69"/>
      <c r="G835" s="70"/>
      <c r="H835" s="70"/>
    </row>
    <row r="836" spans="3:8" ht="14.25" customHeight="1">
      <c r="C836" s="68"/>
      <c r="D836" s="73"/>
      <c r="E836" s="82"/>
      <c r="F836" s="69"/>
      <c r="G836" s="70"/>
      <c r="H836" s="70"/>
    </row>
    <row r="837" spans="3:8" ht="14.25" customHeight="1">
      <c r="C837" s="68"/>
      <c r="D837" s="73"/>
      <c r="E837" s="82"/>
      <c r="F837" s="69"/>
      <c r="G837" s="70"/>
      <c r="H837" s="70"/>
    </row>
    <row r="838" spans="3:8" ht="14.25" customHeight="1">
      <c r="C838" s="68"/>
      <c r="D838" s="73"/>
      <c r="E838" s="82"/>
      <c r="F838" s="69"/>
      <c r="G838" s="70"/>
      <c r="H838" s="70"/>
    </row>
    <row r="839" spans="3:8" ht="14.25" customHeight="1">
      <c r="C839" s="68"/>
      <c r="D839" s="73"/>
      <c r="E839" s="82"/>
      <c r="F839" s="69"/>
      <c r="G839" s="70"/>
      <c r="H839" s="70"/>
    </row>
    <row r="840" spans="3:8" ht="14.25" customHeight="1">
      <c r="C840" s="68"/>
      <c r="D840" s="73"/>
      <c r="E840" s="82"/>
      <c r="F840" s="69"/>
      <c r="G840" s="70"/>
      <c r="H840" s="70"/>
    </row>
    <row r="841" spans="3:8" ht="14.25" customHeight="1">
      <c r="C841" s="68"/>
      <c r="D841" s="73"/>
      <c r="E841" s="82"/>
      <c r="F841" s="69"/>
      <c r="G841" s="70"/>
      <c r="H841" s="70"/>
    </row>
    <row r="842" spans="3:8" ht="14.25" customHeight="1">
      <c r="C842" s="68"/>
      <c r="D842" s="73"/>
      <c r="E842" s="82"/>
      <c r="F842" s="69"/>
      <c r="G842" s="70"/>
      <c r="H842" s="70"/>
    </row>
    <row r="843" spans="3:8" ht="14.25" customHeight="1">
      <c r="C843" s="68"/>
      <c r="D843" s="73"/>
      <c r="E843" s="82"/>
      <c r="F843" s="69"/>
      <c r="G843" s="70"/>
      <c r="H843" s="70"/>
    </row>
    <row r="844" spans="3:8" ht="14.25" customHeight="1">
      <c r="C844" s="68"/>
      <c r="D844" s="73"/>
      <c r="E844" s="82"/>
      <c r="F844" s="69"/>
      <c r="G844" s="70"/>
      <c r="H844" s="70"/>
    </row>
    <row r="845" spans="3:8" ht="14.25" customHeight="1">
      <c r="C845" s="68"/>
      <c r="D845" s="73"/>
      <c r="E845" s="82"/>
      <c r="F845" s="69"/>
      <c r="G845" s="70"/>
      <c r="H845" s="70"/>
    </row>
    <row r="846" spans="3:8" ht="14.25" customHeight="1">
      <c r="C846" s="68"/>
      <c r="D846" s="73"/>
      <c r="E846" s="82"/>
      <c r="F846" s="69"/>
      <c r="G846" s="70"/>
      <c r="H846" s="70"/>
    </row>
    <row r="847" spans="3:8" ht="14.25" customHeight="1">
      <c r="C847" s="68"/>
      <c r="D847" s="73"/>
      <c r="E847" s="82"/>
      <c r="F847" s="69"/>
      <c r="G847" s="70"/>
      <c r="H847" s="70"/>
    </row>
    <row r="848" spans="3:8" ht="14.25" customHeight="1">
      <c r="C848" s="68"/>
      <c r="D848" s="73"/>
      <c r="E848" s="82"/>
      <c r="F848" s="69"/>
      <c r="G848" s="70"/>
      <c r="H848" s="70"/>
    </row>
    <row r="849" spans="3:8" ht="14.25" customHeight="1">
      <c r="C849" s="68"/>
      <c r="D849" s="73"/>
      <c r="E849" s="82"/>
      <c r="F849" s="69"/>
      <c r="G849" s="70"/>
      <c r="H849" s="70"/>
    </row>
    <row r="850" spans="3:8" ht="14.25" customHeight="1">
      <c r="C850" s="68"/>
      <c r="D850" s="73"/>
      <c r="E850" s="82"/>
      <c r="F850" s="69"/>
      <c r="G850" s="70"/>
      <c r="H850" s="70"/>
    </row>
    <row r="851" spans="3:8" ht="14.25" customHeight="1">
      <c r="C851" s="68"/>
      <c r="D851" s="73"/>
      <c r="E851" s="82"/>
      <c r="F851" s="69"/>
      <c r="G851" s="70"/>
      <c r="H851" s="70"/>
    </row>
    <row r="852" spans="3:8" ht="14.25" customHeight="1">
      <c r="C852" s="68"/>
      <c r="D852" s="73"/>
      <c r="E852" s="82"/>
      <c r="F852" s="69"/>
      <c r="G852" s="70"/>
      <c r="H852" s="70"/>
    </row>
    <row r="853" spans="3:8" ht="14.25" customHeight="1">
      <c r="C853" s="68"/>
      <c r="D853" s="73"/>
      <c r="E853" s="82"/>
      <c r="F853" s="69"/>
      <c r="G853" s="70"/>
      <c r="H853" s="70"/>
    </row>
    <row r="854" spans="3:8" ht="14.25" customHeight="1">
      <c r="C854" s="68"/>
      <c r="D854" s="73"/>
      <c r="E854" s="82"/>
      <c r="F854" s="69"/>
      <c r="G854" s="70"/>
      <c r="H854" s="70"/>
    </row>
    <row r="855" spans="3:8" ht="14.25" customHeight="1">
      <c r="C855" s="68"/>
      <c r="D855" s="73"/>
      <c r="E855" s="82"/>
      <c r="F855" s="69"/>
      <c r="G855" s="70"/>
      <c r="H855" s="70"/>
    </row>
    <row r="856" spans="3:8" ht="14.25" customHeight="1">
      <c r="C856" s="68"/>
      <c r="D856" s="73"/>
      <c r="E856" s="82"/>
      <c r="F856" s="69"/>
      <c r="G856" s="70"/>
      <c r="H856" s="70"/>
    </row>
    <row r="857" spans="3:8" ht="14.25" customHeight="1">
      <c r="C857" s="68"/>
      <c r="D857" s="73"/>
      <c r="E857" s="82"/>
      <c r="F857" s="69"/>
      <c r="G857" s="70"/>
      <c r="H857" s="70"/>
    </row>
    <row r="858" spans="3:8" ht="14.25" customHeight="1">
      <c r="C858" s="68"/>
      <c r="D858" s="73"/>
      <c r="E858" s="82"/>
      <c r="F858" s="69"/>
      <c r="G858" s="70"/>
      <c r="H858" s="70"/>
    </row>
    <row r="859" spans="3:8" ht="14.25" customHeight="1">
      <c r="C859" s="68"/>
      <c r="D859" s="73"/>
      <c r="E859" s="82"/>
      <c r="F859" s="69"/>
      <c r="G859" s="70"/>
      <c r="H859" s="70"/>
    </row>
    <row r="860" spans="3:8" ht="14.25" customHeight="1">
      <c r="C860" s="68"/>
      <c r="D860" s="73"/>
      <c r="E860" s="82"/>
      <c r="F860" s="69"/>
      <c r="G860" s="70"/>
      <c r="H860" s="70"/>
    </row>
    <row r="861" spans="3:8" ht="14.25" customHeight="1">
      <c r="C861" s="68"/>
      <c r="D861" s="73"/>
      <c r="E861" s="82"/>
      <c r="F861" s="69"/>
      <c r="G861" s="70"/>
      <c r="H861" s="70"/>
    </row>
    <row r="862" spans="3:8" ht="14.25" customHeight="1">
      <c r="C862" s="68"/>
      <c r="D862" s="73"/>
      <c r="E862" s="82"/>
      <c r="F862" s="69"/>
      <c r="G862" s="70"/>
      <c r="H862" s="70"/>
    </row>
    <row r="863" spans="3:8" ht="14.25" customHeight="1">
      <c r="C863" s="68"/>
      <c r="D863" s="73"/>
      <c r="E863" s="82"/>
      <c r="F863" s="69"/>
      <c r="G863" s="70"/>
      <c r="H863" s="70"/>
    </row>
    <row r="864" spans="3:8" ht="14.25" customHeight="1">
      <c r="C864" s="68"/>
      <c r="D864" s="73"/>
      <c r="E864" s="82"/>
      <c r="F864" s="69"/>
      <c r="G864" s="70"/>
      <c r="H864" s="70"/>
    </row>
    <row r="865" spans="3:8" ht="14.25" customHeight="1">
      <c r="C865" s="68"/>
      <c r="D865" s="73"/>
      <c r="E865" s="82"/>
      <c r="F865" s="69"/>
      <c r="G865" s="70"/>
      <c r="H865" s="70"/>
    </row>
    <row r="866" spans="3:8" ht="14.25" customHeight="1">
      <c r="C866" s="68"/>
      <c r="D866" s="73"/>
      <c r="E866" s="82"/>
      <c r="F866" s="69"/>
      <c r="G866" s="70"/>
      <c r="H866" s="70"/>
    </row>
    <row r="867" spans="3:8" ht="14.25" customHeight="1">
      <c r="C867" s="68"/>
      <c r="D867" s="73"/>
      <c r="E867" s="82"/>
      <c r="F867" s="69"/>
      <c r="G867" s="70"/>
      <c r="H867" s="70"/>
    </row>
    <row r="868" spans="3:8" ht="14.25" customHeight="1">
      <c r="C868" s="68"/>
      <c r="D868" s="73"/>
      <c r="E868" s="82"/>
      <c r="F868" s="69"/>
      <c r="G868" s="70"/>
      <c r="H868" s="70"/>
    </row>
    <row r="869" spans="3:8" ht="14.25" customHeight="1">
      <c r="C869" s="68"/>
      <c r="D869" s="73"/>
      <c r="E869" s="82"/>
      <c r="F869" s="69"/>
      <c r="G869" s="70"/>
      <c r="H869" s="70"/>
    </row>
    <row r="870" spans="3:8" ht="14.25" customHeight="1">
      <c r="C870" s="68"/>
      <c r="D870" s="73"/>
      <c r="E870" s="82"/>
      <c r="F870" s="69"/>
      <c r="G870" s="70"/>
      <c r="H870" s="70"/>
    </row>
    <row r="871" spans="3:8" ht="14.25" customHeight="1">
      <c r="C871" s="68"/>
      <c r="D871" s="73"/>
      <c r="E871" s="82"/>
      <c r="F871" s="69"/>
      <c r="G871" s="70"/>
      <c r="H871" s="70"/>
    </row>
    <row r="872" spans="3:8" ht="14.25" customHeight="1">
      <c r="C872" s="68"/>
      <c r="D872" s="73"/>
      <c r="E872" s="82"/>
      <c r="F872" s="69"/>
      <c r="G872" s="70"/>
      <c r="H872" s="70"/>
    </row>
    <row r="873" spans="3:8" ht="14.25" customHeight="1">
      <c r="C873" s="68"/>
      <c r="D873" s="73"/>
      <c r="E873" s="82"/>
      <c r="F873" s="69"/>
      <c r="G873" s="70"/>
      <c r="H873" s="70"/>
    </row>
    <row r="874" spans="3:8" ht="14.25" customHeight="1">
      <c r="C874" s="68"/>
      <c r="D874" s="73"/>
      <c r="E874" s="82"/>
      <c r="F874" s="69"/>
      <c r="G874" s="70"/>
      <c r="H874" s="70"/>
    </row>
    <row r="875" spans="3:8" ht="14.25" customHeight="1">
      <c r="C875" s="68"/>
      <c r="D875" s="73"/>
      <c r="E875" s="82"/>
      <c r="F875" s="69"/>
      <c r="G875" s="70"/>
      <c r="H875" s="70"/>
    </row>
    <row r="876" spans="3:8" ht="14.25" customHeight="1">
      <c r="C876" s="68"/>
      <c r="D876" s="73"/>
      <c r="E876" s="82"/>
      <c r="F876" s="69"/>
      <c r="G876" s="70"/>
      <c r="H876" s="70"/>
    </row>
    <row r="877" spans="3:8" ht="14.25" customHeight="1">
      <c r="C877" s="68"/>
      <c r="D877" s="73"/>
      <c r="E877" s="82"/>
      <c r="F877" s="69"/>
      <c r="G877" s="70"/>
      <c r="H877" s="70"/>
    </row>
    <row r="878" spans="3:8" ht="14.25" customHeight="1">
      <c r="C878" s="68"/>
      <c r="D878" s="73"/>
      <c r="E878" s="82"/>
      <c r="F878" s="69"/>
      <c r="G878" s="70"/>
      <c r="H878" s="70"/>
    </row>
    <row r="879" spans="3:8" ht="14.25" customHeight="1">
      <c r="C879" s="68"/>
      <c r="D879" s="73"/>
      <c r="E879" s="82"/>
      <c r="F879" s="69"/>
      <c r="G879" s="70"/>
      <c r="H879" s="70"/>
    </row>
    <row r="880" spans="3:8" ht="14.25" customHeight="1">
      <c r="C880" s="68"/>
      <c r="D880" s="73"/>
      <c r="E880" s="82"/>
      <c r="F880" s="69"/>
      <c r="G880" s="70"/>
      <c r="H880" s="70"/>
    </row>
    <row r="881" spans="3:8" ht="14.25" customHeight="1">
      <c r="C881" s="68"/>
      <c r="D881" s="73"/>
      <c r="E881" s="82"/>
      <c r="F881" s="69"/>
      <c r="G881" s="70"/>
      <c r="H881" s="70"/>
    </row>
    <row r="882" spans="3:8" ht="14.25" customHeight="1">
      <c r="C882" s="68"/>
      <c r="D882" s="73"/>
      <c r="E882" s="82"/>
      <c r="F882" s="69"/>
      <c r="G882" s="70"/>
      <c r="H882" s="70"/>
    </row>
    <row r="883" spans="3:8" ht="14.25" customHeight="1">
      <c r="C883" s="68"/>
      <c r="D883" s="73"/>
      <c r="E883" s="82"/>
      <c r="F883" s="69"/>
      <c r="G883" s="70"/>
      <c r="H883" s="70"/>
    </row>
    <row r="884" spans="3:8" ht="14.25" customHeight="1">
      <c r="C884" s="68"/>
      <c r="D884" s="73"/>
      <c r="E884" s="82"/>
      <c r="F884" s="69"/>
      <c r="G884" s="70"/>
      <c r="H884" s="70"/>
    </row>
    <row r="885" spans="3:8" ht="14.25" customHeight="1">
      <c r="C885" s="68"/>
      <c r="D885" s="73"/>
      <c r="E885" s="82"/>
      <c r="F885" s="69"/>
      <c r="G885" s="70"/>
      <c r="H885" s="70"/>
    </row>
    <row r="886" spans="3:8" ht="14.25" customHeight="1">
      <c r="C886" s="68"/>
      <c r="D886" s="73"/>
      <c r="E886" s="82"/>
      <c r="F886" s="69"/>
      <c r="G886" s="70"/>
      <c r="H886" s="70"/>
    </row>
    <row r="887" spans="3:8" ht="14.25" customHeight="1">
      <c r="C887" s="68"/>
      <c r="D887" s="73"/>
      <c r="E887" s="82"/>
      <c r="F887" s="69"/>
      <c r="G887" s="70"/>
      <c r="H887" s="70"/>
    </row>
    <row r="888" spans="3:8" ht="14.25" customHeight="1">
      <c r="C888" s="68"/>
      <c r="D888" s="73"/>
      <c r="E888" s="82"/>
      <c r="F888" s="69"/>
      <c r="G888" s="70"/>
      <c r="H888" s="70"/>
    </row>
    <row r="889" spans="3:8" ht="14.25" customHeight="1">
      <c r="C889" s="68"/>
      <c r="D889" s="73"/>
      <c r="E889" s="82"/>
      <c r="F889" s="69"/>
      <c r="G889" s="70"/>
      <c r="H889" s="70"/>
    </row>
    <row r="890" spans="3:8" ht="14.25" customHeight="1">
      <c r="C890" s="68"/>
      <c r="D890" s="73"/>
      <c r="E890" s="82"/>
      <c r="F890" s="69"/>
      <c r="G890" s="70"/>
      <c r="H890" s="70"/>
    </row>
    <row r="891" spans="3:8" ht="14.25" customHeight="1">
      <c r="C891" s="68"/>
      <c r="D891" s="73"/>
      <c r="E891" s="82"/>
      <c r="F891" s="69"/>
      <c r="G891" s="70"/>
      <c r="H891" s="70"/>
    </row>
    <row r="892" spans="3:8" ht="14.25" customHeight="1">
      <c r="C892" s="68"/>
      <c r="D892" s="73"/>
      <c r="E892" s="82"/>
      <c r="F892" s="69"/>
      <c r="G892" s="70"/>
      <c r="H892" s="70"/>
    </row>
    <row r="893" spans="3:8" ht="14.25" customHeight="1">
      <c r="C893" s="68"/>
      <c r="D893" s="73"/>
      <c r="E893" s="82"/>
      <c r="F893" s="69"/>
      <c r="G893" s="70"/>
      <c r="H893" s="70"/>
    </row>
    <row r="894" spans="3:8" ht="14.25" customHeight="1">
      <c r="C894" s="68"/>
      <c r="D894" s="73"/>
      <c r="E894" s="82"/>
      <c r="F894" s="69"/>
      <c r="G894" s="70"/>
      <c r="H894" s="70"/>
    </row>
    <row r="895" spans="3:8" ht="14.25" customHeight="1">
      <c r="C895" s="68"/>
      <c r="D895" s="73"/>
      <c r="E895" s="82"/>
      <c r="F895" s="69"/>
      <c r="G895" s="70"/>
      <c r="H895" s="70"/>
    </row>
    <row r="896" spans="3:8" ht="14.25" customHeight="1">
      <c r="C896" s="68"/>
      <c r="D896" s="73"/>
      <c r="E896" s="82"/>
      <c r="F896" s="69"/>
      <c r="G896" s="70"/>
      <c r="H896" s="70"/>
    </row>
    <row r="897" spans="3:8" ht="14.25" customHeight="1">
      <c r="C897" s="68"/>
      <c r="D897" s="73"/>
      <c r="E897" s="82"/>
      <c r="F897" s="69"/>
      <c r="G897" s="70"/>
      <c r="H897" s="70"/>
    </row>
    <row r="898" spans="3:8" ht="14.25" customHeight="1">
      <c r="C898" s="68"/>
      <c r="D898" s="73"/>
      <c r="E898" s="82"/>
      <c r="F898" s="69"/>
      <c r="G898" s="70"/>
      <c r="H898" s="70"/>
    </row>
    <row r="899" spans="3:8" ht="14.25" customHeight="1">
      <c r="C899" s="68"/>
      <c r="D899" s="73"/>
      <c r="E899" s="82"/>
      <c r="F899" s="69"/>
      <c r="G899" s="70"/>
      <c r="H899" s="70"/>
    </row>
    <row r="900" spans="3:8" ht="14.25" customHeight="1">
      <c r="C900" s="68"/>
      <c r="D900" s="73"/>
      <c r="E900" s="82"/>
      <c r="F900" s="69"/>
      <c r="G900" s="70"/>
      <c r="H900" s="70"/>
    </row>
    <row r="901" spans="3:8" ht="14.25" customHeight="1">
      <c r="C901" s="68"/>
      <c r="D901" s="73"/>
      <c r="E901" s="82"/>
      <c r="F901" s="69"/>
      <c r="G901" s="70"/>
      <c r="H901" s="70"/>
    </row>
    <row r="902" spans="3:8" ht="14.25" customHeight="1">
      <c r="C902" s="68"/>
      <c r="D902" s="73"/>
      <c r="E902" s="82"/>
      <c r="F902" s="69"/>
      <c r="G902" s="70"/>
      <c r="H902" s="70"/>
    </row>
    <row r="903" spans="3:8" ht="14.25" customHeight="1">
      <c r="C903" s="68"/>
      <c r="D903" s="73"/>
      <c r="E903" s="82"/>
      <c r="F903" s="69"/>
      <c r="G903" s="70"/>
      <c r="H903" s="70"/>
    </row>
    <row r="904" spans="3:8" ht="14.25" customHeight="1">
      <c r="C904" s="68"/>
      <c r="D904" s="73"/>
      <c r="E904" s="82"/>
      <c r="F904" s="69"/>
      <c r="G904" s="70"/>
      <c r="H904" s="70"/>
    </row>
    <row r="905" spans="3:8" ht="14.25" customHeight="1">
      <c r="C905" s="68"/>
      <c r="D905" s="73"/>
      <c r="E905" s="82"/>
      <c r="F905" s="69"/>
      <c r="G905" s="70"/>
      <c r="H905" s="70"/>
    </row>
    <row r="906" spans="3:8" ht="14.25" customHeight="1">
      <c r="C906" s="68"/>
      <c r="D906" s="73"/>
      <c r="E906" s="82"/>
      <c r="F906" s="69"/>
      <c r="G906" s="70"/>
      <c r="H906" s="70"/>
    </row>
    <row r="907" spans="3:8" ht="14.25" customHeight="1">
      <c r="C907" s="68"/>
      <c r="D907" s="73"/>
      <c r="E907" s="82"/>
      <c r="F907" s="69"/>
      <c r="G907" s="70"/>
      <c r="H907" s="70"/>
    </row>
    <row r="908" spans="3:8" ht="14.25" customHeight="1">
      <c r="C908" s="68"/>
      <c r="D908" s="73"/>
      <c r="E908" s="82"/>
      <c r="F908" s="69"/>
      <c r="G908" s="70"/>
      <c r="H908" s="70"/>
    </row>
    <row r="909" spans="3:8" ht="14.25" customHeight="1">
      <c r="C909" s="68"/>
      <c r="D909" s="73"/>
      <c r="E909" s="82"/>
      <c r="F909" s="69"/>
      <c r="G909" s="70"/>
      <c r="H909" s="70"/>
    </row>
    <row r="910" spans="3:8" ht="14.25" customHeight="1">
      <c r="C910" s="68"/>
      <c r="D910" s="73"/>
      <c r="E910" s="82"/>
      <c r="F910" s="69"/>
      <c r="G910" s="70"/>
      <c r="H910" s="70"/>
    </row>
    <row r="911" spans="3:8" ht="14.25" customHeight="1">
      <c r="C911" s="68"/>
      <c r="D911" s="73"/>
      <c r="E911" s="82"/>
      <c r="F911" s="69"/>
      <c r="G911" s="70"/>
      <c r="H911" s="70"/>
    </row>
    <row r="912" spans="3:8" ht="14.25" customHeight="1">
      <c r="C912" s="68"/>
      <c r="D912" s="73"/>
      <c r="E912" s="82"/>
      <c r="F912" s="69"/>
      <c r="G912" s="70"/>
      <c r="H912" s="70"/>
    </row>
    <row r="913" spans="3:8" ht="14.25" customHeight="1">
      <c r="C913" s="68"/>
      <c r="D913" s="73"/>
      <c r="E913" s="82"/>
      <c r="F913" s="69"/>
      <c r="G913" s="70"/>
      <c r="H913" s="70"/>
    </row>
    <row r="914" spans="3:8" ht="14.25" customHeight="1">
      <c r="C914" s="68"/>
      <c r="D914" s="73"/>
      <c r="E914" s="82"/>
      <c r="F914" s="69"/>
      <c r="G914" s="70"/>
      <c r="H914" s="70"/>
    </row>
    <row r="915" spans="3:8" ht="14.25" customHeight="1">
      <c r="C915" s="68"/>
      <c r="D915" s="73"/>
      <c r="E915" s="82"/>
      <c r="F915" s="69"/>
      <c r="G915" s="70"/>
      <c r="H915" s="70"/>
    </row>
    <row r="916" spans="3:8" ht="14.25" customHeight="1">
      <c r="C916" s="68"/>
      <c r="D916" s="73"/>
      <c r="E916" s="82"/>
      <c r="F916" s="69"/>
      <c r="G916" s="70"/>
      <c r="H916" s="70"/>
    </row>
    <row r="917" spans="3:8" ht="14.25" customHeight="1">
      <c r="C917" s="68"/>
      <c r="D917" s="73"/>
      <c r="E917" s="82"/>
      <c r="F917" s="69"/>
      <c r="G917" s="70"/>
      <c r="H917" s="70"/>
    </row>
    <row r="918" spans="3:8" ht="14.25" customHeight="1">
      <c r="C918" s="68"/>
      <c r="D918" s="73"/>
      <c r="E918" s="82"/>
      <c r="F918" s="69"/>
      <c r="G918" s="70"/>
      <c r="H918" s="70"/>
    </row>
    <row r="919" spans="3:8" ht="14.25" customHeight="1">
      <c r="C919" s="68"/>
      <c r="D919" s="73"/>
      <c r="E919" s="82"/>
      <c r="F919" s="69"/>
      <c r="G919" s="70"/>
      <c r="H919" s="70"/>
    </row>
    <row r="920" spans="3:8" ht="14.25" customHeight="1">
      <c r="C920" s="68"/>
      <c r="D920" s="73"/>
      <c r="E920" s="82"/>
      <c r="F920" s="69"/>
      <c r="G920" s="70"/>
      <c r="H920" s="70"/>
    </row>
    <row r="921" spans="3:8" ht="14.25" customHeight="1">
      <c r="C921" s="68"/>
      <c r="D921" s="73"/>
      <c r="E921" s="82"/>
      <c r="F921" s="69"/>
      <c r="G921" s="70"/>
      <c r="H921" s="70"/>
    </row>
    <row r="922" spans="3:8" ht="14.25" customHeight="1">
      <c r="C922" s="68"/>
      <c r="D922" s="73"/>
      <c r="E922" s="82"/>
      <c r="F922" s="69"/>
      <c r="G922" s="70"/>
      <c r="H922" s="70"/>
    </row>
    <row r="923" spans="3:8" ht="14.25" customHeight="1">
      <c r="C923" s="68"/>
      <c r="D923" s="73"/>
      <c r="E923" s="82"/>
      <c r="F923" s="69"/>
      <c r="G923" s="70"/>
      <c r="H923" s="70"/>
    </row>
    <row r="924" spans="3:8" ht="14.25" customHeight="1">
      <c r="C924" s="68"/>
      <c r="D924" s="73"/>
      <c r="E924" s="82"/>
      <c r="F924" s="69"/>
      <c r="G924" s="70"/>
      <c r="H924" s="70"/>
    </row>
    <row r="925" spans="3:8" ht="14.25" customHeight="1">
      <c r="C925" s="68"/>
      <c r="D925" s="73"/>
      <c r="E925" s="82"/>
      <c r="F925" s="69"/>
      <c r="G925" s="70"/>
      <c r="H925" s="70"/>
    </row>
    <row r="926" spans="3:8" ht="14.25" customHeight="1">
      <c r="C926" s="68"/>
      <c r="D926" s="73"/>
      <c r="E926" s="82"/>
      <c r="F926" s="69"/>
      <c r="G926" s="70"/>
      <c r="H926" s="70"/>
    </row>
    <row r="927" spans="3:8" ht="14.25" customHeight="1">
      <c r="C927" s="68"/>
      <c r="D927" s="73"/>
      <c r="E927" s="82"/>
      <c r="F927" s="69"/>
      <c r="G927" s="70"/>
      <c r="H927" s="70"/>
    </row>
    <row r="928" spans="3:8" ht="14.25" customHeight="1">
      <c r="C928" s="68"/>
      <c r="D928" s="73"/>
      <c r="E928" s="82"/>
      <c r="F928" s="69"/>
      <c r="G928" s="70"/>
      <c r="H928" s="70"/>
    </row>
    <row r="929" spans="3:8" ht="14.25" customHeight="1">
      <c r="C929" s="68"/>
      <c r="D929" s="73"/>
      <c r="E929" s="82"/>
      <c r="F929" s="69"/>
      <c r="G929" s="70"/>
      <c r="H929" s="70"/>
    </row>
    <row r="930" spans="3:8" ht="14.25" customHeight="1">
      <c r="C930" s="68"/>
      <c r="D930" s="73"/>
      <c r="E930" s="82"/>
      <c r="F930" s="69"/>
      <c r="G930" s="70"/>
      <c r="H930" s="70"/>
    </row>
    <row r="931" spans="3:8" ht="14.25" customHeight="1">
      <c r="C931" s="68"/>
      <c r="D931" s="73"/>
      <c r="E931" s="82"/>
      <c r="F931" s="69"/>
      <c r="G931" s="70"/>
      <c r="H931" s="70"/>
    </row>
    <row r="932" spans="3:8" ht="14.25" customHeight="1">
      <c r="C932" s="68"/>
      <c r="D932" s="73"/>
      <c r="E932" s="82"/>
      <c r="F932" s="69"/>
      <c r="G932" s="70"/>
      <c r="H932" s="70"/>
    </row>
    <row r="933" spans="3:8" ht="14.25" customHeight="1">
      <c r="C933" s="68"/>
      <c r="D933" s="73"/>
      <c r="E933" s="82"/>
      <c r="F933" s="69"/>
      <c r="G933" s="70"/>
      <c r="H933" s="70"/>
    </row>
    <row r="934" spans="3:8" ht="14.25" customHeight="1">
      <c r="C934" s="68"/>
      <c r="D934" s="73"/>
      <c r="E934" s="82"/>
      <c r="F934" s="69"/>
      <c r="G934" s="70"/>
      <c r="H934" s="70"/>
    </row>
    <row r="935" spans="3:8" ht="14.25" customHeight="1">
      <c r="C935" s="68"/>
      <c r="D935" s="73"/>
      <c r="E935" s="82"/>
      <c r="F935" s="69"/>
      <c r="G935" s="70"/>
      <c r="H935" s="70"/>
    </row>
    <row r="936" spans="3:8" ht="14.25" customHeight="1">
      <c r="C936" s="68"/>
      <c r="D936" s="73"/>
      <c r="E936" s="82"/>
      <c r="F936" s="69"/>
      <c r="G936" s="70"/>
      <c r="H936" s="70"/>
    </row>
    <row r="937" spans="3:8" ht="14.25" customHeight="1">
      <c r="C937" s="68"/>
      <c r="D937" s="73"/>
      <c r="E937" s="82"/>
      <c r="F937" s="69"/>
      <c r="G937" s="70"/>
      <c r="H937" s="70"/>
    </row>
    <row r="938" spans="3:8" ht="14.25" customHeight="1">
      <c r="C938" s="68"/>
      <c r="D938" s="73"/>
      <c r="E938" s="82"/>
      <c r="F938" s="69"/>
      <c r="G938" s="70"/>
      <c r="H938" s="70"/>
    </row>
    <row r="939" spans="3:8" ht="14.25" customHeight="1">
      <c r="C939" s="68"/>
      <c r="D939" s="73"/>
      <c r="E939" s="82"/>
      <c r="F939" s="69"/>
      <c r="G939" s="70"/>
      <c r="H939" s="70"/>
    </row>
    <row r="940" spans="3:8" ht="14.25" customHeight="1">
      <c r="C940" s="68"/>
      <c r="D940" s="73"/>
      <c r="E940" s="82"/>
      <c r="F940" s="69"/>
      <c r="G940" s="70"/>
      <c r="H940" s="70"/>
    </row>
    <row r="941" spans="3:8" ht="14.25" customHeight="1">
      <c r="C941" s="68"/>
      <c r="D941" s="73"/>
      <c r="E941" s="82"/>
      <c r="F941" s="69"/>
      <c r="G941" s="70"/>
      <c r="H941" s="70"/>
    </row>
    <row r="942" spans="3:8" ht="14.25" customHeight="1">
      <c r="C942" s="68"/>
      <c r="D942" s="73"/>
      <c r="E942" s="82"/>
      <c r="F942" s="69"/>
      <c r="G942" s="70"/>
      <c r="H942" s="70"/>
    </row>
    <row r="943" spans="3:8" ht="14.25" customHeight="1">
      <c r="C943" s="68"/>
      <c r="D943" s="73"/>
      <c r="E943" s="82"/>
      <c r="F943" s="69"/>
      <c r="G943" s="70"/>
      <c r="H943" s="70"/>
    </row>
    <row r="944" spans="3:8" ht="14.25" customHeight="1">
      <c r="C944" s="68"/>
      <c r="D944" s="73"/>
      <c r="E944" s="82"/>
      <c r="F944" s="69"/>
      <c r="G944" s="70"/>
      <c r="H944" s="70"/>
    </row>
    <row r="945" spans="3:8" ht="14.25" customHeight="1">
      <c r="C945" s="68"/>
      <c r="D945" s="73"/>
      <c r="E945" s="82"/>
      <c r="F945" s="69"/>
      <c r="G945" s="70"/>
      <c r="H945" s="70"/>
    </row>
    <row r="946" spans="3:8" ht="14.25" customHeight="1">
      <c r="C946" s="68"/>
      <c r="D946" s="73"/>
      <c r="E946" s="82"/>
      <c r="F946" s="69"/>
      <c r="G946" s="70"/>
      <c r="H946" s="70"/>
    </row>
    <row r="947" spans="3:8" ht="14.25" customHeight="1">
      <c r="C947" s="68"/>
      <c r="D947" s="73"/>
      <c r="E947" s="82"/>
      <c r="F947" s="69"/>
      <c r="G947" s="70"/>
      <c r="H947" s="70"/>
    </row>
    <row r="948" spans="3:8" ht="14.25" customHeight="1">
      <c r="C948" s="68"/>
      <c r="D948" s="73"/>
      <c r="E948" s="82"/>
      <c r="F948" s="69"/>
      <c r="G948" s="70"/>
      <c r="H948" s="70"/>
    </row>
    <row r="949" spans="3:8" ht="14.25" customHeight="1">
      <c r="C949" s="68"/>
      <c r="D949" s="73"/>
      <c r="E949" s="82"/>
      <c r="F949" s="69"/>
      <c r="G949" s="70"/>
      <c r="H949" s="70"/>
    </row>
    <row r="950" spans="3:8" ht="14.25" customHeight="1">
      <c r="C950" s="68"/>
      <c r="D950" s="73"/>
      <c r="E950" s="82"/>
      <c r="F950" s="69"/>
      <c r="G950" s="70"/>
      <c r="H950" s="70"/>
    </row>
    <row r="951" spans="3:8" ht="14.25" customHeight="1">
      <c r="C951" s="68"/>
      <c r="D951" s="73"/>
      <c r="E951" s="82"/>
      <c r="F951" s="69"/>
      <c r="G951" s="70"/>
      <c r="H951" s="70"/>
    </row>
    <row r="952" spans="3:8" ht="14.25" customHeight="1">
      <c r="C952" s="68"/>
      <c r="D952" s="73"/>
      <c r="E952" s="82"/>
      <c r="F952" s="69"/>
      <c r="G952" s="70"/>
      <c r="H952" s="70"/>
    </row>
    <row r="953" spans="3:8" ht="14.25" customHeight="1">
      <c r="C953" s="68"/>
      <c r="D953" s="73"/>
      <c r="E953" s="82"/>
      <c r="F953" s="69"/>
      <c r="G953" s="70"/>
      <c r="H953" s="70"/>
    </row>
    <row r="954" spans="3:8" ht="14.25" customHeight="1">
      <c r="C954" s="68"/>
      <c r="D954" s="73"/>
      <c r="E954" s="82"/>
      <c r="F954" s="69"/>
      <c r="G954" s="70"/>
      <c r="H954" s="70"/>
    </row>
    <row r="955" spans="3:8" ht="14.25" customHeight="1">
      <c r="C955" s="68"/>
      <c r="D955" s="73"/>
      <c r="E955" s="82"/>
      <c r="F955" s="69"/>
      <c r="G955" s="70"/>
      <c r="H955" s="70"/>
    </row>
    <row r="956" spans="3:8" ht="14.25" customHeight="1">
      <c r="C956" s="68"/>
      <c r="D956" s="73"/>
      <c r="E956" s="82"/>
      <c r="F956" s="69"/>
      <c r="G956" s="70"/>
      <c r="H956" s="70"/>
    </row>
    <row r="957" spans="3:8" ht="14.25" customHeight="1">
      <c r="C957" s="68"/>
      <c r="D957" s="73"/>
      <c r="E957" s="82"/>
      <c r="F957" s="69"/>
      <c r="G957" s="70"/>
      <c r="H957" s="70"/>
    </row>
    <row r="958" spans="3:8" ht="14.25" customHeight="1">
      <c r="C958" s="68"/>
      <c r="D958" s="73"/>
      <c r="E958" s="82"/>
      <c r="F958" s="69"/>
      <c r="G958" s="70"/>
      <c r="H958" s="70"/>
    </row>
    <row r="959" spans="3:8" ht="14.25" customHeight="1">
      <c r="C959" s="68"/>
      <c r="D959" s="73"/>
      <c r="E959" s="82"/>
      <c r="F959" s="69"/>
      <c r="G959" s="70"/>
      <c r="H959" s="70"/>
    </row>
    <row r="960" spans="3:8" ht="14.25" customHeight="1">
      <c r="C960" s="68"/>
      <c r="D960" s="73"/>
      <c r="E960" s="82"/>
      <c r="F960" s="69"/>
      <c r="G960" s="70"/>
      <c r="H960" s="70"/>
    </row>
    <row r="961" spans="3:8" ht="14.25" customHeight="1">
      <c r="C961" s="68"/>
      <c r="D961" s="73"/>
      <c r="E961" s="82"/>
      <c r="F961" s="69"/>
      <c r="G961" s="70"/>
      <c r="H961" s="70"/>
    </row>
    <row r="962" spans="3:8" ht="14.25" customHeight="1">
      <c r="C962" s="68"/>
      <c r="D962" s="73"/>
      <c r="E962" s="82"/>
      <c r="F962" s="69"/>
      <c r="G962" s="70"/>
      <c r="H962" s="70"/>
    </row>
    <row r="963" spans="3:8" ht="14.25" customHeight="1">
      <c r="C963" s="68"/>
      <c r="D963" s="73"/>
      <c r="E963" s="82"/>
      <c r="F963" s="69"/>
      <c r="G963" s="70"/>
      <c r="H963" s="70"/>
    </row>
    <row r="964" spans="3:8" ht="14.25" customHeight="1">
      <c r="C964" s="68"/>
      <c r="D964" s="73"/>
      <c r="E964" s="82"/>
      <c r="F964" s="69"/>
      <c r="G964" s="70"/>
      <c r="H964" s="70"/>
    </row>
    <row r="965" spans="3:8" ht="14.25" customHeight="1">
      <c r="C965" s="68"/>
      <c r="D965" s="73"/>
      <c r="E965" s="82"/>
      <c r="F965" s="69"/>
      <c r="G965" s="70"/>
      <c r="H965" s="70"/>
    </row>
    <row r="966" spans="3:8" ht="14.25" customHeight="1">
      <c r="C966" s="68"/>
      <c r="D966" s="73"/>
      <c r="E966" s="82"/>
      <c r="F966" s="69"/>
      <c r="G966" s="70"/>
      <c r="H966" s="70"/>
    </row>
    <row r="967" spans="3:8" ht="14.25" customHeight="1">
      <c r="C967" s="68"/>
      <c r="D967" s="73"/>
      <c r="E967" s="82"/>
      <c r="F967" s="69"/>
      <c r="G967" s="70"/>
      <c r="H967" s="70"/>
    </row>
    <row r="968" spans="3:8" ht="14.25" customHeight="1">
      <c r="C968" s="68"/>
      <c r="D968" s="73"/>
      <c r="E968" s="82"/>
      <c r="F968" s="69"/>
      <c r="G968" s="70"/>
      <c r="H968" s="70"/>
    </row>
    <row r="969" spans="3:8" ht="14.25" customHeight="1">
      <c r="C969" s="68"/>
      <c r="D969" s="73"/>
      <c r="E969" s="82"/>
      <c r="F969" s="69"/>
      <c r="G969" s="70"/>
      <c r="H969" s="70"/>
    </row>
    <row r="970" spans="3:8" ht="14.25" customHeight="1">
      <c r="C970" s="68"/>
      <c r="D970" s="73"/>
      <c r="E970" s="82"/>
      <c r="F970" s="69"/>
      <c r="G970" s="70"/>
      <c r="H970" s="70"/>
    </row>
    <row r="971" spans="3:8" ht="14.25" customHeight="1">
      <c r="C971" s="68"/>
      <c r="D971" s="73"/>
      <c r="E971" s="82"/>
      <c r="F971" s="69"/>
      <c r="G971" s="70"/>
      <c r="H971" s="70"/>
    </row>
    <row r="972" spans="3:8" ht="14.25" customHeight="1">
      <c r="C972" s="68"/>
      <c r="D972" s="73"/>
      <c r="E972" s="82"/>
      <c r="F972" s="69"/>
      <c r="G972" s="70"/>
      <c r="H972" s="70"/>
    </row>
    <row r="973" spans="3:8" ht="14.25" customHeight="1">
      <c r="C973" s="68"/>
      <c r="D973" s="73"/>
      <c r="E973" s="82"/>
      <c r="F973" s="69"/>
      <c r="G973" s="70"/>
      <c r="H973" s="70"/>
    </row>
    <row r="974" spans="3:8" ht="14.25" customHeight="1">
      <c r="C974" s="68"/>
      <c r="D974" s="73"/>
      <c r="E974" s="82"/>
      <c r="F974" s="69"/>
      <c r="G974" s="70"/>
      <c r="H974" s="70"/>
    </row>
    <row r="975" spans="3:8" ht="14.25" customHeight="1">
      <c r="C975" s="68"/>
      <c r="D975" s="73"/>
      <c r="E975" s="82"/>
      <c r="F975" s="69"/>
      <c r="G975" s="70"/>
      <c r="H975" s="70"/>
    </row>
    <row r="976" spans="3:8" ht="14.25" customHeight="1">
      <c r="C976" s="68"/>
      <c r="D976" s="73"/>
      <c r="E976" s="82"/>
      <c r="F976" s="69"/>
      <c r="G976" s="70"/>
      <c r="H976" s="70"/>
    </row>
    <row r="977" spans="3:8" ht="14.25" customHeight="1">
      <c r="C977" s="68"/>
      <c r="D977" s="73"/>
      <c r="E977" s="82"/>
      <c r="F977" s="69"/>
      <c r="G977" s="70"/>
      <c r="H977" s="70"/>
    </row>
    <row r="978" spans="3:8" ht="14.25" customHeight="1">
      <c r="C978" s="68"/>
      <c r="D978" s="73"/>
      <c r="E978" s="82"/>
      <c r="F978" s="69"/>
      <c r="G978" s="70"/>
      <c r="H978" s="70"/>
    </row>
    <row r="979" spans="3:8" ht="14.25" customHeight="1">
      <c r="C979" s="68"/>
      <c r="D979" s="73"/>
      <c r="E979" s="82"/>
      <c r="F979" s="69"/>
      <c r="G979" s="70"/>
      <c r="H979" s="70"/>
    </row>
    <row r="980" spans="3:8" ht="14.25" customHeight="1">
      <c r="C980" s="68"/>
      <c r="D980" s="73"/>
      <c r="E980" s="82"/>
      <c r="F980" s="69"/>
      <c r="G980" s="70"/>
      <c r="H980" s="70"/>
    </row>
    <row r="981" spans="3:8" ht="14.25" customHeight="1">
      <c r="C981" s="68"/>
      <c r="D981" s="73"/>
      <c r="E981" s="82"/>
      <c r="F981" s="69"/>
      <c r="G981" s="70"/>
      <c r="H981" s="70"/>
    </row>
    <row r="982" spans="3:8" ht="14.25" customHeight="1">
      <c r="C982" s="68"/>
      <c r="D982" s="73"/>
      <c r="E982" s="82"/>
      <c r="F982" s="69"/>
      <c r="G982" s="70"/>
      <c r="H982" s="70"/>
    </row>
    <row r="983" spans="3:8" ht="14.25" customHeight="1">
      <c r="C983" s="68"/>
      <c r="D983" s="73"/>
      <c r="E983" s="82"/>
      <c r="F983" s="69"/>
      <c r="G983" s="70"/>
      <c r="H983" s="70"/>
    </row>
    <row r="984" spans="3:8" ht="14.25" customHeight="1">
      <c r="C984" s="68"/>
      <c r="D984" s="73"/>
      <c r="E984" s="82"/>
      <c r="F984" s="69"/>
      <c r="G984" s="70"/>
      <c r="H984" s="70"/>
    </row>
    <row r="985" spans="3:8" ht="14.25" customHeight="1">
      <c r="C985" s="68"/>
      <c r="D985" s="73"/>
      <c r="E985" s="82"/>
      <c r="F985" s="69"/>
      <c r="G985" s="70"/>
      <c r="H985" s="70"/>
    </row>
    <row r="986" spans="3:8" ht="14.25" customHeight="1">
      <c r="C986" s="68"/>
      <c r="D986" s="73"/>
      <c r="E986" s="82"/>
      <c r="F986" s="69"/>
      <c r="G986" s="70"/>
      <c r="H986" s="70"/>
    </row>
    <row r="987" spans="3:8" ht="14.25" customHeight="1">
      <c r="C987" s="68"/>
      <c r="D987" s="73"/>
      <c r="E987" s="82"/>
      <c r="F987" s="69"/>
      <c r="G987" s="70"/>
      <c r="H987" s="70"/>
    </row>
    <row r="988" spans="3:8" ht="14.25" customHeight="1">
      <c r="C988" s="68"/>
      <c r="D988" s="73"/>
      <c r="E988" s="82"/>
      <c r="F988" s="69"/>
      <c r="G988" s="70"/>
      <c r="H988" s="70"/>
    </row>
    <row r="989" spans="3:8" ht="14.25" customHeight="1">
      <c r="C989" s="68"/>
      <c r="D989" s="73"/>
      <c r="E989" s="82"/>
      <c r="F989" s="69"/>
      <c r="G989" s="70"/>
      <c r="H989" s="70"/>
    </row>
    <row r="990" spans="3:8" ht="14.25" customHeight="1">
      <c r="C990" s="68"/>
      <c r="D990" s="73"/>
      <c r="E990" s="82"/>
      <c r="F990" s="69"/>
      <c r="G990" s="70"/>
      <c r="H990" s="70"/>
    </row>
    <row r="991" spans="3:8" ht="14.25" customHeight="1">
      <c r="C991" s="68"/>
      <c r="D991" s="73"/>
      <c r="E991" s="82"/>
      <c r="F991" s="69"/>
      <c r="G991" s="70"/>
      <c r="H991" s="70"/>
    </row>
    <row r="992" spans="3:8" ht="14.25" customHeight="1">
      <c r="C992" s="68"/>
      <c r="D992" s="73"/>
      <c r="E992" s="82"/>
      <c r="F992" s="69"/>
      <c r="G992" s="70"/>
      <c r="H992" s="70"/>
    </row>
    <row r="993" spans="3:8" ht="14.25" customHeight="1">
      <c r="C993" s="68"/>
      <c r="D993" s="73"/>
      <c r="E993" s="82"/>
      <c r="F993" s="69"/>
      <c r="G993" s="70"/>
      <c r="H993" s="70"/>
    </row>
    <row r="994" spans="3:8" ht="14.25" customHeight="1">
      <c r="C994" s="68"/>
      <c r="D994" s="73"/>
      <c r="E994" s="82"/>
      <c r="F994" s="69"/>
      <c r="G994" s="70"/>
      <c r="H994" s="70"/>
    </row>
    <row r="995" spans="3:8" ht="14.25" customHeight="1">
      <c r="C995" s="68"/>
      <c r="D995" s="73"/>
      <c r="E995" s="82"/>
      <c r="F995" s="69"/>
      <c r="G995" s="70"/>
      <c r="H995" s="70"/>
    </row>
    <row r="996" spans="3:8" ht="14.25" customHeight="1">
      <c r="C996" s="68"/>
      <c r="D996" s="73"/>
      <c r="E996" s="82"/>
      <c r="F996" s="69"/>
      <c r="G996" s="70"/>
      <c r="H996" s="70"/>
    </row>
    <row r="997" spans="3:8" ht="14.25" customHeight="1">
      <c r="C997" s="68"/>
      <c r="D997" s="73"/>
      <c r="E997" s="82"/>
      <c r="F997" s="69"/>
      <c r="G997" s="70"/>
      <c r="H997" s="70"/>
    </row>
    <row r="998" spans="3:8" ht="14.25" customHeight="1">
      <c r="C998" s="68"/>
      <c r="D998" s="73"/>
      <c r="E998" s="82"/>
      <c r="F998" s="69"/>
      <c r="G998" s="70"/>
      <c r="H998" s="70"/>
    </row>
    <row r="999" spans="3:8" ht="14.25" customHeight="1">
      <c r="C999" s="68"/>
      <c r="D999" s="73"/>
      <c r="E999" s="82"/>
      <c r="F999" s="69"/>
      <c r="G999" s="70"/>
      <c r="H999" s="70"/>
    </row>
    <row r="1000" spans="3:8" ht="14.25" customHeight="1">
      <c r="C1000" s="68"/>
      <c r="D1000" s="73"/>
      <c r="E1000" s="82"/>
      <c r="F1000" s="69"/>
      <c r="G1000" s="70"/>
      <c r="H1000" s="70"/>
    </row>
  </sheetData>
  <autoFilter ref="A1:H15"/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56" workbookViewId="0">
      <selection activeCell="G89" sqref="G89"/>
    </sheetView>
  </sheetViews>
  <sheetFormatPr baseColWidth="10" defaultColWidth="14.44140625" defaultRowHeight="15" customHeight="1"/>
  <cols>
    <col min="1" max="1" width="10.77734375" customWidth="1"/>
    <col min="2" max="2" width="31" customWidth="1"/>
    <col min="3" max="3" width="10.77734375" customWidth="1"/>
    <col min="4" max="5" width="11.77734375" customWidth="1"/>
    <col min="6" max="6" width="17.77734375" customWidth="1"/>
    <col min="7" max="7" width="14.109375" customWidth="1"/>
    <col min="8" max="8" width="30.21875" customWidth="1"/>
    <col min="9" max="9" width="33.21875" customWidth="1"/>
    <col min="10" max="26" width="11.21875" customWidth="1"/>
  </cols>
  <sheetData>
    <row r="1" spans="1:9" ht="14.25" customHeight="1">
      <c r="A1" s="38" t="s">
        <v>0</v>
      </c>
      <c r="B1" s="38" t="s">
        <v>1</v>
      </c>
      <c r="C1" s="38" t="s">
        <v>2</v>
      </c>
      <c r="D1" s="39" t="s">
        <v>3</v>
      </c>
      <c r="E1" s="39" t="s">
        <v>4</v>
      </c>
      <c r="F1" s="38" t="s">
        <v>5</v>
      </c>
      <c r="G1" s="38" t="s">
        <v>6</v>
      </c>
      <c r="H1" s="38" t="s">
        <v>7</v>
      </c>
    </row>
    <row r="2" spans="1:9" ht="14.25" customHeight="1">
      <c r="A2" s="6">
        <v>45597</v>
      </c>
      <c r="B2" s="7" t="s">
        <v>8</v>
      </c>
      <c r="C2" s="6">
        <v>45603</v>
      </c>
      <c r="D2" s="8"/>
      <c r="E2" s="8">
        <v>436.09800000000001</v>
      </c>
      <c r="F2" s="7"/>
      <c r="G2" s="9" t="s">
        <v>9</v>
      </c>
      <c r="H2" s="7"/>
      <c r="I2" s="69"/>
    </row>
    <row r="3" spans="1:9" ht="14.25" customHeight="1">
      <c r="A3" s="6">
        <v>45597</v>
      </c>
      <c r="B3" s="7" t="s">
        <v>8</v>
      </c>
      <c r="C3" s="6">
        <v>45603</v>
      </c>
      <c r="D3" s="8"/>
      <c r="E3" s="8">
        <v>18.001999999999999</v>
      </c>
      <c r="F3" s="7"/>
      <c r="G3" s="9" t="s">
        <v>9</v>
      </c>
      <c r="H3" s="7"/>
      <c r="I3" s="69"/>
    </row>
    <row r="4" spans="1:9" ht="14.25" customHeight="1">
      <c r="A4" s="13">
        <v>45597</v>
      </c>
      <c r="B4" s="14" t="s">
        <v>597</v>
      </c>
      <c r="C4" s="13">
        <v>45596</v>
      </c>
      <c r="D4" s="15">
        <v>631.00199999999995</v>
      </c>
      <c r="E4" s="15"/>
      <c r="F4" s="14"/>
      <c r="G4" s="14" t="s">
        <v>15</v>
      </c>
      <c r="H4" s="14" t="s">
        <v>112</v>
      </c>
      <c r="I4" s="69"/>
    </row>
    <row r="5" spans="1:9" ht="14.25" customHeight="1">
      <c r="A5" s="21">
        <v>45597</v>
      </c>
      <c r="B5" s="22" t="s">
        <v>598</v>
      </c>
      <c r="C5" s="21">
        <v>45596</v>
      </c>
      <c r="D5" s="23">
        <v>26</v>
      </c>
      <c r="E5" s="23"/>
      <c r="F5" s="22"/>
      <c r="G5" s="78" t="s">
        <v>31</v>
      </c>
      <c r="H5" s="79" t="s">
        <v>32</v>
      </c>
      <c r="I5" s="69"/>
    </row>
    <row r="6" spans="1:9" ht="14.25" customHeight="1">
      <c r="A6" s="21">
        <v>45600</v>
      </c>
      <c r="B6" s="22" t="s">
        <v>549</v>
      </c>
      <c r="C6" s="21">
        <v>45596</v>
      </c>
      <c r="D6" s="23">
        <v>114.24</v>
      </c>
      <c r="E6" s="23"/>
      <c r="F6" s="22"/>
      <c r="G6" s="78" t="s">
        <v>31</v>
      </c>
      <c r="H6" s="79" t="s">
        <v>32</v>
      </c>
      <c r="I6" s="69"/>
    </row>
    <row r="7" spans="1:9" ht="14.25" customHeight="1">
      <c r="A7" s="10">
        <v>45600</v>
      </c>
      <c r="B7" s="55" t="s">
        <v>539</v>
      </c>
      <c r="C7" s="10">
        <v>45597</v>
      </c>
      <c r="D7" s="56">
        <v>3767.45</v>
      </c>
      <c r="E7" s="56"/>
      <c r="F7" s="49"/>
      <c r="G7" s="55" t="s">
        <v>12</v>
      </c>
      <c r="H7" s="49" t="s">
        <v>599</v>
      </c>
      <c r="I7" s="69"/>
    </row>
    <row r="8" spans="1:9" ht="14.25" customHeight="1">
      <c r="A8" s="10">
        <v>45600</v>
      </c>
      <c r="B8" s="11" t="s">
        <v>10</v>
      </c>
      <c r="C8" s="10">
        <v>45597</v>
      </c>
      <c r="D8" s="12">
        <v>742.13499999999999</v>
      </c>
      <c r="E8" s="12"/>
      <c r="F8" s="11" t="s">
        <v>86</v>
      </c>
      <c r="G8" s="80" t="s">
        <v>86</v>
      </c>
      <c r="H8" s="81"/>
      <c r="I8" s="69"/>
    </row>
    <row r="9" spans="1:9" ht="14.25" customHeight="1">
      <c r="A9" s="13">
        <v>45600</v>
      </c>
      <c r="B9" s="14" t="s">
        <v>600</v>
      </c>
      <c r="C9" s="13">
        <v>45597</v>
      </c>
      <c r="D9" s="15">
        <v>111.92</v>
      </c>
      <c r="E9" s="15"/>
      <c r="F9" s="14"/>
      <c r="G9" s="14" t="s">
        <v>26</v>
      </c>
      <c r="H9" s="14" t="s">
        <v>565</v>
      </c>
      <c r="I9" s="69"/>
    </row>
    <row r="10" spans="1:9" ht="14.25" customHeight="1">
      <c r="A10" s="6">
        <v>45601</v>
      </c>
      <c r="B10" s="7" t="s">
        <v>548</v>
      </c>
      <c r="C10" s="6">
        <v>45602</v>
      </c>
      <c r="D10" s="8"/>
      <c r="E10" s="8">
        <v>827.78800000000001</v>
      </c>
      <c r="F10" s="7"/>
      <c r="G10" s="7" t="s">
        <v>185</v>
      </c>
      <c r="H10" s="7" t="s">
        <v>86</v>
      </c>
      <c r="I10" s="69"/>
    </row>
    <row r="11" spans="1:9" ht="14.25" customHeight="1">
      <c r="A11" s="6">
        <v>45601</v>
      </c>
      <c r="B11" s="7" t="s">
        <v>8</v>
      </c>
      <c r="C11" s="6">
        <v>45605</v>
      </c>
      <c r="D11" s="8"/>
      <c r="E11" s="8">
        <v>717.82899999999995</v>
      </c>
      <c r="F11" s="7"/>
      <c r="G11" s="9" t="s">
        <v>9</v>
      </c>
      <c r="H11" s="7"/>
      <c r="I11" s="69"/>
    </row>
    <row r="12" spans="1:9" ht="14.25" customHeight="1">
      <c r="A12" s="6">
        <v>45601</v>
      </c>
      <c r="B12" s="7" t="s">
        <v>8</v>
      </c>
      <c r="C12" s="6">
        <v>45606</v>
      </c>
      <c r="D12" s="8"/>
      <c r="E12" s="8">
        <v>289.18099999999998</v>
      </c>
      <c r="F12" s="7"/>
      <c r="G12" s="9" t="s">
        <v>9</v>
      </c>
      <c r="H12" s="7"/>
      <c r="I12" s="69"/>
    </row>
    <row r="13" spans="1:9" ht="14.25" customHeight="1">
      <c r="A13" s="6">
        <v>45601</v>
      </c>
      <c r="B13" s="7" t="s">
        <v>8</v>
      </c>
      <c r="C13" s="6">
        <v>45607</v>
      </c>
      <c r="D13" s="8"/>
      <c r="E13" s="8">
        <v>49.268000000000001</v>
      </c>
      <c r="F13" s="7"/>
      <c r="G13" s="9" t="s">
        <v>9</v>
      </c>
      <c r="H13" s="7"/>
      <c r="I13" s="69"/>
    </row>
    <row r="14" spans="1:9" ht="14.25" customHeight="1">
      <c r="A14" s="6">
        <v>45601</v>
      </c>
      <c r="B14" s="7" t="s">
        <v>8</v>
      </c>
      <c r="C14" s="6">
        <v>45607</v>
      </c>
      <c r="D14" s="8"/>
      <c r="E14" s="8">
        <v>49.005000000000003</v>
      </c>
      <c r="F14" s="7"/>
      <c r="G14" s="9" t="s">
        <v>9</v>
      </c>
      <c r="H14" s="7"/>
      <c r="I14" s="69"/>
    </row>
    <row r="15" spans="1:9" ht="14.25" customHeight="1">
      <c r="A15" s="13">
        <v>45601</v>
      </c>
      <c r="B15" s="14" t="s">
        <v>601</v>
      </c>
      <c r="C15" s="13">
        <v>45600</v>
      </c>
      <c r="D15" s="15">
        <v>3300</v>
      </c>
      <c r="E15" s="15"/>
      <c r="F15" s="14"/>
      <c r="G15" s="14" t="s">
        <v>100</v>
      </c>
      <c r="H15" s="14" t="s">
        <v>602</v>
      </c>
      <c r="I15" s="69"/>
    </row>
    <row r="16" spans="1:9" ht="14.25" customHeight="1">
      <c r="A16" s="21">
        <v>45601</v>
      </c>
      <c r="B16" s="22" t="s">
        <v>603</v>
      </c>
      <c r="C16" s="21">
        <v>45600</v>
      </c>
      <c r="D16" s="23">
        <v>1.7849999999999999</v>
      </c>
      <c r="E16" s="23"/>
      <c r="F16" s="22"/>
      <c r="G16" s="78" t="s">
        <v>31</v>
      </c>
      <c r="H16" s="79" t="s">
        <v>32</v>
      </c>
      <c r="I16" s="69"/>
    </row>
    <row r="17" spans="1:9" ht="14.25" customHeight="1">
      <c r="A17" s="21">
        <v>45601</v>
      </c>
      <c r="B17" s="22" t="s">
        <v>604</v>
      </c>
      <c r="C17" s="21">
        <v>45600</v>
      </c>
      <c r="D17" s="23">
        <v>0.75</v>
      </c>
      <c r="E17" s="23"/>
      <c r="F17" s="22"/>
      <c r="G17" s="78" t="s">
        <v>31</v>
      </c>
      <c r="H17" s="79" t="s">
        <v>32</v>
      </c>
      <c r="I17" s="69"/>
    </row>
    <row r="18" spans="1:9" ht="14.25" customHeight="1">
      <c r="A18" s="6">
        <v>45602</v>
      </c>
      <c r="B18" s="7" t="s">
        <v>28</v>
      </c>
      <c r="C18" s="6">
        <v>45603</v>
      </c>
      <c r="D18" s="8"/>
      <c r="E18" s="8">
        <v>3645</v>
      </c>
      <c r="F18" s="7"/>
      <c r="G18" s="7" t="s">
        <v>29</v>
      </c>
      <c r="H18" s="7"/>
      <c r="I18" s="69"/>
    </row>
    <row r="19" spans="1:9" ht="14.25" customHeight="1">
      <c r="A19" s="6">
        <v>45602</v>
      </c>
      <c r="B19" s="7" t="s">
        <v>552</v>
      </c>
      <c r="C19" s="6">
        <v>45603</v>
      </c>
      <c r="D19" s="8"/>
      <c r="E19" s="8">
        <v>127.08799999999999</v>
      </c>
      <c r="F19" s="7"/>
      <c r="G19" s="7" t="s">
        <v>36</v>
      </c>
      <c r="H19" s="7" t="s">
        <v>37</v>
      </c>
      <c r="I19" s="69"/>
    </row>
    <row r="20" spans="1:9" ht="14.25" customHeight="1">
      <c r="A20" s="6">
        <v>45602</v>
      </c>
      <c r="B20" s="7" t="s">
        <v>8</v>
      </c>
      <c r="C20" s="6">
        <v>45607</v>
      </c>
      <c r="D20" s="8"/>
      <c r="E20" s="8">
        <v>117.315</v>
      </c>
      <c r="F20" s="7"/>
      <c r="G20" s="9" t="s">
        <v>9</v>
      </c>
      <c r="H20" s="7"/>
      <c r="I20" s="69"/>
    </row>
    <row r="21" spans="1:9" ht="14.25" customHeight="1">
      <c r="A21" s="21">
        <v>45602</v>
      </c>
      <c r="B21" s="22" t="s">
        <v>603</v>
      </c>
      <c r="C21" s="21">
        <v>45601</v>
      </c>
      <c r="D21" s="23">
        <v>1.7849999999999999</v>
      </c>
      <c r="E21" s="23"/>
      <c r="F21" s="22"/>
      <c r="G21" s="78" t="s">
        <v>31</v>
      </c>
      <c r="H21" s="79" t="s">
        <v>32</v>
      </c>
      <c r="I21" s="69"/>
    </row>
    <row r="22" spans="1:9" ht="14.25" customHeight="1">
      <c r="A22" s="21">
        <v>45602</v>
      </c>
      <c r="B22" s="22" t="s">
        <v>604</v>
      </c>
      <c r="C22" s="21">
        <v>45601</v>
      </c>
      <c r="D22" s="23">
        <v>0.75</v>
      </c>
      <c r="E22" s="23"/>
      <c r="F22" s="22"/>
      <c r="G22" s="78" t="s">
        <v>31</v>
      </c>
      <c r="H22" s="79" t="s">
        <v>32</v>
      </c>
      <c r="I22" s="69"/>
    </row>
    <row r="23" spans="1:9" ht="14.25" customHeight="1">
      <c r="A23" s="13">
        <v>45603</v>
      </c>
      <c r="B23" s="14" t="s">
        <v>605</v>
      </c>
      <c r="C23" s="13">
        <v>45602</v>
      </c>
      <c r="D23" s="15">
        <v>1042.56</v>
      </c>
      <c r="E23" s="15"/>
      <c r="F23" s="14"/>
      <c r="G23" s="14" t="s">
        <v>15</v>
      </c>
      <c r="H23" s="14" t="s">
        <v>489</v>
      </c>
      <c r="I23" s="69"/>
    </row>
    <row r="24" spans="1:9" ht="14.25" customHeight="1">
      <c r="A24" s="6">
        <v>45604</v>
      </c>
      <c r="B24" s="7" t="s">
        <v>69</v>
      </c>
      <c r="C24" s="6">
        <v>45607</v>
      </c>
      <c r="D24" s="8"/>
      <c r="E24" s="8">
        <v>2605</v>
      </c>
      <c r="F24" s="7"/>
      <c r="G24" s="7" t="s">
        <v>29</v>
      </c>
      <c r="H24" s="7"/>
      <c r="I24" s="69"/>
    </row>
    <row r="25" spans="1:9" ht="14.25" customHeight="1">
      <c r="A25" s="6">
        <v>45607</v>
      </c>
      <c r="B25" s="7" t="s">
        <v>69</v>
      </c>
      <c r="C25" s="6">
        <v>45608</v>
      </c>
      <c r="D25" s="8"/>
      <c r="E25" s="8">
        <v>7225</v>
      </c>
      <c r="F25" s="7"/>
      <c r="G25" s="7" t="s">
        <v>29</v>
      </c>
      <c r="H25" s="7"/>
      <c r="I25" s="69"/>
    </row>
    <row r="26" spans="1:9" ht="14.25" customHeight="1">
      <c r="A26" s="6">
        <v>45607</v>
      </c>
      <c r="B26" s="7" t="s">
        <v>8</v>
      </c>
      <c r="C26" s="6">
        <v>45611</v>
      </c>
      <c r="D26" s="8"/>
      <c r="E26" s="8">
        <v>217.453</v>
      </c>
      <c r="F26" s="7"/>
      <c r="G26" s="9" t="s">
        <v>9</v>
      </c>
      <c r="H26" s="7"/>
      <c r="I26" s="69"/>
    </row>
    <row r="27" spans="1:9" ht="14.25" customHeight="1">
      <c r="A27" s="6">
        <v>45607</v>
      </c>
      <c r="B27" s="7" t="s">
        <v>8</v>
      </c>
      <c r="C27" s="6">
        <v>45611</v>
      </c>
      <c r="D27" s="8"/>
      <c r="E27" s="8">
        <v>11.37</v>
      </c>
      <c r="F27" s="7"/>
      <c r="G27" s="9" t="s">
        <v>9</v>
      </c>
      <c r="H27" s="7"/>
      <c r="I27" s="69"/>
    </row>
    <row r="28" spans="1:9" ht="14.25" customHeight="1">
      <c r="A28" s="6">
        <v>45607</v>
      </c>
      <c r="B28" s="7" t="s">
        <v>8</v>
      </c>
      <c r="C28" s="6">
        <v>45612</v>
      </c>
      <c r="D28" s="8"/>
      <c r="E28" s="8">
        <v>274.726</v>
      </c>
      <c r="F28" s="7"/>
      <c r="G28" s="9" t="s">
        <v>9</v>
      </c>
      <c r="H28" s="7"/>
    </row>
    <row r="29" spans="1:9" ht="14.25" customHeight="1">
      <c r="A29" s="6">
        <v>45607</v>
      </c>
      <c r="B29" s="7" t="s">
        <v>8</v>
      </c>
      <c r="C29" s="6">
        <v>45612</v>
      </c>
      <c r="D29" s="8"/>
      <c r="E29" s="8">
        <v>21.792999999999999</v>
      </c>
      <c r="F29" s="7"/>
      <c r="G29" s="9" t="s">
        <v>9</v>
      </c>
      <c r="H29" s="7"/>
    </row>
    <row r="30" spans="1:9" ht="14.25" customHeight="1">
      <c r="A30" s="6">
        <v>45607</v>
      </c>
      <c r="B30" s="7" t="s">
        <v>8</v>
      </c>
      <c r="C30" s="6">
        <v>45613</v>
      </c>
      <c r="D30" s="8"/>
      <c r="E30" s="8">
        <v>301.95299999999997</v>
      </c>
      <c r="F30" s="7"/>
      <c r="G30" s="9" t="s">
        <v>9</v>
      </c>
      <c r="H30" s="7"/>
    </row>
    <row r="31" spans="1:9" ht="14.25" customHeight="1">
      <c r="A31" s="13">
        <v>45607</v>
      </c>
      <c r="B31" s="14" t="s">
        <v>606</v>
      </c>
      <c r="C31" s="13">
        <v>45604</v>
      </c>
      <c r="D31" s="15">
        <v>3975.9520000000002</v>
      </c>
      <c r="E31" s="15"/>
      <c r="F31" s="14"/>
      <c r="G31" s="14" t="s">
        <v>15</v>
      </c>
      <c r="H31" s="14" t="s">
        <v>607</v>
      </c>
    </row>
    <row r="32" spans="1:9" ht="14.25" customHeight="1">
      <c r="A32" s="6">
        <v>45608</v>
      </c>
      <c r="B32" s="7" t="s">
        <v>552</v>
      </c>
      <c r="C32" s="6">
        <v>45609</v>
      </c>
      <c r="D32" s="8"/>
      <c r="E32" s="8">
        <v>266.95800000000003</v>
      </c>
      <c r="F32" s="7"/>
      <c r="G32" s="7" t="s">
        <v>36</v>
      </c>
      <c r="H32" s="7" t="s">
        <v>37</v>
      </c>
    </row>
    <row r="33" spans="1:8" ht="14.25" customHeight="1">
      <c r="A33" s="6">
        <v>45608</v>
      </c>
      <c r="B33" s="7" t="s">
        <v>8</v>
      </c>
      <c r="C33" s="6">
        <v>45614</v>
      </c>
      <c r="D33" s="8"/>
      <c r="E33" s="8">
        <v>36.136000000000003</v>
      </c>
      <c r="F33" s="7"/>
      <c r="G33" s="9" t="s">
        <v>9</v>
      </c>
      <c r="H33" s="7"/>
    </row>
    <row r="34" spans="1:8" ht="14.25" customHeight="1">
      <c r="A34" s="13">
        <v>45608</v>
      </c>
      <c r="B34" s="14" t="s">
        <v>608</v>
      </c>
      <c r="C34" s="13">
        <v>45607</v>
      </c>
      <c r="D34" s="15">
        <v>3044.636</v>
      </c>
      <c r="E34" s="15"/>
      <c r="F34" s="14"/>
      <c r="G34" s="14" t="s">
        <v>679</v>
      </c>
      <c r="H34" s="14" t="s">
        <v>557</v>
      </c>
    </row>
    <row r="35" spans="1:8" ht="14.25" customHeight="1">
      <c r="A35" s="13">
        <v>45608</v>
      </c>
      <c r="B35" s="14" t="s">
        <v>609</v>
      </c>
      <c r="C35" s="13">
        <v>45607</v>
      </c>
      <c r="D35" s="15">
        <v>1056.1279999999999</v>
      </c>
      <c r="E35" s="15"/>
      <c r="F35" s="14"/>
      <c r="G35" s="14" t="s">
        <v>679</v>
      </c>
      <c r="H35" s="14" t="s">
        <v>557</v>
      </c>
    </row>
    <row r="36" spans="1:8" ht="14.25" customHeight="1">
      <c r="A36" s="13">
        <v>45608</v>
      </c>
      <c r="B36" s="14" t="s">
        <v>610</v>
      </c>
      <c r="C36" s="13">
        <v>45607</v>
      </c>
      <c r="D36" s="15">
        <v>370.49799999999999</v>
      </c>
      <c r="E36" s="15"/>
      <c r="F36" s="14"/>
      <c r="G36" s="14" t="s">
        <v>679</v>
      </c>
      <c r="H36" s="14" t="s">
        <v>557</v>
      </c>
    </row>
    <row r="37" spans="1:8" ht="14.25" customHeight="1">
      <c r="A37" s="13">
        <v>45608</v>
      </c>
      <c r="B37" s="14" t="s">
        <v>611</v>
      </c>
      <c r="C37" s="13">
        <v>45607</v>
      </c>
      <c r="D37" s="15">
        <v>252.03</v>
      </c>
      <c r="E37" s="15"/>
      <c r="F37" s="14"/>
      <c r="G37" s="14" t="s">
        <v>26</v>
      </c>
      <c r="H37" s="14" t="s">
        <v>612</v>
      </c>
    </row>
    <row r="38" spans="1:8" ht="14.25" customHeight="1">
      <c r="A38" s="21">
        <v>45608</v>
      </c>
      <c r="B38" s="22" t="s">
        <v>603</v>
      </c>
      <c r="C38" s="21">
        <v>45607</v>
      </c>
      <c r="D38" s="23">
        <v>1.7849999999999999</v>
      </c>
      <c r="E38" s="23"/>
      <c r="F38" s="22"/>
      <c r="G38" s="78" t="s">
        <v>31</v>
      </c>
      <c r="H38" s="79" t="s">
        <v>32</v>
      </c>
    </row>
    <row r="39" spans="1:8" ht="14.25" customHeight="1">
      <c r="A39" s="21">
        <v>45608</v>
      </c>
      <c r="B39" s="22" t="s">
        <v>604</v>
      </c>
      <c r="C39" s="21">
        <v>45607</v>
      </c>
      <c r="D39" s="23">
        <v>0.75</v>
      </c>
      <c r="E39" s="23"/>
      <c r="F39" s="22"/>
      <c r="G39" s="78" t="s">
        <v>31</v>
      </c>
      <c r="H39" s="79" t="s">
        <v>32</v>
      </c>
    </row>
    <row r="40" spans="1:8" ht="14.25" customHeight="1">
      <c r="A40" s="6">
        <v>45610</v>
      </c>
      <c r="B40" s="7" t="s">
        <v>8</v>
      </c>
      <c r="C40" s="6">
        <v>45616</v>
      </c>
      <c r="D40" s="8"/>
      <c r="E40" s="8">
        <v>14.212</v>
      </c>
      <c r="F40" s="7"/>
      <c r="G40" s="9" t="s">
        <v>9</v>
      </c>
      <c r="H40" s="7"/>
    </row>
    <row r="41" spans="1:8" ht="14.25" customHeight="1">
      <c r="A41" s="6">
        <v>45610</v>
      </c>
      <c r="B41" s="7" t="s">
        <v>8</v>
      </c>
      <c r="C41" s="6">
        <v>45616</v>
      </c>
      <c r="D41" s="8"/>
      <c r="E41" s="8">
        <v>137.315</v>
      </c>
      <c r="F41" s="7"/>
      <c r="G41" s="9" t="s">
        <v>9</v>
      </c>
      <c r="H41" s="7"/>
    </row>
    <row r="42" spans="1:8" ht="14.25" customHeight="1">
      <c r="A42" s="13">
        <v>45611</v>
      </c>
      <c r="B42" s="14" t="s">
        <v>10</v>
      </c>
      <c r="C42" s="13">
        <v>45610</v>
      </c>
      <c r="D42" s="15">
        <v>584.72500000000002</v>
      </c>
      <c r="E42" s="15"/>
      <c r="F42" s="14"/>
      <c r="G42" s="14" t="s">
        <v>15</v>
      </c>
      <c r="H42" s="14" t="s">
        <v>58</v>
      </c>
    </row>
    <row r="43" spans="1:8" ht="14.25" customHeight="1">
      <c r="A43" s="13">
        <v>45611</v>
      </c>
      <c r="B43" s="14" t="s">
        <v>10</v>
      </c>
      <c r="C43" s="13">
        <v>45610</v>
      </c>
      <c r="D43" s="15">
        <v>1192.7149999999999</v>
      </c>
      <c r="E43" s="15"/>
      <c r="F43" s="14"/>
      <c r="G43" s="14" t="s">
        <v>15</v>
      </c>
      <c r="H43" s="14" t="s">
        <v>58</v>
      </c>
    </row>
    <row r="44" spans="1:8" ht="14.25" customHeight="1">
      <c r="A44" s="10">
        <v>45611</v>
      </c>
      <c r="B44" s="55" t="s">
        <v>613</v>
      </c>
      <c r="C44" s="10">
        <v>45610</v>
      </c>
      <c r="D44" s="56">
        <v>2875.45</v>
      </c>
      <c r="E44" s="56"/>
      <c r="F44" s="49"/>
      <c r="G44" s="55" t="s">
        <v>12</v>
      </c>
      <c r="H44" s="49" t="s">
        <v>574</v>
      </c>
    </row>
    <row r="45" spans="1:8" ht="14.25" customHeight="1">
      <c r="A45" s="6">
        <v>45611</v>
      </c>
      <c r="B45" s="7" t="s">
        <v>8</v>
      </c>
      <c r="C45" s="6">
        <v>45617</v>
      </c>
      <c r="D45" s="8"/>
      <c r="E45" s="8">
        <v>168.29900000000001</v>
      </c>
      <c r="F45" s="7"/>
      <c r="G45" s="9" t="s">
        <v>9</v>
      </c>
      <c r="H45" s="7"/>
    </row>
    <row r="46" spans="1:8" ht="14.25" customHeight="1">
      <c r="A46" s="13">
        <v>45614</v>
      </c>
      <c r="B46" s="14" t="s">
        <v>614</v>
      </c>
      <c r="C46" s="13">
        <v>45611</v>
      </c>
      <c r="D46" s="15">
        <v>161.65</v>
      </c>
      <c r="E46" s="15"/>
      <c r="F46" s="14"/>
      <c r="G46" s="14" t="s">
        <v>15</v>
      </c>
      <c r="H46" s="14" t="s">
        <v>304</v>
      </c>
    </row>
    <row r="47" spans="1:8" ht="14.25" customHeight="1">
      <c r="A47" s="13">
        <v>45614</v>
      </c>
      <c r="B47" s="14" t="s">
        <v>10</v>
      </c>
      <c r="C47" s="13">
        <v>45611</v>
      </c>
      <c r="D47" s="15">
        <v>524.72500000000002</v>
      </c>
      <c r="E47" s="15"/>
      <c r="F47" s="14"/>
      <c r="G47" s="14" t="s">
        <v>15</v>
      </c>
      <c r="H47" s="14" t="s">
        <v>16</v>
      </c>
    </row>
    <row r="48" spans="1:8" ht="14.25" customHeight="1">
      <c r="A48" s="13">
        <v>45614</v>
      </c>
      <c r="B48" s="14" t="s">
        <v>10</v>
      </c>
      <c r="C48" s="13">
        <v>45611</v>
      </c>
      <c r="D48" s="15">
        <v>524.72500000000002</v>
      </c>
      <c r="E48" s="15"/>
      <c r="F48" s="14"/>
      <c r="G48" s="14" t="s">
        <v>15</v>
      </c>
      <c r="H48" s="14" t="s">
        <v>16</v>
      </c>
    </row>
    <row r="49" spans="1:8" ht="14.25" customHeight="1">
      <c r="A49" s="21">
        <v>45614</v>
      </c>
      <c r="B49" s="22" t="s">
        <v>615</v>
      </c>
      <c r="C49" s="21">
        <v>45611</v>
      </c>
      <c r="D49" s="23">
        <v>1500</v>
      </c>
      <c r="E49" s="23"/>
      <c r="F49" s="22"/>
      <c r="G49" s="78" t="s">
        <v>83</v>
      </c>
      <c r="H49" s="79"/>
    </row>
    <row r="50" spans="1:8" ht="14.25" customHeight="1">
      <c r="A50" s="6">
        <v>45614</v>
      </c>
      <c r="B50" s="7" t="s">
        <v>8</v>
      </c>
      <c r="C50" s="6">
        <v>45618</v>
      </c>
      <c r="D50" s="8"/>
      <c r="E50" s="8">
        <v>72.27</v>
      </c>
      <c r="F50" s="7"/>
      <c r="G50" s="9" t="s">
        <v>9</v>
      </c>
      <c r="H50" s="7"/>
    </row>
    <row r="51" spans="1:8" ht="14.25" customHeight="1">
      <c r="A51" s="6">
        <v>45614</v>
      </c>
      <c r="B51" s="7" t="s">
        <v>69</v>
      </c>
      <c r="C51" s="6">
        <v>45615</v>
      </c>
      <c r="D51" s="8"/>
      <c r="E51" s="8">
        <v>8040</v>
      </c>
      <c r="F51" s="7"/>
      <c r="G51" s="7" t="s">
        <v>29</v>
      </c>
      <c r="H51" s="7"/>
    </row>
    <row r="52" spans="1:8" ht="14.25" customHeight="1">
      <c r="A52" s="13">
        <v>45615</v>
      </c>
      <c r="B52" s="14" t="s">
        <v>10</v>
      </c>
      <c r="C52" s="13">
        <v>45614</v>
      </c>
      <c r="D52" s="15">
        <v>935.72500000000002</v>
      </c>
      <c r="E52" s="15"/>
      <c r="F52" s="14"/>
      <c r="G52" s="14" t="s">
        <v>15</v>
      </c>
      <c r="H52" s="14" t="s">
        <v>24</v>
      </c>
    </row>
    <row r="53" spans="1:8" ht="14.25" customHeight="1">
      <c r="A53" s="6">
        <v>45615</v>
      </c>
      <c r="B53" s="7" t="s">
        <v>8</v>
      </c>
      <c r="C53" s="6">
        <v>45621</v>
      </c>
      <c r="D53" s="8"/>
      <c r="E53" s="8">
        <v>683.69600000000003</v>
      </c>
      <c r="F53" s="7"/>
      <c r="G53" s="9" t="s">
        <v>9</v>
      </c>
      <c r="H53" s="7"/>
    </row>
    <row r="54" spans="1:8" ht="14.25" customHeight="1">
      <c r="A54" s="21">
        <v>45616</v>
      </c>
      <c r="B54" s="22" t="s">
        <v>603</v>
      </c>
      <c r="C54" s="21">
        <v>45615</v>
      </c>
      <c r="D54" s="23">
        <v>1.7849999999999999</v>
      </c>
      <c r="E54" s="23"/>
      <c r="F54" s="22"/>
      <c r="G54" s="78" t="s">
        <v>31</v>
      </c>
      <c r="H54" s="79" t="s">
        <v>32</v>
      </c>
    </row>
    <row r="55" spans="1:8" ht="14.25" customHeight="1">
      <c r="A55" s="21">
        <v>45616</v>
      </c>
      <c r="B55" s="22" t="s">
        <v>604</v>
      </c>
      <c r="C55" s="21">
        <v>45615</v>
      </c>
      <c r="D55" s="23">
        <v>0.75</v>
      </c>
      <c r="E55" s="23"/>
      <c r="F55" s="22"/>
      <c r="G55" s="78" t="s">
        <v>31</v>
      </c>
      <c r="H55" s="79" t="s">
        <v>32</v>
      </c>
    </row>
    <row r="56" spans="1:8" ht="14.25" customHeight="1">
      <c r="A56" s="13">
        <v>45616</v>
      </c>
      <c r="B56" s="14" t="s">
        <v>616</v>
      </c>
      <c r="C56" s="13">
        <v>45615</v>
      </c>
      <c r="D56" s="15">
        <v>100.959</v>
      </c>
      <c r="E56" s="15"/>
      <c r="F56" s="14"/>
      <c r="G56" s="113" t="s">
        <v>679</v>
      </c>
      <c r="H56" s="14" t="s">
        <v>557</v>
      </c>
    </row>
    <row r="57" spans="1:8" ht="14.25" customHeight="1">
      <c r="A57" s="13">
        <v>45616</v>
      </c>
      <c r="B57" s="14" t="s">
        <v>617</v>
      </c>
      <c r="C57" s="13">
        <v>45615</v>
      </c>
      <c r="D57" s="15">
        <v>104.328</v>
      </c>
      <c r="E57" s="15"/>
      <c r="F57" s="14"/>
      <c r="G57" s="113" t="s">
        <v>679</v>
      </c>
      <c r="H57" s="14" t="s">
        <v>557</v>
      </c>
    </row>
    <row r="58" spans="1:8" ht="14.25" customHeight="1">
      <c r="A58" s="13">
        <v>45616</v>
      </c>
      <c r="B58" s="14" t="s">
        <v>618</v>
      </c>
      <c r="C58" s="13">
        <v>45615</v>
      </c>
      <c r="D58" s="15">
        <v>206.05600000000001</v>
      </c>
      <c r="E58" s="15"/>
      <c r="F58" s="14"/>
      <c r="G58" s="113" t="s">
        <v>679</v>
      </c>
      <c r="H58" s="14" t="s">
        <v>557</v>
      </c>
    </row>
    <row r="59" spans="1:8" ht="14.25" customHeight="1">
      <c r="A59" s="13">
        <v>45616</v>
      </c>
      <c r="B59" s="14" t="s">
        <v>619</v>
      </c>
      <c r="C59" s="13">
        <v>45615</v>
      </c>
      <c r="D59" s="15">
        <v>426.54399999999998</v>
      </c>
      <c r="E59" s="15"/>
      <c r="F59" s="14"/>
      <c r="G59" s="14" t="s">
        <v>15</v>
      </c>
      <c r="H59" s="14" t="s">
        <v>62</v>
      </c>
    </row>
    <row r="60" spans="1:8" ht="14.25" customHeight="1">
      <c r="A60" s="13">
        <v>45616</v>
      </c>
      <c r="B60" s="14" t="s">
        <v>620</v>
      </c>
      <c r="C60" s="13">
        <v>45615</v>
      </c>
      <c r="D60" s="15">
        <v>1202.6010000000001</v>
      </c>
      <c r="E60" s="15"/>
      <c r="F60" s="14"/>
      <c r="G60" s="113" t="s">
        <v>679</v>
      </c>
      <c r="H60" s="14" t="s">
        <v>557</v>
      </c>
    </row>
    <row r="61" spans="1:8" ht="14.25" customHeight="1">
      <c r="A61" s="13">
        <v>45616</v>
      </c>
      <c r="B61" s="14" t="s">
        <v>621</v>
      </c>
      <c r="C61" s="13">
        <v>45615</v>
      </c>
      <c r="D61" s="15">
        <v>1388.087</v>
      </c>
      <c r="E61" s="15"/>
      <c r="F61" s="14"/>
      <c r="G61" s="113" t="s">
        <v>679</v>
      </c>
      <c r="H61" s="14" t="s">
        <v>557</v>
      </c>
    </row>
    <row r="62" spans="1:8" ht="14.25" customHeight="1">
      <c r="A62" s="6">
        <v>45616</v>
      </c>
      <c r="B62" s="7" t="s">
        <v>8</v>
      </c>
      <c r="C62" s="6">
        <v>45622</v>
      </c>
      <c r="D62" s="8"/>
      <c r="E62" s="8">
        <v>65.849000000000004</v>
      </c>
      <c r="F62" s="7"/>
      <c r="G62" s="9" t="s">
        <v>9</v>
      </c>
      <c r="H62" s="7"/>
    </row>
    <row r="63" spans="1:8" ht="14.25" customHeight="1">
      <c r="A63" s="6">
        <v>45616</v>
      </c>
      <c r="B63" s="7" t="s">
        <v>8</v>
      </c>
      <c r="C63" s="6">
        <v>45622</v>
      </c>
      <c r="D63" s="8"/>
      <c r="E63" s="8">
        <v>108.999</v>
      </c>
      <c r="F63" s="7"/>
      <c r="G63" s="9" t="s">
        <v>9</v>
      </c>
      <c r="H63" s="7"/>
    </row>
    <row r="64" spans="1:8" ht="14.25" customHeight="1">
      <c r="A64" s="6">
        <v>45616</v>
      </c>
      <c r="B64" s="7" t="s">
        <v>552</v>
      </c>
      <c r="C64" s="6">
        <v>45617</v>
      </c>
      <c r="D64" s="8"/>
      <c r="E64" s="8">
        <v>376.87</v>
      </c>
      <c r="F64" s="7"/>
      <c r="G64" s="7" t="s">
        <v>36</v>
      </c>
      <c r="H64" s="7" t="s">
        <v>37</v>
      </c>
    </row>
    <row r="65" spans="1:8" ht="14.25" customHeight="1">
      <c r="A65" s="21">
        <v>45617</v>
      </c>
      <c r="B65" s="22" t="s">
        <v>622</v>
      </c>
      <c r="C65" s="21">
        <v>45616</v>
      </c>
      <c r="D65" s="23">
        <v>0.38</v>
      </c>
      <c r="E65" s="23"/>
      <c r="F65" s="22"/>
      <c r="G65" s="78" t="s">
        <v>31</v>
      </c>
      <c r="H65" s="79" t="s">
        <v>32</v>
      </c>
    </row>
    <row r="66" spans="1:8" ht="14.25" customHeight="1">
      <c r="A66" s="21">
        <v>45617</v>
      </c>
      <c r="B66" s="22" t="s">
        <v>604</v>
      </c>
      <c r="C66" s="21">
        <v>45616</v>
      </c>
      <c r="D66" s="23">
        <v>0.5</v>
      </c>
      <c r="E66" s="23"/>
      <c r="F66" s="22"/>
      <c r="G66" s="78" t="s">
        <v>31</v>
      </c>
      <c r="H66" s="79" t="s">
        <v>32</v>
      </c>
    </row>
    <row r="67" spans="1:8" ht="14.25" customHeight="1">
      <c r="A67" s="21">
        <v>45617</v>
      </c>
      <c r="B67" s="22" t="s">
        <v>623</v>
      </c>
      <c r="C67" s="21">
        <v>45616</v>
      </c>
      <c r="D67" s="23">
        <v>2</v>
      </c>
      <c r="E67" s="23"/>
      <c r="F67" s="22"/>
      <c r="G67" s="78" t="s">
        <v>31</v>
      </c>
      <c r="H67" s="79" t="s">
        <v>32</v>
      </c>
    </row>
    <row r="68" spans="1:8" ht="14.25" customHeight="1">
      <c r="A68" s="25">
        <v>45617</v>
      </c>
      <c r="B68" s="26" t="s">
        <v>624</v>
      </c>
      <c r="C68" s="25">
        <v>45616</v>
      </c>
      <c r="D68" s="27">
        <v>1116.518</v>
      </c>
      <c r="E68" s="27"/>
      <c r="F68" s="26"/>
      <c r="G68" s="26" t="s">
        <v>108</v>
      </c>
      <c r="H68" s="26" t="s">
        <v>625</v>
      </c>
    </row>
    <row r="69" spans="1:8" ht="14.25" customHeight="1">
      <c r="A69" s="13">
        <v>45617</v>
      </c>
      <c r="B69" s="14" t="s">
        <v>626</v>
      </c>
      <c r="C69" s="13">
        <v>45616</v>
      </c>
      <c r="D69" s="15">
        <v>3365.9340000000002</v>
      </c>
      <c r="E69" s="15"/>
      <c r="F69" s="14"/>
      <c r="G69" s="14" t="s">
        <v>100</v>
      </c>
      <c r="H69" s="14" t="s">
        <v>602</v>
      </c>
    </row>
    <row r="70" spans="1:8" ht="14.25" customHeight="1">
      <c r="A70" s="13">
        <v>45617</v>
      </c>
      <c r="B70" s="14" t="s">
        <v>627</v>
      </c>
      <c r="C70" s="13">
        <v>45616</v>
      </c>
      <c r="D70" s="15">
        <v>3572</v>
      </c>
      <c r="E70" s="15"/>
      <c r="F70" s="14"/>
      <c r="G70" s="14" t="s">
        <v>144</v>
      </c>
      <c r="H70" s="14" t="s">
        <v>144</v>
      </c>
    </row>
    <row r="71" spans="1:8" ht="14.25" customHeight="1">
      <c r="A71" s="6">
        <v>45618</v>
      </c>
      <c r="B71" s="7" t="s">
        <v>8</v>
      </c>
      <c r="C71" s="6">
        <v>45624</v>
      </c>
      <c r="D71" s="8"/>
      <c r="E71" s="8">
        <v>77.221000000000004</v>
      </c>
      <c r="F71" s="7"/>
      <c r="G71" s="9" t="s">
        <v>9</v>
      </c>
      <c r="H71" s="7"/>
    </row>
    <row r="72" spans="1:8" ht="14.25" customHeight="1">
      <c r="A72" s="6">
        <v>45618</v>
      </c>
      <c r="B72" s="7" t="s">
        <v>8</v>
      </c>
      <c r="C72" s="6">
        <v>45624</v>
      </c>
      <c r="D72" s="8"/>
      <c r="E72" s="8">
        <v>42.634999999999998</v>
      </c>
      <c r="F72" s="7"/>
      <c r="G72" s="9" t="s">
        <v>9</v>
      </c>
      <c r="H72" s="7"/>
    </row>
    <row r="73" spans="1:8" ht="14.25" customHeight="1">
      <c r="A73" s="13">
        <v>45618</v>
      </c>
      <c r="B73" s="14" t="s">
        <v>628</v>
      </c>
      <c r="C73" s="13">
        <v>45617</v>
      </c>
      <c r="D73" s="15">
        <v>306</v>
      </c>
      <c r="E73" s="15"/>
      <c r="F73" s="14"/>
      <c r="G73" s="14" t="s">
        <v>15</v>
      </c>
      <c r="H73" s="14" t="s">
        <v>112</v>
      </c>
    </row>
    <row r="74" spans="1:8" ht="14.25" customHeight="1">
      <c r="A74" s="6">
        <v>45621</v>
      </c>
      <c r="B74" s="7" t="s">
        <v>69</v>
      </c>
      <c r="C74" s="6">
        <v>45622</v>
      </c>
      <c r="D74" s="8"/>
      <c r="E74" s="8">
        <v>5000</v>
      </c>
      <c r="F74" s="7"/>
      <c r="G74" s="7" t="s">
        <v>29</v>
      </c>
      <c r="H74" s="7"/>
    </row>
    <row r="75" spans="1:8" ht="14.25" customHeight="1">
      <c r="A75" s="6">
        <v>45621</v>
      </c>
      <c r="B75" s="7" t="s">
        <v>8</v>
      </c>
      <c r="C75" s="6">
        <v>45626</v>
      </c>
      <c r="D75" s="8"/>
      <c r="E75" s="8">
        <v>219.386</v>
      </c>
      <c r="F75" s="7"/>
      <c r="G75" s="9" t="s">
        <v>9</v>
      </c>
      <c r="H75" s="7"/>
    </row>
    <row r="76" spans="1:8" ht="14.25" customHeight="1">
      <c r="A76" s="6">
        <v>45622</v>
      </c>
      <c r="B76" s="7" t="s">
        <v>8</v>
      </c>
      <c r="C76" s="6">
        <v>45628</v>
      </c>
      <c r="D76" s="8"/>
      <c r="E76" s="8">
        <v>397.78100000000001</v>
      </c>
      <c r="F76" s="7"/>
      <c r="G76" s="9" t="s">
        <v>9</v>
      </c>
      <c r="H76" s="7"/>
    </row>
    <row r="77" spans="1:8" ht="14.25" customHeight="1">
      <c r="A77" s="13">
        <v>45622</v>
      </c>
      <c r="B77" s="14" t="s">
        <v>629</v>
      </c>
      <c r="C77" s="13">
        <v>45621</v>
      </c>
      <c r="D77" s="15">
        <v>3725.1680000000001</v>
      </c>
      <c r="E77" s="15"/>
      <c r="F77" s="14"/>
      <c r="G77" s="14" t="s">
        <v>15</v>
      </c>
      <c r="H77" s="14" t="s">
        <v>251</v>
      </c>
    </row>
    <row r="78" spans="1:8" ht="14.25" customHeight="1">
      <c r="A78" s="21">
        <v>45622</v>
      </c>
      <c r="B78" s="22" t="s">
        <v>630</v>
      </c>
      <c r="C78" s="21">
        <v>45621</v>
      </c>
      <c r="D78" s="23">
        <v>4</v>
      </c>
      <c r="E78" s="23"/>
      <c r="F78" s="22"/>
      <c r="G78" s="78" t="s">
        <v>31</v>
      </c>
      <c r="H78" s="79" t="s">
        <v>32</v>
      </c>
    </row>
    <row r="79" spans="1:8" ht="14.25" customHeight="1">
      <c r="A79" s="21">
        <v>45623</v>
      </c>
      <c r="B79" s="22" t="s">
        <v>604</v>
      </c>
      <c r="C79" s="21">
        <v>45622</v>
      </c>
      <c r="D79" s="23">
        <v>0.75</v>
      </c>
      <c r="E79" s="23"/>
      <c r="F79" s="22"/>
      <c r="G79" s="78" t="s">
        <v>31</v>
      </c>
      <c r="H79" s="79" t="s">
        <v>32</v>
      </c>
    </row>
    <row r="80" spans="1:8" ht="14.25" customHeight="1">
      <c r="A80" s="21">
        <v>45623</v>
      </c>
      <c r="B80" s="22" t="s">
        <v>631</v>
      </c>
      <c r="C80" s="21">
        <v>45622</v>
      </c>
      <c r="D80" s="23">
        <v>1.7849999999999999</v>
      </c>
      <c r="E80" s="23"/>
      <c r="F80" s="22"/>
      <c r="G80" s="78" t="s">
        <v>31</v>
      </c>
      <c r="H80" s="79" t="s">
        <v>32</v>
      </c>
    </row>
    <row r="81" spans="1:8" ht="14.25" customHeight="1">
      <c r="A81" s="6">
        <v>45623</v>
      </c>
      <c r="B81" s="7" t="s">
        <v>8</v>
      </c>
      <c r="C81" s="6">
        <v>45629</v>
      </c>
      <c r="D81" s="8"/>
      <c r="E81" s="8">
        <v>36.134999999999998</v>
      </c>
      <c r="F81" s="7"/>
      <c r="G81" s="9" t="s">
        <v>9</v>
      </c>
      <c r="H81" s="7"/>
    </row>
    <row r="82" spans="1:8" ht="14.25" customHeight="1">
      <c r="A82" s="6">
        <v>45623</v>
      </c>
      <c r="B82" s="7" t="s">
        <v>552</v>
      </c>
      <c r="C82" s="6">
        <v>45624</v>
      </c>
      <c r="D82" s="8"/>
      <c r="E82" s="8">
        <v>187.44</v>
      </c>
      <c r="F82" s="7"/>
      <c r="G82" s="7" t="s">
        <v>36</v>
      </c>
      <c r="H82" s="7" t="s">
        <v>37</v>
      </c>
    </row>
    <row r="83" spans="1:8" ht="14.25" customHeight="1">
      <c r="A83" s="6">
        <v>45624</v>
      </c>
      <c r="B83" s="7" t="s">
        <v>28</v>
      </c>
      <c r="C83" s="6">
        <v>45625</v>
      </c>
      <c r="D83" s="8"/>
      <c r="E83" s="8">
        <v>2190</v>
      </c>
      <c r="F83" s="7"/>
      <c r="G83" s="7" t="s">
        <v>29</v>
      </c>
      <c r="H83" s="7"/>
    </row>
    <row r="84" spans="1:8" ht="14.25" customHeight="1">
      <c r="A84" s="21">
        <v>45625</v>
      </c>
      <c r="B84" s="22" t="s">
        <v>114</v>
      </c>
      <c r="C84" s="21">
        <v>45625</v>
      </c>
      <c r="D84" s="23">
        <v>3.53</v>
      </c>
      <c r="E84" s="23"/>
      <c r="F84" s="22"/>
      <c r="G84" s="78" t="s">
        <v>31</v>
      </c>
      <c r="H84" s="79" t="s">
        <v>32</v>
      </c>
    </row>
    <row r="85" spans="1:8" ht="14.25" customHeight="1">
      <c r="A85" s="21">
        <v>45625</v>
      </c>
      <c r="B85" s="22" t="s">
        <v>632</v>
      </c>
      <c r="C85" s="21">
        <v>45624</v>
      </c>
      <c r="D85" s="23">
        <v>9.52</v>
      </c>
      <c r="E85" s="23"/>
      <c r="F85" s="22"/>
      <c r="G85" s="78" t="s">
        <v>31</v>
      </c>
      <c r="H85" s="79" t="s">
        <v>32</v>
      </c>
    </row>
    <row r="86" spans="1:8" ht="14.25" customHeight="1">
      <c r="C86" s="68"/>
      <c r="D86" s="73"/>
      <c r="E86" s="82"/>
      <c r="F86" s="69"/>
      <c r="G86" s="70"/>
      <c r="H86" s="70"/>
    </row>
    <row r="87" spans="1:8" ht="14.25" customHeight="1">
      <c r="C87" s="68"/>
      <c r="D87" s="73"/>
      <c r="E87" s="82"/>
      <c r="F87" s="69"/>
      <c r="G87" s="70"/>
      <c r="H87" s="70"/>
    </row>
    <row r="88" spans="1:8" ht="14.25" customHeight="1">
      <c r="C88" s="68"/>
      <c r="D88" s="73"/>
      <c r="E88" s="82"/>
      <c r="F88" s="69"/>
      <c r="G88" s="70"/>
      <c r="H88" s="70"/>
    </row>
    <row r="89" spans="1:8" ht="14.25" customHeight="1">
      <c r="C89" s="68"/>
      <c r="D89" s="73"/>
      <c r="E89" s="82"/>
      <c r="F89" s="69"/>
      <c r="G89" s="70"/>
      <c r="H89" s="70"/>
    </row>
    <row r="90" spans="1:8" ht="14.25" customHeight="1">
      <c r="C90" s="68"/>
      <c r="D90" s="73"/>
      <c r="E90" s="82"/>
      <c r="F90" s="69"/>
      <c r="G90" s="70"/>
      <c r="H90" s="70"/>
    </row>
    <row r="91" spans="1:8" ht="14.25" customHeight="1">
      <c r="C91" s="68"/>
      <c r="D91" s="73"/>
      <c r="E91" s="82"/>
      <c r="F91" s="69"/>
      <c r="G91" s="70"/>
      <c r="H91" s="70"/>
    </row>
    <row r="92" spans="1:8" ht="14.25" customHeight="1">
      <c r="C92" s="68"/>
      <c r="D92" s="73"/>
      <c r="E92" s="82"/>
      <c r="F92" s="69"/>
      <c r="G92" s="70"/>
      <c r="H92" s="70"/>
    </row>
    <row r="93" spans="1:8" ht="14.25" customHeight="1">
      <c r="C93" s="68"/>
      <c r="D93" s="73"/>
      <c r="E93" s="82"/>
      <c r="F93" s="69"/>
      <c r="G93" s="70"/>
      <c r="H93" s="70"/>
    </row>
    <row r="94" spans="1:8" ht="14.25" customHeight="1">
      <c r="C94" s="68"/>
      <c r="D94" s="73"/>
      <c r="E94" s="82"/>
      <c r="F94" s="69"/>
      <c r="G94" s="70"/>
      <c r="H94" s="70"/>
    </row>
    <row r="95" spans="1:8" ht="14.25" customHeight="1">
      <c r="C95" s="68"/>
      <c r="D95" s="73"/>
      <c r="E95" s="82"/>
      <c r="F95" s="69"/>
      <c r="G95" s="70"/>
      <c r="H95" s="70"/>
    </row>
    <row r="96" spans="1:8" ht="14.25" customHeight="1">
      <c r="C96" s="68"/>
      <c r="D96" s="73"/>
      <c r="E96" s="82"/>
      <c r="F96" s="69"/>
      <c r="G96" s="70"/>
      <c r="H96" s="70"/>
    </row>
    <row r="97" spans="3:8" ht="14.25" customHeight="1">
      <c r="C97" s="68"/>
      <c r="D97" s="73"/>
      <c r="E97" s="82"/>
      <c r="F97" s="69"/>
      <c r="G97" s="70"/>
      <c r="H97" s="70"/>
    </row>
    <row r="98" spans="3:8" ht="14.25" customHeight="1">
      <c r="C98" s="68"/>
      <c r="D98" s="73"/>
      <c r="E98" s="82"/>
      <c r="F98" s="69"/>
      <c r="G98" s="70"/>
      <c r="H98" s="70"/>
    </row>
    <row r="99" spans="3:8" ht="14.25" customHeight="1">
      <c r="C99" s="68"/>
      <c r="D99" s="73"/>
      <c r="E99" s="82"/>
      <c r="F99" s="69"/>
      <c r="G99" s="70"/>
      <c r="H99" s="70"/>
    </row>
    <row r="100" spans="3:8" ht="14.25" customHeight="1">
      <c r="C100" s="68"/>
      <c r="D100" s="73"/>
      <c r="E100" s="82"/>
      <c r="F100" s="69"/>
      <c r="G100" s="70"/>
      <c r="H100" s="70"/>
    </row>
    <row r="101" spans="3:8" ht="14.25" customHeight="1">
      <c r="C101" s="68"/>
      <c r="D101" s="73"/>
      <c r="E101" s="82"/>
      <c r="F101" s="69"/>
      <c r="G101" s="70"/>
      <c r="H101" s="70"/>
    </row>
    <row r="102" spans="3:8" ht="14.25" customHeight="1">
      <c r="C102" s="68"/>
      <c r="D102" s="73"/>
      <c r="E102" s="82"/>
      <c r="F102" s="69"/>
      <c r="G102" s="70"/>
      <c r="H102" s="70"/>
    </row>
    <row r="103" spans="3:8" ht="14.25" customHeight="1">
      <c r="C103" s="68"/>
      <c r="D103" s="73"/>
      <c r="E103" s="82"/>
      <c r="F103" s="69"/>
      <c r="G103" s="70"/>
      <c r="H103" s="70"/>
    </row>
    <row r="104" spans="3:8" ht="14.25" customHeight="1">
      <c r="C104" s="68"/>
      <c r="D104" s="73"/>
      <c r="E104" s="82"/>
      <c r="F104" s="69"/>
      <c r="G104" s="70"/>
      <c r="H104" s="70"/>
    </row>
    <row r="105" spans="3:8" ht="14.25" customHeight="1">
      <c r="C105" s="68"/>
      <c r="D105" s="73"/>
      <c r="E105" s="82"/>
      <c r="F105" s="69"/>
      <c r="G105" s="70"/>
      <c r="H105" s="70"/>
    </row>
    <row r="106" spans="3:8" ht="14.25" customHeight="1">
      <c r="C106" s="68"/>
      <c r="D106" s="73"/>
      <c r="E106" s="82"/>
      <c r="F106" s="69"/>
      <c r="G106" s="70"/>
      <c r="H106" s="70"/>
    </row>
    <row r="107" spans="3:8" ht="14.25" customHeight="1">
      <c r="C107" s="68"/>
      <c r="D107" s="73"/>
      <c r="E107" s="82"/>
      <c r="F107" s="69"/>
      <c r="G107" s="70"/>
      <c r="H107" s="70"/>
    </row>
    <row r="108" spans="3:8" ht="14.25" customHeight="1">
      <c r="C108" s="68"/>
      <c r="D108" s="73"/>
      <c r="E108" s="82"/>
      <c r="F108" s="69"/>
      <c r="G108" s="70"/>
      <c r="H108" s="70"/>
    </row>
    <row r="109" spans="3:8" ht="14.25" customHeight="1">
      <c r="C109" s="68"/>
      <c r="D109" s="73"/>
      <c r="E109" s="82"/>
      <c r="F109" s="69"/>
      <c r="G109" s="70"/>
      <c r="H109" s="70"/>
    </row>
    <row r="110" spans="3:8" ht="14.25" customHeight="1">
      <c r="C110" s="68"/>
      <c r="D110" s="73"/>
      <c r="E110" s="82"/>
      <c r="F110" s="69"/>
      <c r="G110" s="70"/>
      <c r="H110" s="70"/>
    </row>
    <row r="111" spans="3:8" ht="14.25" customHeight="1">
      <c r="C111" s="68"/>
      <c r="D111" s="73"/>
      <c r="E111" s="82"/>
      <c r="F111" s="69"/>
      <c r="G111" s="70"/>
      <c r="H111" s="70"/>
    </row>
    <row r="112" spans="3:8" ht="14.25" customHeight="1">
      <c r="C112" s="68"/>
      <c r="D112" s="73"/>
      <c r="E112" s="82"/>
      <c r="F112" s="69"/>
      <c r="G112" s="70"/>
      <c r="H112" s="70"/>
    </row>
    <row r="113" spans="3:8" ht="14.25" customHeight="1">
      <c r="C113" s="68"/>
      <c r="D113" s="73"/>
      <c r="E113" s="82"/>
      <c r="F113" s="69"/>
      <c r="G113" s="70"/>
      <c r="H113" s="70"/>
    </row>
    <row r="114" spans="3:8" ht="14.25" customHeight="1">
      <c r="C114" s="68"/>
      <c r="D114" s="73"/>
      <c r="E114" s="82"/>
      <c r="F114" s="69"/>
      <c r="G114" s="70"/>
      <c r="H114" s="70"/>
    </row>
    <row r="115" spans="3:8" ht="14.25" customHeight="1">
      <c r="C115" s="68"/>
      <c r="D115" s="73"/>
      <c r="E115" s="82"/>
      <c r="F115" s="69"/>
      <c r="G115" s="70"/>
      <c r="H115" s="70"/>
    </row>
    <row r="116" spans="3:8" ht="14.25" customHeight="1">
      <c r="C116" s="68"/>
      <c r="D116" s="73"/>
      <c r="E116" s="82"/>
      <c r="F116" s="69"/>
      <c r="G116" s="70"/>
      <c r="H116" s="70"/>
    </row>
    <row r="117" spans="3:8" ht="14.25" customHeight="1">
      <c r="C117" s="68"/>
      <c r="D117" s="73"/>
      <c r="E117" s="82"/>
      <c r="F117" s="69"/>
      <c r="G117" s="70"/>
      <c r="H117" s="70"/>
    </row>
    <row r="118" spans="3:8" ht="14.25" customHeight="1">
      <c r="C118" s="68"/>
      <c r="D118" s="73"/>
      <c r="E118" s="82"/>
      <c r="F118" s="69"/>
      <c r="G118" s="70"/>
      <c r="H118" s="70"/>
    </row>
    <row r="119" spans="3:8" ht="14.25" customHeight="1">
      <c r="C119" s="68"/>
      <c r="D119" s="73"/>
      <c r="E119" s="82"/>
      <c r="F119" s="69"/>
      <c r="G119" s="70"/>
      <c r="H119" s="70"/>
    </row>
    <row r="120" spans="3:8" ht="14.25" customHeight="1">
      <c r="C120" s="68"/>
      <c r="D120" s="73"/>
      <c r="E120" s="82"/>
      <c r="F120" s="69"/>
      <c r="G120" s="70"/>
      <c r="H120" s="70"/>
    </row>
    <row r="121" spans="3:8" ht="14.25" customHeight="1">
      <c r="C121" s="68"/>
      <c r="D121" s="73"/>
      <c r="E121" s="82"/>
      <c r="F121" s="69"/>
      <c r="G121" s="70"/>
      <c r="H121" s="70"/>
    </row>
    <row r="122" spans="3:8" ht="14.25" customHeight="1">
      <c r="C122" s="68"/>
      <c r="D122" s="73"/>
      <c r="E122" s="82"/>
      <c r="F122" s="69"/>
      <c r="G122" s="70"/>
      <c r="H122" s="70"/>
    </row>
    <row r="123" spans="3:8" ht="14.25" customHeight="1">
      <c r="C123" s="68"/>
      <c r="D123" s="73"/>
      <c r="E123" s="82"/>
      <c r="F123" s="69"/>
      <c r="G123" s="70"/>
      <c r="H123" s="70"/>
    </row>
    <row r="124" spans="3:8" ht="14.25" customHeight="1">
      <c r="C124" s="68"/>
      <c r="D124" s="73"/>
      <c r="E124" s="82"/>
      <c r="F124" s="69"/>
      <c r="G124" s="70"/>
      <c r="H124" s="70"/>
    </row>
    <row r="125" spans="3:8" ht="14.25" customHeight="1">
      <c r="C125" s="68"/>
      <c r="D125" s="73"/>
      <c r="E125" s="82"/>
      <c r="F125" s="69"/>
      <c r="G125" s="70"/>
      <c r="H125" s="70"/>
    </row>
    <row r="126" spans="3:8" ht="14.25" customHeight="1">
      <c r="C126" s="68"/>
      <c r="D126" s="73"/>
      <c r="E126" s="82"/>
      <c r="F126" s="69"/>
      <c r="G126" s="70"/>
      <c r="H126" s="70"/>
    </row>
    <row r="127" spans="3:8" ht="14.25" customHeight="1">
      <c r="C127" s="68"/>
      <c r="D127" s="73"/>
      <c r="E127" s="82"/>
      <c r="F127" s="69"/>
      <c r="G127" s="70"/>
      <c r="H127" s="70"/>
    </row>
    <row r="128" spans="3:8" ht="14.25" customHeight="1">
      <c r="C128" s="68"/>
      <c r="D128" s="73"/>
      <c r="E128" s="82"/>
      <c r="F128" s="69"/>
      <c r="G128" s="70"/>
      <c r="H128" s="70"/>
    </row>
    <row r="129" spans="3:8" ht="14.25" customHeight="1">
      <c r="C129" s="68"/>
      <c r="D129" s="73"/>
      <c r="E129" s="82"/>
      <c r="F129" s="69"/>
      <c r="G129" s="70"/>
      <c r="H129" s="70"/>
    </row>
    <row r="130" spans="3:8" ht="14.25" customHeight="1">
      <c r="C130" s="68"/>
      <c r="D130" s="73"/>
      <c r="E130" s="82"/>
      <c r="F130" s="69"/>
      <c r="G130" s="70"/>
      <c r="H130" s="70"/>
    </row>
    <row r="131" spans="3:8" ht="14.25" customHeight="1">
      <c r="C131" s="68"/>
      <c r="D131" s="73"/>
      <c r="E131" s="82"/>
      <c r="F131" s="69"/>
      <c r="G131" s="70"/>
      <c r="H131" s="70"/>
    </row>
    <row r="132" spans="3:8" ht="14.25" customHeight="1">
      <c r="C132" s="68"/>
      <c r="D132" s="73"/>
      <c r="E132" s="82"/>
      <c r="F132" s="69"/>
      <c r="G132" s="70"/>
      <c r="H132" s="70"/>
    </row>
    <row r="133" spans="3:8" ht="14.25" customHeight="1">
      <c r="C133" s="68"/>
      <c r="D133" s="73"/>
      <c r="E133" s="82"/>
      <c r="F133" s="69"/>
      <c r="G133" s="70"/>
      <c r="H133" s="70"/>
    </row>
    <row r="134" spans="3:8" ht="14.25" customHeight="1">
      <c r="C134" s="68"/>
      <c r="D134" s="73"/>
      <c r="E134" s="82"/>
      <c r="F134" s="69"/>
      <c r="G134" s="70"/>
      <c r="H134" s="70"/>
    </row>
    <row r="135" spans="3:8" ht="14.25" customHeight="1">
      <c r="C135" s="68"/>
      <c r="D135" s="73"/>
      <c r="E135" s="82"/>
      <c r="F135" s="69"/>
      <c r="G135" s="70"/>
      <c r="H135" s="70"/>
    </row>
    <row r="136" spans="3:8" ht="14.25" customHeight="1">
      <c r="C136" s="68"/>
      <c r="D136" s="73"/>
      <c r="E136" s="82"/>
      <c r="F136" s="69"/>
      <c r="G136" s="70"/>
      <c r="H136" s="70"/>
    </row>
    <row r="137" spans="3:8" ht="14.25" customHeight="1">
      <c r="C137" s="68"/>
      <c r="D137" s="73"/>
      <c r="E137" s="82"/>
      <c r="F137" s="69"/>
      <c r="G137" s="70"/>
      <c r="H137" s="70"/>
    </row>
    <row r="138" spans="3:8" ht="14.25" customHeight="1">
      <c r="C138" s="68"/>
      <c r="D138" s="73"/>
      <c r="E138" s="82"/>
      <c r="F138" s="69"/>
      <c r="G138" s="70"/>
      <c r="H138" s="70"/>
    </row>
    <row r="139" spans="3:8" ht="14.25" customHeight="1">
      <c r="C139" s="68"/>
      <c r="D139" s="73"/>
      <c r="E139" s="82"/>
      <c r="F139" s="69"/>
      <c r="G139" s="70"/>
      <c r="H139" s="70"/>
    </row>
    <row r="140" spans="3:8" ht="14.25" customHeight="1">
      <c r="C140" s="68"/>
      <c r="D140" s="73"/>
      <c r="E140" s="82"/>
      <c r="F140" s="69"/>
      <c r="G140" s="70"/>
      <c r="H140" s="70"/>
    </row>
    <row r="141" spans="3:8" ht="14.25" customHeight="1">
      <c r="C141" s="68"/>
      <c r="D141" s="73"/>
      <c r="E141" s="82"/>
      <c r="F141" s="69"/>
      <c r="G141" s="70"/>
      <c r="H141" s="70"/>
    </row>
    <row r="142" spans="3:8" ht="14.25" customHeight="1">
      <c r="C142" s="68"/>
      <c r="D142" s="73"/>
      <c r="E142" s="82"/>
      <c r="F142" s="69"/>
      <c r="G142" s="70"/>
      <c r="H142" s="70"/>
    </row>
    <row r="143" spans="3:8" ht="14.25" customHeight="1">
      <c r="C143" s="68"/>
      <c r="D143" s="73"/>
      <c r="E143" s="82"/>
      <c r="F143" s="69"/>
      <c r="G143" s="70"/>
      <c r="H143" s="70"/>
    </row>
    <row r="144" spans="3:8" ht="14.25" customHeight="1">
      <c r="C144" s="68"/>
      <c r="D144" s="73"/>
      <c r="E144" s="82"/>
      <c r="F144" s="69"/>
      <c r="G144" s="70"/>
      <c r="H144" s="70"/>
    </row>
    <row r="145" spans="3:8" ht="14.25" customHeight="1">
      <c r="C145" s="68"/>
      <c r="D145" s="73"/>
      <c r="E145" s="82"/>
      <c r="F145" s="69"/>
      <c r="G145" s="70"/>
      <c r="H145" s="70"/>
    </row>
    <row r="146" spans="3:8" ht="14.25" customHeight="1">
      <c r="C146" s="68"/>
      <c r="D146" s="73"/>
      <c r="E146" s="82"/>
      <c r="F146" s="69"/>
      <c r="G146" s="70"/>
      <c r="H146" s="70"/>
    </row>
    <row r="147" spans="3:8" ht="14.25" customHeight="1">
      <c r="C147" s="68"/>
      <c r="D147" s="73"/>
      <c r="E147" s="82"/>
      <c r="F147" s="69"/>
      <c r="G147" s="70"/>
      <c r="H147" s="70"/>
    </row>
    <row r="148" spans="3:8" ht="14.25" customHeight="1">
      <c r="C148" s="68"/>
      <c r="D148" s="73"/>
      <c r="E148" s="82"/>
      <c r="F148" s="69"/>
      <c r="G148" s="70"/>
      <c r="H148" s="70"/>
    </row>
    <row r="149" spans="3:8" ht="14.25" customHeight="1">
      <c r="C149" s="68"/>
      <c r="D149" s="73"/>
      <c r="E149" s="82"/>
      <c r="F149" s="69"/>
      <c r="G149" s="70"/>
      <c r="H149" s="70"/>
    </row>
    <row r="150" spans="3:8" ht="14.25" customHeight="1">
      <c r="C150" s="68"/>
      <c r="D150" s="73"/>
      <c r="E150" s="82"/>
      <c r="F150" s="69"/>
      <c r="G150" s="70"/>
      <c r="H150" s="70"/>
    </row>
    <row r="151" spans="3:8" ht="14.25" customHeight="1">
      <c r="C151" s="68"/>
      <c r="D151" s="73"/>
      <c r="E151" s="82"/>
      <c r="F151" s="69"/>
      <c r="G151" s="70"/>
      <c r="H151" s="70"/>
    </row>
    <row r="152" spans="3:8" ht="14.25" customHeight="1">
      <c r="C152" s="68"/>
      <c r="D152" s="73"/>
      <c r="E152" s="82"/>
      <c r="F152" s="69"/>
      <c r="G152" s="70"/>
      <c r="H152" s="70"/>
    </row>
    <row r="153" spans="3:8" ht="14.25" customHeight="1">
      <c r="C153" s="68"/>
      <c r="D153" s="73"/>
      <c r="E153" s="82"/>
      <c r="F153" s="69"/>
      <c r="G153" s="70"/>
      <c r="H153" s="70"/>
    </row>
    <row r="154" spans="3:8" ht="14.25" customHeight="1">
      <c r="C154" s="68"/>
      <c r="D154" s="73"/>
      <c r="E154" s="82"/>
      <c r="F154" s="69"/>
      <c r="G154" s="70"/>
      <c r="H154" s="70"/>
    </row>
    <row r="155" spans="3:8" ht="14.25" customHeight="1">
      <c r="C155" s="68"/>
      <c r="D155" s="73"/>
      <c r="E155" s="82"/>
      <c r="F155" s="69"/>
      <c r="G155" s="70"/>
      <c r="H155" s="70"/>
    </row>
    <row r="156" spans="3:8" ht="14.25" customHeight="1">
      <c r="C156" s="68"/>
      <c r="D156" s="73"/>
      <c r="E156" s="82"/>
      <c r="F156" s="69"/>
      <c r="G156" s="70"/>
      <c r="H156" s="70"/>
    </row>
    <row r="157" spans="3:8" ht="14.25" customHeight="1">
      <c r="C157" s="68"/>
      <c r="D157" s="73"/>
      <c r="E157" s="82"/>
      <c r="F157" s="69"/>
      <c r="G157" s="70"/>
      <c r="H157" s="70"/>
    </row>
    <row r="158" spans="3:8" ht="14.25" customHeight="1">
      <c r="C158" s="68"/>
      <c r="D158" s="73"/>
      <c r="E158" s="82"/>
      <c r="F158" s="69"/>
      <c r="G158" s="70"/>
      <c r="H158" s="70"/>
    </row>
    <row r="159" spans="3:8" ht="14.25" customHeight="1">
      <c r="C159" s="68"/>
      <c r="D159" s="73"/>
      <c r="E159" s="82"/>
      <c r="F159" s="69"/>
      <c r="G159" s="70"/>
      <c r="H159" s="70"/>
    </row>
    <row r="160" spans="3:8" ht="14.25" customHeight="1">
      <c r="C160" s="68"/>
      <c r="D160" s="73"/>
      <c r="E160" s="82"/>
      <c r="F160" s="69"/>
      <c r="G160" s="70"/>
      <c r="H160" s="70"/>
    </row>
    <row r="161" spans="3:8" ht="14.25" customHeight="1">
      <c r="C161" s="68"/>
      <c r="D161" s="73"/>
      <c r="E161" s="82"/>
      <c r="F161" s="69"/>
      <c r="G161" s="70"/>
      <c r="H161" s="70"/>
    </row>
    <row r="162" spans="3:8" ht="14.25" customHeight="1">
      <c r="C162" s="68"/>
      <c r="D162" s="73"/>
      <c r="E162" s="82"/>
      <c r="F162" s="69"/>
      <c r="G162" s="70"/>
      <c r="H162" s="70"/>
    </row>
    <row r="163" spans="3:8" ht="14.25" customHeight="1">
      <c r="C163" s="68"/>
      <c r="D163" s="73"/>
      <c r="E163" s="82"/>
      <c r="F163" s="69"/>
      <c r="G163" s="70"/>
      <c r="H163" s="70"/>
    </row>
    <row r="164" spans="3:8" ht="14.25" customHeight="1">
      <c r="C164" s="68"/>
      <c r="D164" s="73"/>
      <c r="E164" s="82"/>
      <c r="F164" s="69"/>
      <c r="G164" s="70"/>
      <c r="H164" s="70"/>
    </row>
    <row r="165" spans="3:8" ht="14.25" customHeight="1">
      <c r="C165" s="68"/>
      <c r="D165" s="73"/>
      <c r="E165" s="82"/>
      <c r="F165" s="69"/>
      <c r="G165" s="70"/>
      <c r="H165" s="70"/>
    </row>
    <row r="166" spans="3:8" ht="14.25" customHeight="1">
      <c r="C166" s="68"/>
      <c r="D166" s="73"/>
      <c r="E166" s="82"/>
      <c r="F166" s="69"/>
      <c r="G166" s="70"/>
      <c r="H166" s="70"/>
    </row>
    <row r="167" spans="3:8" ht="14.25" customHeight="1">
      <c r="C167" s="68"/>
      <c r="D167" s="73"/>
      <c r="E167" s="82"/>
      <c r="F167" s="69"/>
      <c r="G167" s="70"/>
      <c r="H167" s="70"/>
    </row>
    <row r="168" spans="3:8" ht="14.25" customHeight="1">
      <c r="C168" s="68"/>
      <c r="D168" s="73"/>
      <c r="E168" s="82"/>
      <c r="F168" s="69"/>
      <c r="G168" s="70"/>
      <c r="H168" s="70"/>
    </row>
    <row r="169" spans="3:8" ht="14.25" customHeight="1">
      <c r="C169" s="68"/>
      <c r="D169" s="73"/>
      <c r="E169" s="82"/>
      <c r="F169" s="69"/>
      <c r="G169" s="70"/>
      <c r="H169" s="70"/>
    </row>
    <row r="170" spans="3:8" ht="14.25" customHeight="1">
      <c r="C170" s="68"/>
      <c r="D170" s="73"/>
      <c r="E170" s="82"/>
      <c r="F170" s="69"/>
      <c r="G170" s="70"/>
      <c r="H170" s="70"/>
    </row>
    <row r="171" spans="3:8" ht="14.25" customHeight="1">
      <c r="C171" s="68"/>
      <c r="D171" s="73"/>
      <c r="E171" s="82"/>
      <c r="F171" s="69"/>
      <c r="G171" s="70"/>
      <c r="H171" s="70"/>
    </row>
    <row r="172" spans="3:8" ht="14.25" customHeight="1">
      <c r="C172" s="68"/>
      <c r="D172" s="73"/>
      <c r="E172" s="82"/>
      <c r="F172" s="69"/>
      <c r="G172" s="70"/>
      <c r="H172" s="70"/>
    </row>
    <row r="173" spans="3:8" ht="14.25" customHeight="1">
      <c r="C173" s="68"/>
      <c r="D173" s="73"/>
      <c r="E173" s="82"/>
      <c r="F173" s="69"/>
      <c r="G173" s="70"/>
      <c r="H173" s="70"/>
    </row>
    <row r="174" spans="3:8" ht="14.25" customHeight="1">
      <c r="C174" s="68"/>
      <c r="D174" s="73"/>
      <c r="E174" s="82"/>
      <c r="F174" s="69"/>
      <c r="G174" s="70"/>
      <c r="H174" s="70"/>
    </row>
    <row r="175" spans="3:8" ht="14.25" customHeight="1">
      <c r="C175" s="68"/>
      <c r="D175" s="73"/>
      <c r="E175" s="82"/>
      <c r="F175" s="69"/>
      <c r="G175" s="70"/>
      <c r="H175" s="70"/>
    </row>
    <row r="176" spans="3:8" ht="14.25" customHeight="1">
      <c r="C176" s="68"/>
      <c r="D176" s="73"/>
      <c r="E176" s="82"/>
      <c r="F176" s="69"/>
      <c r="G176" s="70"/>
      <c r="H176" s="70"/>
    </row>
    <row r="177" spans="3:8" ht="14.25" customHeight="1">
      <c r="C177" s="68"/>
      <c r="D177" s="73"/>
      <c r="E177" s="82"/>
      <c r="F177" s="69"/>
      <c r="G177" s="70"/>
      <c r="H177" s="70"/>
    </row>
    <row r="178" spans="3:8" ht="14.25" customHeight="1">
      <c r="C178" s="68"/>
      <c r="D178" s="73"/>
      <c r="E178" s="82"/>
      <c r="F178" s="69"/>
      <c r="G178" s="70"/>
      <c r="H178" s="70"/>
    </row>
    <row r="179" spans="3:8" ht="14.25" customHeight="1">
      <c r="C179" s="68"/>
      <c r="D179" s="73"/>
      <c r="E179" s="82"/>
      <c r="F179" s="69"/>
      <c r="G179" s="70"/>
      <c r="H179" s="70"/>
    </row>
    <row r="180" spans="3:8" ht="14.25" customHeight="1">
      <c r="C180" s="68"/>
      <c r="D180" s="73"/>
      <c r="E180" s="82"/>
      <c r="F180" s="69"/>
      <c r="G180" s="70"/>
      <c r="H180" s="70"/>
    </row>
    <row r="181" spans="3:8" ht="14.25" customHeight="1">
      <c r="C181" s="68"/>
      <c r="D181" s="73"/>
      <c r="E181" s="82"/>
      <c r="F181" s="69"/>
      <c r="G181" s="70"/>
      <c r="H181" s="70"/>
    </row>
    <row r="182" spans="3:8" ht="14.25" customHeight="1">
      <c r="C182" s="68"/>
      <c r="D182" s="73"/>
      <c r="E182" s="82"/>
      <c r="F182" s="69"/>
      <c r="G182" s="70"/>
      <c r="H182" s="70"/>
    </row>
    <row r="183" spans="3:8" ht="14.25" customHeight="1">
      <c r="C183" s="68"/>
      <c r="D183" s="73"/>
      <c r="E183" s="82"/>
      <c r="F183" s="69"/>
      <c r="G183" s="70"/>
      <c r="H183" s="70"/>
    </row>
    <row r="184" spans="3:8" ht="14.25" customHeight="1">
      <c r="C184" s="68"/>
      <c r="D184" s="73"/>
      <c r="E184" s="82"/>
      <c r="F184" s="69"/>
      <c r="G184" s="70"/>
      <c r="H184" s="70"/>
    </row>
    <row r="185" spans="3:8" ht="14.25" customHeight="1">
      <c r="C185" s="68"/>
      <c r="D185" s="73"/>
      <c r="E185" s="82"/>
      <c r="F185" s="69"/>
      <c r="G185" s="70"/>
      <c r="H185" s="70"/>
    </row>
    <row r="186" spans="3:8" ht="14.25" customHeight="1">
      <c r="C186" s="68"/>
      <c r="D186" s="73"/>
      <c r="E186" s="82"/>
      <c r="F186" s="69"/>
      <c r="G186" s="70"/>
      <c r="H186" s="70"/>
    </row>
    <row r="187" spans="3:8" ht="14.25" customHeight="1">
      <c r="C187" s="68"/>
      <c r="D187" s="73"/>
      <c r="E187" s="82"/>
      <c r="F187" s="69"/>
      <c r="G187" s="70"/>
      <c r="H187" s="70"/>
    </row>
    <row r="188" spans="3:8" ht="14.25" customHeight="1">
      <c r="C188" s="68"/>
      <c r="D188" s="73"/>
      <c r="E188" s="82"/>
      <c r="F188" s="69"/>
      <c r="G188" s="70"/>
      <c r="H188" s="70"/>
    </row>
    <row r="189" spans="3:8" ht="14.25" customHeight="1">
      <c r="C189" s="68"/>
      <c r="D189" s="73"/>
      <c r="E189" s="82"/>
      <c r="F189" s="69"/>
      <c r="G189" s="70"/>
      <c r="H189" s="70"/>
    </row>
    <row r="190" spans="3:8" ht="14.25" customHeight="1">
      <c r="C190" s="68"/>
      <c r="D190" s="73"/>
      <c r="E190" s="82"/>
      <c r="F190" s="69"/>
      <c r="G190" s="70"/>
      <c r="H190" s="70"/>
    </row>
    <row r="191" spans="3:8" ht="14.25" customHeight="1">
      <c r="C191" s="68"/>
      <c r="D191" s="73"/>
      <c r="E191" s="82"/>
      <c r="F191" s="69"/>
      <c r="G191" s="70"/>
      <c r="H191" s="70"/>
    </row>
    <row r="192" spans="3:8" ht="14.25" customHeight="1">
      <c r="C192" s="68"/>
      <c r="D192" s="73"/>
      <c r="E192" s="82"/>
      <c r="F192" s="69"/>
      <c r="G192" s="70"/>
      <c r="H192" s="70"/>
    </row>
    <row r="193" spans="3:8" ht="14.25" customHeight="1">
      <c r="C193" s="68"/>
      <c r="D193" s="73"/>
      <c r="E193" s="82"/>
      <c r="F193" s="69"/>
      <c r="G193" s="70"/>
      <c r="H193" s="70"/>
    </row>
    <row r="194" spans="3:8" ht="14.25" customHeight="1">
      <c r="C194" s="68"/>
      <c r="D194" s="73"/>
      <c r="E194" s="82"/>
      <c r="F194" s="69"/>
      <c r="G194" s="70"/>
      <c r="H194" s="70"/>
    </row>
    <row r="195" spans="3:8" ht="14.25" customHeight="1">
      <c r="C195" s="68"/>
      <c r="D195" s="73"/>
      <c r="E195" s="82"/>
      <c r="F195" s="69"/>
      <c r="G195" s="70"/>
      <c r="H195" s="70"/>
    </row>
    <row r="196" spans="3:8" ht="14.25" customHeight="1">
      <c r="C196" s="68"/>
      <c r="D196" s="73"/>
      <c r="E196" s="82"/>
      <c r="F196" s="69"/>
      <c r="G196" s="70"/>
      <c r="H196" s="70"/>
    </row>
    <row r="197" spans="3:8" ht="14.25" customHeight="1">
      <c r="C197" s="68"/>
      <c r="D197" s="73"/>
      <c r="E197" s="82"/>
      <c r="F197" s="69"/>
      <c r="G197" s="70"/>
      <c r="H197" s="70"/>
    </row>
    <row r="198" spans="3:8" ht="14.25" customHeight="1">
      <c r="C198" s="68"/>
      <c r="D198" s="73"/>
      <c r="E198" s="82"/>
      <c r="F198" s="69"/>
      <c r="G198" s="70"/>
      <c r="H198" s="70"/>
    </row>
    <row r="199" spans="3:8" ht="14.25" customHeight="1">
      <c r="C199" s="68"/>
      <c r="D199" s="73"/>
      <c r="E199" s="82"/>
      <c r="F199" s="69"/>
      <c r="G199" s="70"/>
      <c r="H199" s="70"/>
    </row>
    <row r="200" spans="3:8" ht="14.25" customHeight="1">
      <c r="C200" s="68"/>
      <c r="D200" s="73"/>
      <c r="E200" s="82"/>
      <c r="F200" s="69"/>
      <c r="G200" s="70"/>
      <c r="H200" s="70"/>
    </row>
    <row r="201" spans="3:8" ht="14.25" customHeight="1">
      <c r="C201" s="68"/>
      <c r="D201" s="73"/>
      <c r="E201" s="82"/>
      <c r="F201" s="69"/>
      <c r="G201" s="70"/>
      <c r="H201" s="70"/>
    </row>
    <row r="202" spans="3:8" ht="14.25" customHeight="1">
      <c r="C202" s="68"/>
      <c r="D202" s="73"/>
      <c r="E202" s="82"/>
      <c r="F202" s="69"/>
      <c r="G202" s="70"/>
      <c r="H202" s="70"/>
    </row>
    <row r="203" spans="3:8" ht="14.25" customHeight="1">
      <c r="C203" s="68"/>
      <c r="D203" s="73"/>
      <c r="E203" s="82"/>
      <c r="F203" s="69"/>
      <c r="G203" s="70"/>
      <c r="H203" s="70"/>
    </row>
    <row r="204" spans="3:8" ht="14.25" customHeight="1">
      <c r="C204" s="68"/>
      <c r="D204" s="73"/>
      <c r="E204" s="82"/>
      <c r="F204" s="69"/>
      <c r="G204" s="70"/>
      <c r="H204" s="70"/>
    </row>
    <row r="205" spans="3:8" ht="14.25" customHeight="1">
      <c r="C205" s="68"/>
      <c r="D205" s="73"/>
      <c r="E205" s="82"/>
      <c r="F205" s="69"/>
      <c r="G205" s="70"/>
      <c r="H205" s="70"/>
    </row>
    <row r="206" spans="3:8" ht="14.25" customHeight="1">
      <c r="C206" s="68"/>
      <c r="D206" s="73"/>
      <c r="E206" s="82"/>
      <c r="F206" s="69"/>
      <c r="G206" s="70"/>
      <c r="H206" s="70"/>
    </row>
    <row r="207" spans="3:8" ht="14.25" customHeight="1">
      <c r="C207" s="68"/>
      <c r="D207" s="73"/>
      <c r="E207" s="82"/>
      <c r="F207" s="69"/>
      <c r="G207" s="70"/>
      <c r="H207" s="70"/>
    </row>
    <row r="208" spans="3:8" ht="14.25" customHeight="1">
      <c r="C208" s="68"/>
      <c r="D208" s="73"/>
      <c r="E208" s="82"/>
      <c r="F208" s="69"/>
      <c r="G208" s="70"/>
      <c r="H208" s="70"/>
    </row>
    <row r="209" spans="3:8" ht="14.25" customHeight="1">
      <c r="C209" s="68"/>
      <c r="D209" s="73"/>
      <c r="E209" s="82"/>
      <c r="F209" s="69"/>
      <c r="G209" s="70"/>
      <c r="H209" s="70"/>
    </row>
    <row r="210" spans="3:8" ht="14.25" customHeight="1">
      <c r="C210" s="68"/>
      <c r="D210" s="73"/>
      <c r="E210" s="82"/>
      <c r="F210" s="69"/>
      <c r="G210" s="70"/>
      <c r="H210" s="70"/>
    </row>
    <row r="211" spans="3:8" ht="14.25" customHeight="1">
      <c r="C211" s="68"/>
      <c r="D211" s="73"/>
      <c r="E211" s="82"/>
      <c r="F211" s="69"/>
      <c r="G211" s="70"/>
      <c r="H211" s="70"/>
    </row>
    <row r="212" spans="3:8" ht="14.25" customHeight="1">
      <c r="C212" s="68"/>
      <c r="D212" s="73"/>
      <c r="E212" s="82"/>
      <c r="F212" s="69"/>
      <c r="G212" s="70"/>
      <c r="H212" s="70"/>
    </row>
    <row r="213" spans="3:8" ht="14.25" customHeight="1">
      <c r="C213" s="68"/>
      <c r="D213" s="73"/>
      <c r="E213" s="82"/>
      <c r="F213" s="69"/>
      <c r="G213" s="70"/>
      <c r="H213" s="70"/>
    </row>
    <row r="214" spans="3:8" ht="14.25" customHeight="1">
      <c r="C214" s="68"/>
      <c r="D214" s="73"/>
      <c r="E214" s="82"/>
      <c r="F214" s="69"/>
      <c r="G214" s="70"/>
      <c r="H214" s="70"/>
    </row>
    <row r="215" spans="3:8" ht="14.25" customHeight="1">
      <c r="C215" s="68"/>
      <c r="D215" s="73"/>
      <c r="E215" s="82"/>
      <c r="F215" s="69"/>
      <c r="G215" s="70"/>
      <c r="H215" s="70"/>
    </row>
    <row r="216" spans="3:8" ht="14.25" customHeight="1">
      <c r="C216" s="68"/>
      <c r="D216" s="73"/>
      <c r="E216" s="82"/>
      <c r="F216" s="69"/>
      <c r="G216" s="70"/>
      <c r="H216" s="70"/>
    </row>
    <row r="217" spans="3:8" ht="14.25" customHeight="1">
      <c r="C217" s="68"/>
      <c r="D217" s="73"/>
      <c r="E217" s="82"/>
      <c r="F217" s="69"/>
      <c r="G217" s="70"/>
      <c r="H217" s="70"/>
    </row>
    <row r="218" spans="3:8" ht="14.25" customHeight="1">
      <c r="C218" s="68"/>
      <c r="D218" s="73"/>
      <c r="E218" s="82"/>
      <c r="F218" s="69"/>
      <c r="G218" s="70"/>
      <c r="H218" s="70"/>
    </row>
    <row r="219" spans="3:8" ht="14.25" customHeight="1">
      <c r="C219" s="68"/>
      <c r="D219" s="73"/>
      <c r="E219" s="82"/>
      <c r="F219" s="69"/>
      <c r="G219" s="70"/>
      <c r="H219" s="70"/>
    </row>
    <row r="220" spans="3:8" ht="14.25" customHeight="1">
      <c r="C220" s="68"/>
      <c r="D220" s="73"/>
      <c r="E220" s="82"/>
      <c r="F220" s="69"/>
      <c r="G220" s="70"/>
      <c r="H220" s="70"/>
    </row>
    <row r="221" spans="3:8" ht="14.25" customHeight="1">
      <c r="C221" s="68"/>
      <c r="D221" s="73"/>
      <c r="E221" s="82"/>
      <c r="F221" s="69"/>
      <c r="G221" s="70"/>
      <c r="H221" s="70"/>
    </row>
    <row r="222" spans="3:8" ht="14.25" customHeight="1">
      <c r="C222" s="68"/>
      <c r="D222" s="73"/>
      <c r="E222" s="82"/>
      <c r="F222" s="69"/>
      <c r="G222" s="70"/>
      <c r="H222" s="70"/>
    </row>
    <row r="223" spans="3:8" ht="14.25" customHeight="1">
      <c r="C223" s="68"/>
      <c r="D223" s="73"/>
      <c r="E223" s="82"/>
      <c r="F223" s="69"/>
      <c r="G223" s="70"/>
      <c r="H223" s="70"/>
    </row>
    <row r="224" spans="3:8" ht="14.25" customHeight="1">
      <c r="C224" s="68"/>
      <c r="D224" s="73"/>
      <c r="E224" s="82"/>
      <c r="F224" s="69"/>
      <c r="G224" s="70"/>
      <c r="H224" s="70"/>
    </row>
    <row r="225" spans="3:8" ht="14.25" customHeight="1">
      <c r="C225" s="68"/>
      <c r="D225" s="73"/>
      <c r="E225" s="82"/>
      <c r="F225" s="69"/>
      <c r="G225" s="70"/>
      <c r="H225" s="70"/>
    </row>
    <row r="226" spans="3:8" ht="14.25" customHeight="1">
      <c r="C226" s="68"/>
      <c r="D226" s="73"/>
      <c r="E226" s="82"/>
      <c r="F226" s="69"/>
      <c r="G226" s="70"/>
      <c r="H226" s="70"/>
    </row>
    <row r="227" spans="3:8" ht="14.25" customHeight="1">
      <c r="C227" s="68"/>
      <c r="D227" s="73"/>
      <c r="E227" s="82"/>
      <c r="F227" s="69"/>
      <c r="G227" s="70"/>
      <c r="H227" s="70"/>
    </row>
    <row r="228" spans="3:8" ht="14.25" customHeight="1">
      <c r="C228" s="68"/>
      <c r="D228" s="73"/>
      <c r="E228" s="82"/>
      <c r="F228" s="69"/>
      <c r="G228" s="70"/>
      <c r="H228" s="70"/>
    </row>
    <row r="229" spans="3:8" ht="14.25" customHeight="1">
      <c r="C229" s="68"/>
      <c r="D229" s="73"/>
      <c r="E229" s="82"/>
      <c r="F229" s="69"/>
      <c r="G229" s="70"/>
      <c r="H229" s="70"/>
    </row>
    <row r="230" spans="3:8" ht="14.25" customHeight="1">
      <c r="C230" s="68"/>
      <c r="D230" s="73"/>
      <c r="E230" s="82"/>
      <c r="F230" s="69"/>
      <c r="G230" s="70"/>
      <c r="H230" s="70"/>
    </row>
    <row r="231" spans="3:8" ht="14.25" customHeight="1">
      <c r="C231" s="68"/>
      <c r="D231" s="73"/>
      <c r="E231" s="82"/>
      <c r="F231" s="69"/>
      <c r="G231" s="70"/>
      <c r="H231" s="70"/>
    </row>
    <row r="232" spans="3:8" ht="14.25" customHeight="1">
      <c r="C232" s="68"/>
      <c r="D232" s="73"/>
      <c r="E232" s="82"/>
      <c r="F232" s="69"/>
      <c r="G232" s="70"/>
      <c r="H232" s="70"/>
    </row>
    <row r="233" spans="3:8" ht="14.25" customHeight="1">
      <c r="C233" s="68"/>
      <c r="D233" s="73"/>
      <c r="E233" s="82"/>
      <c r="F233" s="69"/>
      <c r="G233" s="70"/>
      <c r="H233" s="70"/>
    </row>
    <row r="234" spans="3:8" ht="14.25" customHeight="1">
      <c r="C234" s="68"/>
      <c r="D234" s="73"/>
      <c r="E234" s="82"/>
      <c r="F234" s="69"/>
      <c r="G234" s="70"/>
      <c r="H234" s="70"/>
    </row>
    <row r="235" spans="3:8" ht="14.25" customHeight="1">
      <c r="C235" s="68"/>
      <c r="D235" s="73"/>
      <c r="E235" s="82"/>
      <c r="F235" s="69"/>
      <c r="G235" s="70"/>
      <c r="H235" s="70"/>
    </row>
    <row r="236" spans="3:8" ht="14.25" customHeight="1">
      <c r="C236" s="68"/>
      <c r="D236" s="73"/>
      <c r="E236" s="82"/>
      <c r="F236" s="69"/>
      <c r="G236" s="70"/>
      <c r="H236" s="70"/>
    </row>
    <row r="237" spans="3:8" ht="14.25" customHeight="1">
      <c r="C237" s="68"/>
      <c r="D237" s="73"/>
      <c r="E237" s="82"/>
      <c r="F237" s="69"/>
      <c r="G237" s="70"/>
      <c r="H237" s="70"/>
    </row>
    <row r="238" spans="3:8" ht="14.25" customHeight="1">
      <c r="C238" s="68"/>
      <c r="D238" s="73"/>
      <c r="E238" s="82"/>
      <c r="F238" s="69"/>
      <c r="G238" s="70"/>
      <c r="H238" s="70"/>
    </row>
    <row r="239" spans="3:8" ht="14.25" customHeight="1">
      <c r="C239" s="68"/>
      <c r="D239" s="73"/>
      <c r="E239" s="82"/>
      <c r="F239" s="69"/>
      <c r="G239" s="70"/>
      <c r="H239" s="70"/>
    </row>
    <row r="240" spans="3:8" ht="14.25" customHeight="1">
      <c r="C240" s="68"/>
      <c r="D240" s="73"/>
      <c r="E240" s="82"/>
      <c r="F240" s="69"/>
      <c r="G240" s="70"/>
      <c r="H240" s="70"/>
    </row>
    <row r="241" spans="3:8" ht="14.25" customHeight="1">
      <c r="C241" s="68"/>
      <c r="D241" s="73"/>
      <c r="E241" s="82"/>
      <c r="F241" s="69"/>
      <c r="G241" s="70"/>
      <c r="H241" s="70"/>
    </row>
    <row r="242" spans="3:8" ht="14.25" customHeight="1">
      <c r="C242" s="68"/>
      <c r="D242" s="73"/>
      <c r="E242" s="82"/>
      <c r="F242" s="69"/>
      <c r="G242" s="70"/>
      <c r="H242" s="70"/>
    </row>
    <row r="243" spans="3:8" ht="14.25" customHeight="1">
      <c r="C243" s="68"/>
      <c r="D243" s="73"/>
      <c r="E243" s="82"/>
      <c r="F243" s="69"/>
      <c r="G243" s="70"/>
      <c r="H243" s="70"/>
    </row>
    <row r="244" spans="3:8" ht="14.25" customHeight="1">
      <c r="C244" s="68"/>
      <c r="D244" s="73"/>
      <c r="E244" s="82"/>
      <c r="F244" s="69"/>
      <c r="G244" s="70"/>
      <c r="H244" s="70"/>
    </row>
    <row r="245" spans="3:8" ht="14.25" customHeight="1">
      <c r="C245" s="68"/>
      <c r="D245" s="73"/>
      <c r="E245" s="82"/>
      <c r="F245" s="69"/>
      <c r="G245" s="70"/>
      <c r="H245" s="70"/>
    </row>
    <row r="246" spans="3:8" ht="14.25" customHeight="1">
      <c r="C246" s="68"/>
      <c r="D246" s="73"/>
      <c r="E246" s="82"/>
      <c r="F246" s="69"/>
      <c r="G246" s="70"/>
      <c r="H246" s="70"/>
    </row>
    <row r="247" spans="3:8" ht="14.25" customHeight="1">
      <c r="C247" s="68"/>
      <c r="D247" s="73"/>
      <c r="E247" s="82"/>
      <c r="F247" s="69"/>
      <c r="G247" s="70"/>
      <c r="H247" s="70"/>
    </row>
    <row r="248" spans="3:8" ht="14.25" customHeight="1">
      <c r="C248" s="68"/>
      <c r="D248" s="73"/>
      <c r="E248" s="82"/>
      <c r="F248" s="69"/>
      <c r="G248" s="70"/>
      <c r="H248" s="70"/>
    </row>
    <row r="249" spans="3:8" ht="14.25" customHeight="1">
      <c r="C249" s="68"/>
      <c r="D249" s="73"/>
      <c r="E249" s="82"/>
      <c r="F249" s="69"/>
      <c r="G249" s="70"/>
      <c r="H249" s="70"/>
    </row>
    <row r="250" spans="3:8" ht="14.25" customHeight="1">
      <c r="C250" s="68"/>
      <c r="D250" s="73"/>
      <c r="E250" s="82"/>
      <c r="F250" s="69"/>
      <c r="G250" s="70"/>
      <c r="H250" s="70"/>
    </row>
    <row r="251" spans="3:8" ht="14.25" customHeight="1">
      <c r="C251" s="68"/>
      <c r="D251" s="73"/>
      <c r="E251" s="82"/>
      <c r="F251" s="69"/>
      <c r="G251" s="70"/>
      <c r="H251" s="70"/>
    </row>
    <row r="252" spans="3:8" ht="14.25" customHeight="1">
      <c r="C252" s="68"/>
      <c r="D252" s="73"/>
      <c r="E252" s="82"/>
      <c r="F252" s="69"/>
      <c r="G252" s="70"/>
      <c r="H252" s="70"/>
    </row>
    <row r="253" spans="3:8" ht="14.25" customHeight="1">
      <c r="C253" s="68"/>
      <c r="D253" s="73"/>
      <c r="E253" s="82"/>
      <c r="F253" s="69"/>
      <c r="G253" s="70"/>
      <c r="H253" s="70"/>
    </row>
    <row r="254" spans="3:8" ht="14.25" customHeight="1">
      <c r="C254" s="68"/>
      <c r="D254" s="73"/>
      <c r="E254" s="82"/>
      <c r="F254" s="69"/>
      <c r="G254" s="70"/>
      <c r="H254" s="70"/>
    </row>
    <row r="255" spans="3:8" ht="14.25" customHeight="1">
      <c r="C255" s="68"/>
      <c r="D255" s="73"/>
      <c r="E255" s="82"/>
      <c r="F255" s="69"/>
      <c r="G255" s="70"/>
      <c r="H255" s="70"/>
    </row>
    <row r="256" spans="3:8" ht="14.25" customHeight="1">
      <c r="C256" s="68"/>
      <c r="D256" s="73"/>
      <c r="E256" s="82"/>
      <c r="F256" s="69"/>
      <c r="G256" s="70"/>
      <c r="H256" s="70"/>
    </row>
    <row r="257" spans="3:8" ht="14.25" customHeight="1">
      <c r="C257" s="68"/>
      <c r="D257" s="73"/>
      <c r="E257" s="82"/>
      <c r="F257" s="69"/>
      <c r="G257" s="70"/>
      <c r="H257" s="70"/>
    </row>
    <row r="258" spans="3:8" ht="14.25" customHeight="1">
      <c r="C258" s="68"/>
      <c r="D258" s="73"/>
      <c r="E258" s="82"/>
      <c r="F258" s="69"/>
      <c r="G258" s="70"/>
      <c r="H258" s="70"/>
    </row>
    <row r="259" spans="3:8" ht="14.25" customHeight="1">
      <c r="C259" s="68"/>
      <c r="D259" s="73"/>
      <c r="E259" s="82"/>
      <c r="F259" s="69"/>
      <c r="G259" s="70"/>
      <c r="H259" s="70"/>
    </row>
    <row r="260" spans="3:8" ht="14.25" customHeight="1">
      <c r="C260" s="68"/>
      <c r="D260" s="73"/>
      <c r="E260" s="82"/>
      <c r="F260" s="69"/>
      <c r="G260" s="70"/>
      <c r="H260" s="70"/>
    </row>
    <row r="261" spans="3:8" ht="14.25" customHeight="1">
      <c r="C261" s="68"/>
      <c r="D261" s="73"/>
      <c r="E261" s="82"/>
      <c r="F261" s="69"/>
      <c r="G261" s="70"/>
      <c r="H261" s="70"/>
    </row>
    <row r="262" spans="3:8" ht="14.25" customHeight="1">
      <c r="C262" s="68"/>
      <c r="D262" s="73"/>
      <c r="E262" s="82"/>
      <c r="F262" s="69"/>
      <c r="G262" s="70"/>
      <c r="H262" s="70"/>
    </row>
    <row r="263" spans="3:8" ht="14.25" customHeight="1">
      <c r="C263" s="68"/>
      <c r="D263" s="73"/>
      <c r="E263" s="82"/>
      <c r="F263" s="69"/>
      <c r="G263" s="70"/>
      <c r="H263" s="70"/>
    </row>
    <row r="264" spans="3:8" ht="14.25" customHeight="1">
      <c r="C264" s="68"/>
      <c r="D264" s="73"/>
      <c r="E264" s="82"/>
      <c r="F264" s="69"/>
      <c r="G264" s="70"/>
      <c r="H264" s="70"/>
    </row>
    <row r="265" spans="3:8" ht="14.25" customHeight="1">
      <c r="C265" s="68"/>
      <c r="D265" s="73"/>
      <c r="E265" s="82"/>
      <c r="F265" s="69"/>
      <c r="G265" s="70"/>
      <c r="H265" s="70"/>
    </row>
    <row r="266" spans="3:8" ht="14.25" customHeight="1">
      <c r="C266" s="68"/>
      <c r="D266" s="73"/>
      <c r="E266" s="82"/>
      <c r="F266" s="69"/>
      <c r="G266" s="70"/>
      <c r="H266" s="70"/>
    </row>
    <row r="267" spans="3:8" ht="14.25" customHeight="1">
      <c r="C267" s="68"/>
      <c r="D267" s="73"/>
      <c r="E267" s="82"/>
      <c r="F267" s="69"/>
      <c r="G267" s="70"/>
      <c r="H267" s="70"/>
    </row>
    <row r="268" spans="3:8" ht="14.25" customHeight="1">
      <c r="C268" s="68"/>
      <c r="D268" s="73"/>
      <c r="E268" s="82"/>
      <c r="F268" s="69"/>
      <c r="G268" s="70"/>
      <c r="H268" s="70"/>
    </row>
    <row r="269" spans="3:8" ht="14.25" customHeight="1">
      <c r="C269" s="68"/>
      <c r="D269" s="73"/>
      <c r="E269" s="82"/>
      <c r="F269" s="69"/>
      <c r="G269" s="70"/>
      <c r="H269" s="70"/>
    </row>
    <row r="270" spans="3:8" ht="14.25" customHeight="1">
      <c r="C270" s="68"/>
      <c r="D270" s="73"/>
      <c r="E270" s="82"/>
      <c r="F270" s="69"/>
      <c r="G270" s="70"/>
      <c r="H270" s="70"/>
    </row>
    <row r="271" spans="3:8" ht="14.25" customHeight="1">
      <c r="C271" s="68"/>
      <c r="D271" s="73"/>
      <c r="E271" s="82"/>
      <c r="F271" s="69"/>
      <c r="G271" s="70"/>
      <c r="H271" s="70"/>
    </row>
    <row r="272" spans="3:8" ht="14.25" customHeight="1">
      <c r="C272" s="68"/>
      <c r="D272" s="73"/>
      <c r="E272" s="82"/>
      <c r="F272" s="69"/>
      <c r="G272" s="70"/>
      <c r="H272" s="70"/>
    </row>
    <row r="273" spans="3:8" ht="14.25" customHeight="1">
      <c r="C273" s="68"/>
      <c r="D273" s="73"/>
      <c r="E273" s="82"/>
      <c r="F273" s="69"/>
      <c r="G273" s="70"/>
      <c r="H273" s="70"/>
    </row>
    <row r="274" spans="3:8" ht="14.25" customHeight="1">
      <c r="C274" s="68"/>
      <c r="D274" s="73"/>
      <c r="E274" s="82"/>
      <c r="F274" s="69"/>
      <c r="G274" s="70"/>
      <c r="H274" s="70"/>
    </row>
    <row r="275" spans="3:8" ht="14.25" customHeight="1">
      <c r="C275" s="68"/>
      <c r="D275" s="73"/>
      <c r="E275" s="82"/>
      <c r="F275" s="69"/>
      <c r="G275" s="70"/>
      <c r="H275" s="70"/>
    </row>
    <row r="276" spans="3:8" ht="14.25" customHeight="1">
      <c r="C276" s="68"/>
      <c r="D276" s="73"/>
      <c r="E276" s="82"/>
      <c r="F276" s="69"/>
      <c r="G276" s="70"/>
      <c r="H276" s="70"/>
    </row>
    <row r="277" spans="3:8" ht="14.25" customHeight="1">
      <c r="C277" s="68"/>
      <c r="D277" s="73"/>
      <c r="E277" s="82"/>
      <c r="F277" s="69"/>
      <c r="G277" s="70"/>
      <c r="H277" s="70"/>
    </row>
    <row r="278" spans="3:8" ht="14.25" customHeight="1">
      <c r="C278" s="68"/>
      <c r="D278" s="73"/>
      <c r="E278" s="82"/>
      <c r="F278" s="69"/>
      <c r="G278" s="70"/>
      <c r="H278" s="70"/>
    </row>
    <row r="279" spans="3:8" ht="14.25" customHeight="1">
      <c r="C279" s="68"/>
      <c r="D279" s="73"/>
      <c r="E279" s="82"/>
      <c r="F279" s="69"/>
      <c r="G279" s="70"/>
      <c r="H279" s="70"/>
    </row>
    <row r="280" spans="3:8" ht="14.25" customHeight="1">
      <c r="C280" s="68"/>
      <c r="D280" s="73"/>
      <c r="E280" s="82"/>
      <c r="F280" s="69"/>
      <c r="G280" s="70"/>
      <c r="H280" s="70"/>
    </row>
    <row r="281" spans="3:8" ht="14.25" customHeight="1">
      <c r="C281" s="68"/>
      <c r="D281" s="73"/>
      <c r="E281" s="82"/>
      <c r="F281" s="69"/>
      <c r="G281" s="70"/>
      <c r="H281" s="70"/>
    </row>
    <row r="282" spans="3:8" ht="14.25" customHeight="1">
      <c r="C282" s="68"/>
      <c r="D282" s="73"/>
      <c r="E282" s="82"/>
      <c r="F282" s="69"/>
      <c r="G282" s="70"/>
      <c r="H282" s="70"/>
    </row>
    <row r="283" spans="3:8" ht="14.25" customHeight="1">
      <c r="C283" s="68"/>
      <c r="D283" s="73"/>
      <c r="E283" s="82"/>
      <c r="F283" s="69"/>
      <c r="G283" s="70"/>
      <c r="H283" s="70"/>
    </row>
    <row r="284" spans="3:8" ht="14.25" customHeight="1">
      <c r="C284" s="68"/>
      <c r="D284" s="73"/>
      <c r="E284" s="82"/>
      <c r="F284" s="69"/>
      <c r="G284" s="70"/>
      <c r="H284" s="70"/>
    </row>
    <row r="285" spans="3:8" ht="14.25" customHeight="1">
      <c r="C285" s="68"/>
      <c r="D285" s="73"/>
      <c r="E285" s="82"/>
      <c r="F285" s="69"/>
      <c r="G285" s="70"/>
      <c r="H285" s="70"/>
    </row>
    <row r="286" spans="3:8" ht="14.25" customHeight="1">
      <c r="C286" s="68"/>
      <c r="D286" s="73"/>
      <c r="E286" s="82"/>
      <c r="F286" s="69"/>
      <c r="G286" s="70"/>
      <c r="H286" s="70"/>
    </row>
    <row r="287" spans="3:8" ht="14.25" customHeight="1">
      <c r="C287" s="68"/>
      <c r="D287" s="73"/>
      <c r="E287" s="82"/>
      <c r="F287" s="69"/>
      <c r="G287" s="70"/>
      <c r="H287" s="70"/>
    </row>
    <row r="288" spans="3:8" ht="14.25" customHeight="1">
      <c r="C288" s="68"/>
      <c r="D288" s="73"/>
      <c r="E288" s="82"/>
      <c r="F288" s="69"/>
      <c r="G288" s="70"/>
      <c r="H288" s="70"/>
    </row>
    <row r="289" spans="3:8" ht="14.25" customHeight="1">
      <c r="C289" s="68"/>
      <c r="D289" s="73"/>
      <c r="E289" s="82"/>
      <c r="F289" s="69"/>
      <c r="G289" s="70"/>
      <c r="H289" s="70"/>
    </row>
    <row r="290" spans="3:8" ht="14.25" customHeight="1">
      <c r="C290" s="68"/>
      <c r="D290" s="73"/>
      <c r="E290" s="82"/>
      <c r="F290" s="69"/>
      <c r="G290" s="70"/>
      <c r="H290" s="70"/>
    </row>
    <row r="291" spans="3:8" ht="14.25" customHeight="1">
      <c r="C291" s="68"/>
      <c r="D291" s="73"/>
      <c r="E291" s="82"/>
      <c r="F291" s="69"/>
      <c r="G291" s="70"/>
      <c r="H291" s="70"/>
    </row>
    <row r="292" spans="3:8" ht="14.25" customHeight="1">
      <c r="C292" s="68"/>
      <c r="D292" s="73"/>
      <c r="E292" s="82"/>
      <c r="F292" s="69"/>
      <c r="G292" s="70"/>
      <c r="H292" s="70"/>
    </row>
    <row r="293" spans="3:8" ht="14.25" customHeight="1">
      <c r="C293" s="68"/>
      <c r="D293" s="73"/>
      <c r="E293" s="82"/>
      <c r="F293" s="69"/>
      <c r="G293" s="70"/>
      <c r="H293" s="70"/>
    </row>
    <row r="294" spans="3:8" ht="14.25" customHeight="1">
      <c r="C294" s="68"/>
      <c r="D294" s="73"/>
      <c r="E294" s="82"/>
      <c r="F294" s="69"/>
      <c r="G294" s="70"/>
      <c r="H294" s="70"/>
    </row>
    <row r="295" spans="3:8" ht="14.25" customHeight="1">
      <c r="C295" s="68"/>
      <c r="D295" s="73"/>
      <c r="E295" s="82"/>
      <c r="F295" s="69"/>
      <c r="G295" s="70"/>
      <c r="H295" s="70"/>
    </row>
    <row r="296" spans="3:8" ht="14.25" customHeight="1">
      <c r="C296" s="68"/>
      <c r="D296" s="73"/>
      <c r="E296" s="82"/>
      <c r="F296" s="69"/>
      <c r="G296" s="70"/>
      <c r="H296" s="70"/>
    </row>
    <row r="297" spans="3:8" ht="14.25" customHeight="1">
      <c r="C297" s="68"/>
      <c r="D297" s="73"/>
      <c r="E297" s="82"/>
      <c r="F297" s="69"/>
      <c r="G297" s="70"/>
      <c r="H297" s="70"/>
    </row>
    <row r="298" spans="3:8" ht="14.25" customHeight="1">
      <c r="C298" s="68"/>
      <c r="D298" s="73"/>
      <c r="E298" s="82"/>
      <c r="F298" s="69"/>
      <c r="G298" s="70"/>
      <c r="H298" s="70"/>
    </row>
    <row r="299" spans="3:8" ht="14.25" customHeight="1">
      <c r="C299" s="68"/>
      <c r="D299" s="73"/>
      <c r="E299" s="82"/>
      <c r="F299" s="69"/>
      <c r="G299" s="70"/>
      <c r="H299" s="70"/>
    </row>
    <row r="300" spans="3:8" ht="14.25" customHeight="1">
      <c r="C300" s="68"/>
      <c r="D300" s="73"/>
      <c r="E300" s="82"/>
      <c r="F300" s="69"/>
      <c r="G300" s="70"/>
      <c r="H300" s="70"/>
    </row>
    <row r="301" spans="3:8" ht="14.25" customHeight="1">
      <c r="C301" s="68"/>
      <c r="D301" s="73"/>
      <c r="E301" s="82"/>
      <c r="F301" s="69"/>
      <c r="G301" s="70"/>
      <c r="H301" s="70"/>
    </row>
    <row r="302" spans="3:8" ht="14.25" customHeight="1">
      <c r="C302" s="68"/>
      <c r="D302" s="73"/>
      <c r="E302" s="82"/>
      <c r="F302" s="69"/>
      <c r="G302" s="70"/>
      <c r="H302" s="70"/>
    </row>
    <row r="303" spans="3:8" ht="14.25" customHeight="1">
      <c r="C303" s="68"/>
      <c r="D303" s="73"/>
      <c r="E303" s="82"/>
      <c r="F303" s="69"/>
      <c r="G303" s="70"/>
      <c r="H303" s="70"/>
    </row>
    <row r="304" spans="3:8" ht="14.25" customHeight="1">
      <c r="C304" s="68"/>
      <c r="D304" s="73"/>
      <c r="E304" s="82"/>
      <c r="F304" s="69"/>
      <c r="G304" s="70"/>
      <c r="H304" s="70"/>
    </row>
    <row r="305" spans="3:8" ht="14.25" customHeight="1">
      <c r="C305" s="68"/>
      <c r="D305" s="73"/>
      <c r="E305" s="82"/>
      <c r="F305" s="69"/>
      <c r="G305" s="70"/>
      <c r="H305" s="70"/>
    </row>
    <row r="306" spans="3:8" ht="14.25" customHeight="1">
      <c r="C306" s="68"/>
      <c r="D306" s="73"/>
      <c r="E306" s="82"/>
      <c r="F306" s="69"/>
      <c r="G306" s="70"/>
      <c r="H306" s="70"/>
    </row>
    <row r="307" spans="3:8" ht="14.25" customHeight="1">
      <c r="C307" s="68"/>
      <c r="D307" s="73"/>
      <c r="E307" s="82"/>
      <c r="F307" s="69"/>
      <c r="G307" s="70"/>
      <c r="H307" s="70"/>
    </row>
    <row r="308" spans="3:8" ht="14.25" customHeight="1">
      <c r="C308" s="68"/>
      <c r="D308" s="73"/>
      <c r="E308" s="82"/>
      <c r="F308" s="69"/>
      <c r="G308" s="70"/>
      <c r="H308" s="70"/>
    </row>
    <row r="309" spans="3:8" ht="14.25" customHeight="1">
      <c r="C309" s="68"/>
      <c r="D309" s="73"/>
      <c r="E309" s="82"/>
      <c r="F309" s="69"/>
      <c r="G309" s="70"/>
      <c r="H309" s="70"/>
    </row>
    <row r="310" spans="3:8" ht="14.25" customHeight="1">
      <c r="C310" s="68"/>
      <c r="D310" s="73"/>
      <c r="E310" s="82"/>
      <c r="F310" s="69"/>
      <c r="G310" s="70"/>
      <c r="H310" s="70"/>
    </row>
    <row r="311" spans="3:8" ht="14.25" customHeight="1">
      <c r="C311" s="68"/>
      <c r="D311" s="73"/>
      <c r="E311" s="82"/>
      <c r="F311" s="69"/>
      <c r="G311" s="70"/>
      <c r="H311" s="70"/>
    </row>
    <row r="312" spans="3:8" ht="14.25" customHeight="1">
      <c r="C312" s="68"/>
      <c r="D312" s="73"/>
      <c r="E312" s="82"/>
      <c r="F312" s="69"/>
      <c r="G312" s="70"/>
      <c r="H312" s="70"/>
    </row>
    <row r="313" spans="3:8" ht="14.25" customHeight="1">
      <c r="C313" s="68"/>
      <c r="D313" s="73"/>
      <c r="E313" s="82"/>
      <c r="F313" s="69"/>
      <c r="G313" s="70"/>
      <c r="H313" s="70"/>
    </row>
    <row r="314" spans="3:8" ht="14.25" customHeight="1">
      <c r="C314" s="68"/>
      <c r="D314" s="73"/>
      <c r="E314" s="82"/>
      <c r="F314" s="69"/>
      <c r="G314" s="70"/>
      <c r="H314" s="70"/>
    </row>
    <row r="315" spans="3:8" ht="14.25" customHeight="1">
      <c r="C315" s="68"/>
      <c r="D315" s="73"/>
      <c r="E315" s="82"/>
      <c r="F315" s="69"/>
      <c r="G315" s="70"/>
      <c r="H315" s="70"/>
    </row>
    <row r="316" spans="3:8" ht="14.25" customHeight="1">
      <c r="C316" s="68"/>
      <c r="D316" s="73"/>
      <c r="E316" s="82"/>
      <c r="F316" s="69"/>
      <c r="G316" s="70"/>
      <c r="H316" s="70"/>
    </row>
    <row r="317" spans="3:8" ht="14.25" customHeight="1">
      <c r="C317" s="68"/>
      <c r="D317" s="73"/>
      <c r="E317" s="82"/>
      <c r="F317" s="69"/>
      <c r="G317" s="70"/>
      <c r="H317" s="70"/>
    </row>
    <row r="318" spans="3:8" ht="14.25" customHeight="1">
      <c r="C318" s="68"/>
      <c r="D318" s="73"/>
      <c r="E318" s="82"/>
      <c r="F318" s="69"/>
      <c r="G318" s="70"/>
      <c r="H318" s="70"/>
    </row>
    <row r="319" spans="3:8" ht="14.25" customHeight="1">
      <c r="C319" s="68"/>
      <c r="D319" s="73"/>
      <c r="E319" s="82"/>
      <c r="F319" s="69"/>
      <c r="G319" s="70"/>
      <c r="H319" s="70"/>
    </row>
    <row r="320" spans="3:8" ht="14.25" customHeight="1">
      <c r="C320" s="68"/>
      <c r="D320" s="73"/>
      <c r="E320" s="82"/>
      <c r="F320" s="69"/>
      <c r="G320" s="70"/>
      <c r="H320" s="70"/>
    </row>
    <row r="321" spans="3:8" ht="14.25" customHeight="1">
      <c r="C321" s="68"/>
      <c r="D321" s="73"/>
      <c r="E321" s="82"/>
      <c r="F321" s="69"/>
      <c r="G321" s="70"/>
      <c r="H321" s="70"/>
    </row>
    <row r="322" spans="3:8" ht="14.25" customHeight="1">
      <c r="C322" s="68"/>
      <c r="D322" s="73"/>
      <c r="E322" s="82"/>
      <c r="F322" s="69"/>
      <c r="G322" s="70"/>
      <c r="H322" s="70"/>
    </row>
    <row r="323" spans="3:8" ht="14.25" customHeight="1">
      <c r="C323" s="68"/>
      <c r="D323" s="73"/>
      <c r="E323" s="82"/>
      <c r="F323" s="69"/>
      <c r="G323" s="70"/>
      <c r="H323" s="70"/>
    </row>
    <row r="324" spans="3:8" ht="14.25" customHeight="1">
      <c r="C324" s="68"/>
      <c r="D324" s="73"/>
      <c r="E324" s="82"/>
      <c r="F324" s="69"/>
      <c r="G324" s="70"/>
      <c r="H324" s="70"/>
    </row>
    <row r="325" spans="3:8" ht="14.25" customHeight="1">
      <c r="C325" s="68"/>
      <c r="D325" s="73"/>
      <c r="E325" s="82"/>
      <c r="F325" s="69"/>
      <c r="G325" s="70"/>
      <c r="H325" s="70"/>
    </row>
    <row r="326" spans="3:8" ht="14.25" customHeight="1">
      <c r="C326" s="68"/>
      <c r="D326" s="73"/>
      <c r="E326" s="82"/>
      <c r="F326" s="69"/>
      <c r="G326" s="70"/>
      <c r="H326" s="70"/>
    </row>
    <row r="327" spans="3:8" ht="14.25" customHeight="1">
      <c r="C327" s="68"/>
      <c r="D327" s="73"/>
      <c r="E327" s="82"/>
      <c r="F327" s="69"/>
      <c r="G327" s="70"/>
      <c r="H327" s="70"/>
    </row>
    <row r="328" spans="3:8" ht="14.25" customHeight="1">
      <c r="C328" s="68"/>
      <c r="D328" s="73"/>
      <c r="E328" s="82"/>
      <c r="F328" s="69"/>
      <c r="G328" s="70"/>
      <c r="H328" s="70"/>
    </row>
    <row r="329" spans="3:8" ht="14.25" customHeight="1">
      <c r="C329" s="68"/>
      <c r="D329" s="73"/>
      <c r="E329" s="82"/>
      <c r="F329" s="69"/>
      <c r="G329" s="70"/>
      <c r="H329" s="70"/>
    </row>
    <row r="330" spans="3:8" ht="14.25" customHeight="1">
      <c r="C330" s="68"/>
      <c r="D330" s="73"/>
      <c r="E330" s="82"/>
      <c r="F330" s="69"/>
      <c r="G330" s="70"/>
      <c r="H330" s="70"/>
    </row>
    <row r="331" spans="3:8" ht="14.25" customHeight="1">
      <c r="C331" s="68"/>
      <c r="D331" s="73"/>
      <c r="E331" s="82"/>
      <c r="F331" s="69"/>
      <c r="G331" s="70"/>
      <c r="H331" s="70"/>
    </row>
    <row r="332" spans="3:8" ht="14.25" customHeight="1">
      <c r="C332" s="68"/>
      <c r="D332" s="73"/>
      <c r="E332" s="82"/>
      <c r="F332" s="69"/>
      <c r="G332" s="70"/>
      <c r="H332" s="70"/>
    </row>
    <row r="333" spans="3:8" ht="14.25" customHeight="1">
      <c r="C333" s="68"/>
      <c r="D333" s="73"/>
      <c r="E333" s="82"/>
      <c r="F333" s="69"/>
      <c r="G333" s="70"/>
      <c r="H333" s="70"/>
    </row>
    <row r="334" spans="3:8" ht="14.25" customHeight="1">
      <c r="C334" s="68"/>
      <c r="D334" s="73"/>
      <c r="E334" s="82"/>
      <c r="F334" s="69"/>
      <c r="G334" s="70"/>
      <c r="H334" s="70"/>
    </row>
    <row r="335" spans="3:8" ht="14.25" customHeight="1">
      <c r="C335" s="68"/>
      <c r="D335" s="73"/>
      <c r="E335" s="82"/>
      <c r="F335" s="69"/>
      <c r="G335" s="70"/>
      <c r="H335" s="70"/>
    </row>
    <row r="336" spans="3:8" ht="14.25" customHeight="1">
      <c r="C336" s="68"/>
      <c r="D336" s="73"/>
      <c r="E336" s="82"/>
      <c r="F336" s="69"/>
      <c r="G336" s="70"/>
      <c r="H336" s="70"/>
    </row>
    <row r="337" spans="3:8" ht="14.25" customHeight="1">
      <c r="C337" s="68"/>
      <c r="D337" s="73"/>
      <c r="E337" s="82"/>
      <c r="F337" s="69"/>
      <c r="G337" s="70"/>
      <c r="H337" s="70"/>
    </row>
    <row r="338" spans="3:8" ht="14.25" customHeight="1">
      <c r="C338" s="68"/>
      <c r="D338" s="73"/>
      <c r="E338" s="82"/>
      <c r="F338" s="69"/>
      <c r="G338" s="70"/>
      <c r="H338" s="70"/>
    </row>
    <row r="339" spans="3:8" ht="14.25" customHeight="1">
      <c r="C339" s="68"/>
      <c r="D339" s="73"/>
      <c r="E339" s="82"/>
      <c r="F339" s="69"/>
      <c r="G339" s="70"/>
      <c r="H339" s="70"/>
    </row>
    <row r="340" spans="3:8" ht="14.25" customHeight="1">
      <c r="C340" s="68"/>
      <c r="D340" s="73"/>
      <c r="E340" s="82"/>
      <c r="F340" s="69"/>
      <c r="G340" s="70"/>
      <c r="H340" s="70"/>
    </row>
    <row r="341" spans="3:8" ht="14.25" customHeight="1">
      <c r="C341" s="68"/>
      <c r="D341" s="73"/>
      <c r="E341" s="82"/>
      <c r="F341" s="69"/>
      <c r="G341" s="70"/>
      <c r="H341" s="70"/>
    </row>
    <row r="342" spans="3:8" ht="14.25" customHeight="1">
      <c r="C342" s="68"/>
      <c r="D342" s="73"/>
      <c r="E342" s="82"/>
      <c r="F342" s="69"/>
      <c r="G342" s="70"/>
      <c r="H342" s="70"/>
    </row>
    <row r="343" spans="3:8" ht="14.25" customHeight="1">
      <c r="C343" s="68"/>
      <c r="D343" s="73"/>
      <c r="E343" s="82"/>
      <c r="F343" s="69"/>
      <c r="G343" s="70"/>
      <c r="H343" s="70"/>
    </row>
    <row r="344" spans="3:8" ht="14.25" customHeight="1">
      <c r="C344" s="68"/>
      <c r="D344" s="73"/>
      <c r="E344" s="82"/>
      <c r="F344" s="69"/>
      <c r="G344" s="70"/>
      <c r="H344" s="70"/>
    </row>
    <row r="345" spans="3:8" ht="14.25" customHeight="1">
      <c r="C345" s="68"/>
      <c r="D345" s="73"/>
      <c r="E345" s="82"/>
      <c r="F345" s="69"/>
      <c r="G345" s="70"/>
      <c r="H345" s="70"/>
    </row>
    <row r="346" spans="3:8" ht="14.25" customHeight="1">
      <c r="C346" s="68"/>
      <c r="D346" s="73"/>
      <c r="E346" s="82"/>
      <c r="F346" s="69"/>
      <c r="G346" s="70"/>
      <c r="H346" s="70"/>
    </row>
    <row r="347" spans="3:8" ht="14.25" customHeight="1">
      <c r="C347" s="68"/>
      <c r="D347" s="73"/>
      <c r="E347" s="82"/>
      <c r="F347" s="69"/>
      <c r="G347" s="70"/>
      <c r="H347" s="70"/>
    </row>
    <row r="348" spans="3:8" ht="14.25" customHeight="1">
      <c r="C348" s="68"/>
      <c r="D348" s="73"/>
      <c r="E348" s="82"/>
      <c r="F348" s="69"/>
      <c r="G348" s="70"/>
      <c r="H348" s="70"/>
    </row>
    <row r="349" spans="3:8" ht="14.25" customHeight="1">
      <c r="C349" s="68"/>
      <c r="D349" s="73"/>
      <c r="E349" s="82"/>
      <c r="F349" s="69"/>
      <c r="G349" s="70"/>
      <c r="H349" s="70"/>
    </row>
    <row r="350" spans="3:8" ht="14.25" customHeight="1">
      <c r="C350" s="68"/>
      <c r="D350" s="73"/>
      <c r="E350" s="82"/>
      <c r="F350" s="69"/>
      <c r="G350" s="70"/>
      <c r="H350" s="70"/>
    </row>
    <row r="351" spans="3:8" ht="14.25" customHeight="1">
      <c r="C351" s="68"/>
      <c r="D351" s="73"/>
      <c r="E351" s="82"/>
      <c r="F351" s="69"/>
      <c r="G351" s="70"/>
      <c r="H351" s="70"/>
    </row>
    <row r="352" spans="3:8" ht="14.25" customHeight="1">
      <c r="C352" s="68"/>
      <c r="D352" s="73"/>
      <c r="E352" s="82"/>
      <c r="F352" s="69"/>
      <c r="G352" s="70"/>
      <c r="H352" s="70"/>
    </row>
    <row r="353" spans="3:8" ht="14.25" customHeight="1">
      <c r="C353" s="68"/>
      <c r="D353" s="73"/>
      <c r="E353" s="82"/>
      <c r="F353" s="69"/>
      <c r="G353" s="70"/>
      <c r="H353" s="70"/>
    </row>
    <row r="354" spans="3:8" ht="14.25" customHeight="1">
      <c r="C354" s="68"/>
      <c r="D354" s="73"/>
      <c r="E354" s="82"/>
      <c r="F354" s="69"/>
      <c r="G354" s="70"/>
      <c r="H354" s="70"/>
    </row>
    <row r="355" spans="3:8" ht="14.25" customHeight="1">
      <c r="C355" s="68"/>
      <c r="D355" s="73"/>
      <c r="E355" s="82"/>
      <c r="F355" s="69"/>
      <c r="G355" s="70"/>
      <c r="H355" s="70"/>
    </row>
    <row r="356" spans="3:8" ht="14.25" customHeight="1">
      <c r="C356" s="68"/>
      <c r="D356" s="73"/>
      <c r="E356" s="82"/>
      <c r="F356" s="69"/>
      <c r="G356" s="70"/>
      <c r="H356" s="70"/>
    </row>
    <row r="357" spans="3:8" ht="14.25" customHeight="1">
      <c r="C357" s="68"/>
      <c r="D357" s="73"/>
      <c r="E357" s="82"/>
      <c r="F357" s="69"/>
      <c r="G357" s="70"/>
      <c r="H357" s="70"/>
    </row>
    <row r="358" spans="3:8" ht="14.25" customHeight="1">
      <c r="C358" s="68"/>
      <c r="D358" s="73"/>
      <c r="E358" s="82"/>
      <c r="F358" s="69"/>
      <c r="G358" s="70"/>
      <c r="H358" s="70"/>
    </row>
    <row r="359" spans="3:8" ht="14.25" customHeight="1">
      <c r="C359" s="68"/>
      <c r="D359" s="73"/>
      <c r="E359" s="82"/>
      <c r="F359" s="69"/>
      <c r="G359" s="70"/>
      <c r="H359" s="70"/>
    </row>
    <row r="360" spans="3:8" ht="14.25" customHeight="1">
      <c r="C360" s="68"/>
      <c r="D360" s="73"/>
      <c r="E360" s="82"/>
      <c r="F360" s="69"/>
      <c r="G360" s="70"/>
      <c r="H360" s="70"/>
    </row>
    <row r="361" spans="3:8" ht="14.25" customHeight="1">
      <c r="C361" s="68"/>
      <c r="D361" s="73"/>
      <c r="E361" s="82"/>
      <c r="F361" s="69"/>
      <c r="G361" s="70"/>
      <c r="H361" s="70"/>
    </row>
    <row r="362" spans="3:8" ht="14.25" customHeight="1">
      <c r="C362" s="68"/>
      <c r="D362" s="73"/>
      <c r="E362" s="82"/>
      <c r="F362" s="69"/>
      <c r="G362" s="70"/>
      <c r="H362" s="70"/>
    </row>
    <row r="363" spans="3:8" ht="14.25" customHeight="1">
      <c r="C363" s="68"/>
      <c r="D363" s="73"/>
      <c r="E363" s="82"/>
      <c r="F363" s="69"/>
      <c r="G363" s="70"/>
      <c r="H363" s="70"/>
    </row>
    <row r="364" spans="3:8" ht="14.25" customHeight="1">
      <c r="C364" s="68"/>
      <c r="D364" s="73"/>
      <c r="E364" s="82"/>
      <c r="F364" s="69"/>
      <c r="G364" s="70"/>
      <c r="H364" s="70"/>
    </row>
    <row r="365" spans="3:8" ht="14.25" customHeight="1">
      <c r="C365" s="68"/>
      <c r="D365" s="73"/>
      <c r="E365" s="82"/>
      <c r="F365" s="69"/>
      <c r="G365" s="70"/>
      <c r="H365" s="70"/>
    </row>
    <row r="366" spans="3:8" ht="14.25" customHeight="1">
      <c r="C366" s="68"/>
      <c r="D366" s="73"/>
      <c r="E366" s="82"/>
      <c r="F366" s="69"/>
      <c r="G366" s="70"/>
      <c r="H366" s="70"/>
    </row>
    <row r="367" spans="3:8" ht="14.25" customHeight="1">
      <c r="C367" s="68"/>
      <c r="D367" s="73"/>
      <c r="E367" s="82"/>
      <c r="F367" s="69"/>
      <c r="G367" s="70"/>
      <c r="H367" s="70"/>
    </row>
    <row r="368" spans="3:8" ht="14.25" customHeight="1">
      <c r="C368" s="68"/>
      <c r="D368" s="73"/>
      <c r="E368" s="82"/>
      <c r="F368" s="69"/>
      <c r="G368" s="70"/>
      <c r="H368" s="70"/>
    </row>
    <row r="369" spans="3:8" ht="14.25" customHeight="1">
      <c r="C369" s="68"/>
      <c r="D369" s="73"/>
      <c r="E369" s="82"/>
      <c r="F369" s="69"/>
      <c r="G369" s="70"/>
      <c r="H369" s="70"/>
    </row>
    <row r="370" spans="3:8" ht="14.25" customHeight="1">
      <c r="C370" s="68"/>
      <c r="D370" s="73"/>
      <c r="E370" s="82"/>
      <c r="F370" s="69"/>
      <c r="G370" s="70"/>
      <c r="H370" s="70"/>
    </row>
    <row r="371" spans="3:8" ht="14.25" customHeight="1">
      <c r="C371" s="68"/>
      <c r="D371" s="73"/>
      <c r="E371" s="82"/>
      <c r="F371" s="69"/>
      <c r="G371" s="70"/>
      <c r="H371" s="70"/>
    </row>
    <row r="372" spans="3:8" ht="14.25" customHeight="1">
      <c r="C372" s="68"/>
      <c r="D372" s="73"/>
      <c r="E372" s="82"/>
      <c r="F372" s="69"/>
      <c r="G372" s="70"/>
      <c r="H372" s="70"/>
    </row>
    <row r="373" spans="3:8" ht="14.25" customHeight="1">
      <c r="C373" s="68"/>
      <c r="D373" s="73"/>
      <c r="E373" s="82"/>
      <c r="F373" s="69"/>
      <c r="G373" s="70"/>
      <c r="H373" s="70"/>
    </row>
    <row r="374" spans="3:8" ht="14.25" customHeight="1">
      <c r="C374" s="68"/>
      <c r="D374" s="73"/>
      <c r="E374" s="82"/>
      <c r="F374" s="69"/>
      <c r="G374" s="70"/>
      <c r="H374" s="70"/>
    </row>
    <row r="375" spans="3:8" ht="14.25" customHeight="1">
      <c r="C375" s="68"/>
      <c r="D375" s="73"/>
      <c r="E375" s="82"/>
      <c r="F375" s="69"/>
      <c r="G375" s="70"/>
      <c r="H375" s="70"/>
    </row>
    <row r="376" spans="3:8" ht="14.25" customHeight="1">
      <c r="C376" s="68"/>
      <c r="D376" s="73"/>
      <c r="E376" s="82"/>
      <c r="F376" s="69"/>
      <c r="G376" s="70"/>
      <c r="H376" s="70"/>
    </row>
    <row r="377" spans="3:8" ht="14.25" customHeight="1">
      <c r="C377" s="68"/>
      <c r="D377" s="73"/>
      <c r="E377" s="82"/>
      <c r="F377" s="69"/>
      <c r="G377" s="70"/>
      <c r="H377" s="70"/>
    </row>
    <row r="378" spans="3:8" ht="14.25" customHeight="1">
      <c r="C378" s="68"/>
      <c r="D378" s="73"/>
      <c r="E378" s="82"/>
      <c r="F378" s="69"/>
      <c r="G378" s="70"/>
      <c r="H378" s="70"/>
    </row>
    <row r="379" spans="3:8" ht="14.25" customHeight="1">
      <c r="C379" s="68"/>
      <c r="D379" s="73"/>
      <c r="E379" s="82"/>
      <c r="F379" s="69"/>
      <c r="G379" s="70"/>
      <c r="H379" s="70"/>
    </row>
    <row r="380" spans="3:8" ht="14.25" customHeight="1">
      <c r="C380" s="68"/>
      <c r="D380" s="73"/>
      <c r="E380" s="82"/>
      <c r="F380" s="69"/>
      <c r="G380" s="70"/>
      <c r="H380" s="70"/>
    </row>
    <row r="381" spans="3:8" ht="14.25" customHeight="1">
      <c r="C381" s="68"/>
      <c r="D381" s="73"/>
      <c r="E381" s="82"/>
      <c r="F381" s="69"/>
      <c r="G381" s="70"/>
      <c r="H381" s="70"/>
    </row>
    <row r="382" spans="3:8" ht="14.25" customHeight="1">
      <c r="C382" s="68"/>
      <c r="D382" s="73"/>
      <c r="E382" s="82"/>
      <c r="F382" s="69"/>
      <c r="G382" s="70"/>
      <c r="H382" s="70"/>
    </row>
    <row r="383" spans="3:8" ht="14.25" customHeight="1">
      <c r="C383" s="68"/>
      <c r="D383" s="73"/>
      <c r="E383" s="82"/>
      <c r="F383" s="69"/>
      <c r="G383" s="70"/>
      <c r="H383" s="70"/>
    </row>
    <row r="384" spans="3:8" ht="14.25" customHeight="1">
      <c r="C384" s="68"/>
      <c r="D384" s="73"/>
      <c r="E384" s="82"/>
      <c r="F384" s="69"/>
      <c r="G384" s="70"/>
      <c r="H384" s="70"/>
    </row>
    <row r="385" spans="3:8" ht="14.25" customHeight="1">
      <c r="C385" s="68"/>
      <c r="D385" s="73"/>
      <c r="E385" s="82"/>
      <c r="F385" s="69"/>
      <c r="G385" s="70"/>
      <c r="H385" s="70"/>
    </row>
    <row r="386" spans="3:8" ht="14.25" customHeight="1">
      <c r="C386" s="68"/>
      <c r="D386" s="73"/>
      <c r="E386" s="82"/>
      <c r="F386" s="69"/>
      <c r="G386" s="70"/>
      <c r="H386" s="70"/>
    </row>
    <row r="387" spans="3:8" ht="14.25" customHeight="1">
      <c r="C387" s="68"/>
      <c r="D387" s="73"/>
      <c r="E387" s="82"/>
      <c r="F387" s="69"/>
      <c r="G387" s="70"/>
      <c r="H387" s="70"/>
    </row>
    <row r="388" spans="3:8" ht="14.25" customHeight="1">
      <c r="C388" s="68"/>
      <c r="D388" s="73"/>
      <c r="E388" s="82"/>
      <c r="F388" s="69"/>
      <c r="G388" s="70"/>
      <c r="H388" s="70"/>
    </row>
    <row r="389" spans="3:8" ht="14.25" customHeight="1">
      <c r="C389" s="68"/>
      <c r="D389" s="73"/>
      <c r="E389" s="82"/>
      <c r="F389" s="69"/>
      <c r="G389" s="70"/>
      <c r="H389" s="70"/>
    </row>
    <row r="390" spans="3:8" ht="14.25" customHeight="1">
      <c r="C390" s="68"/>
      <c r="D390" s="73"/>
      <c r="E390" s="82"/>
      <c r="F390" s="69"/>
      <c r="G390" s="70"/>
      <c r="H390" s="70"/>
    </row>
    <row r="391" spans="3:8" ht="14.25" customHeight="1">
      <c r="C391" s="68"/>
      <c r="D391" s="73"/>
      <c r="E391" s="82"/>
      <c r="F391" s="69"/>
      <c r="G391" s="70"/>
      <c r="H391" s="70"/>
    </row>
    <row r="392" spans="3:8" ht="14.25" customHeight="1">
      <c r="C392" s="68"/>
      <c r="D392" s="73"/>
      <c r="E392" s="82"/>
      <c r="F392" s="69"/>
      <c r="G392" s="70"/>
      <c r="H392" s="70"/>
    </row>
    <row r="393" spans="3:8" ht="14.25" customHeight="1">
      <c r="C393" s="68"/>
      <c r="D393" s="73"/>
      <c r="E393" s="82"/>
      <c r="F393" s="69"/>
      <c r="G393" s="70"/>
      <c r="H393" s="70"/>
    </row>
    <row r="394" spans="3:8" ht="14.25" customHeight="1">
      <c r="C394" s="68"/>
      <c r="D394" s="73"/>
      <c r="E394" s="82"/>
      <c r="F394" s="69"/>
      <c r="G394" s="70"/>
      <c r="H394" s="70"/>
    </row>
    <row r="395" spans="3:8" ht="14.25" customHeight="1">
      <c r="C395" s="68"/>
      <c r="D395" s="73"/>
      <c r="E395" s="82"/>
      <c r="F395" s="69"/>
      <c r="G395" s="70"/>
      <c r="H395" s="70"/>
    </row>
    <row r="396" spans="3:8" ht="14.25" customHeight="1">
      <c r="C396" s="68"/>
      <c r="D396" s="73"/>
      <c r="E396" s="82"/>
      <c r="F396" s="69"/>
      <c r="G396" s="70"/>
      <c r="H396" s="70"/>
    </row>
    <row r="397" spans="3:8" ht="14.25" customHeight="1">
      <c r="C397" s="68"/>
      <c r="D397" s="73"/>
      <c r="E397" s="82"/>
      <c r="F397" s="69"/>
      <c r="G397" s="70"/>
      <c r="H397" s="70"/>
    </row>
    <row r="398" spans="3:8" ht="14.25" customHeight="1">
      <c r="C398" s="68"/>
      <c r="D398" s="73"/>
      <c r="E398" s="82"/>
      <c r="F398" s="69"/>
      <c r="G398" s="70"/>
      <c r="H398" s="70"/>
    </row>
    <row r="399" spans="3:8" ht="14.25" customHeight="1">
      <c r="C399" s="68"/>
      <c r="D399" s="73"/>
      <c r="E399" s="82"/>
      <c r="F399" s="69"/>
      <c r="G399" s="70"/>
      <c r="H399" s="70"/>
    </row>
    <row r="400" spans="3:8" ht="14.25" customHeight="1">
      <c r="C400" s="68"/>
      <c r="D400" s="73"/>
      <c r="E400" s="82"/>
      <c r="F400" s="69"/>
      <c r="G400" s="70"/>
      <c r="H400" s="70"/>
    </row>
    <row r="401" spans="3:8" ht="14.25" customHeight="1">
      <c r="C401" s="68"/>
      <c r="D401" s="73"/>
      <c r="E401" s="82"/>
      <c r="F401" s="69"/>
      <c r="G401" s="70"/>
      <c r="H401" s="70"/>
    </row>
    <row r="402" spans="3:8" ht="14.25" customHeight="1">
      <c r="C402" s="68"/>
      <c r="D402" s="73"/>
      <c r="E402" s="82"/>
      <c r="F402" s="69"/>
      <c r="G402" s="70"/>
      <c r="H402" s="70"/>
    </row>
    <row r="403" spans="3:8" ht="14.25" customHeight="1">
      <c r="C403" s="68"/>
      <c r="D403" s="73"/>
      <c r="E403" s="82"/>
      <c r="F403" s="69"/>
      <c r="G403" s="70"/>
      <c r="H403" s="70"/>
    </row>
    <row r="404" spans="3:8" ht="14.25" customHeight="1">
      <c r="C404" s="68"/>
      <c r="D404" s="73"/>
      <c r="E404" s="82"/>
      <c r="F404" s="69"/>
      <c r="G404" s="70"/>
      <c r="H404" s="70"/>
    </row>
    <row r="405" spans="3:8" ht="14.25" customHeight="1">
      <c r="C405" s="68"/>
      <c r="D405" s="73"/>
      <c r="E405" s="82"/>
      <c r="F405" s="69"/>
      <c r="G405" s="70"/>
      <c r="H405" s="70"/>
    </row>
    <row r="406" spans="3:8" ht="14.25" customHeight="1">
      <c r="C406" s="68"/>
      <c r="D406" s="73"/>
      <c r="E406" s="82"/>
      <c r="F406" s="69"/>
      <c r="G406" s="70"/>
      <c r="H406" s="70"/>
    </row>
    <row r="407" spans="3:8" ht="14.25" customHeight="1">
      <c r="C407" s="68"/>
      <c r="D407" s="73"/>
      <c r="E407" s="82"/>
      <c r="F407" s="69"/>
      <c r="G407" s="70"/>
      <c r="H407" s="70"/>
    </row>
    <row r="408" spans="3:8" ht="14.25" customHeight="1">
      <c r="C408" s="68"/>
      <c r="D408" s="73"/>
      <c r="E408" s="82"/>
      <c r="F408" s="69"/>
      <c r="G408" s="70"/>
      <c r="H408" s="70"/>
    </row>
    <row r="409" spans="3:8" ht="14.25" customHeight="1">
      <c r="C409" s="68"/>
      <c r="D409" s="73"/>
      <c r="E409" s="82"/>
      <c r="F409" s="69"/>
      <c r="G409" s="70"/>
      <c r="H409" s="70"/>
    </row>
    <row r="410" spans="3:8" ht="14.25" customHeight="1">
      <c r="C410" s="68"/>
      <c r="D410" s="73"/>
      <c r="E410" s="82"/>
      <c r="F410" s="69"/>
      <c r="G410" s="70"/>
      <c r="H410" s="70"/>
    </row>
    <row r="411" spans="3:8" ht="14.25" customHeight="1">
      <c r="C411" s="68"/>
      <c r="D411" s="73"/>
      <c r="E411" s="82"/>
      <c r="F411" s="69"/>
      <c r="G411" s="70"/>
      <c r="H411" s="70"/>
    </row>
    <row r="412" spans="3:8" ht="14.25" customHeight="1">
      <c r="C412" s="68"/>
      <c r="D412" s="73"/>
      <c r="E412" s="82"/>
      <c r="F412" s="69"/>
      <c r="G412" s="70"/>
      <c r="H412" s="70"/>
    </row>
    <row r="413" spans="3:8" ht="14.25" customHeight="1">
      <c r="C413" s="68"/>
      <c r="D413" s="73"/>
      <c r="E413" s="82"/>
      <c r="F413" s="69"/>
      <c r="G413" s="70"/>
      <c r="H413" s="70"/>
    </row>
    <row r="414" spans="3:8" ht="14.25" customHeight="1">
      <c r="C414" s="68"/>
      <c r="D414" s="73"/>
      <c r="E414" s="82"/>
      <c r="F414" s="69"/>
      <c r="G414" s="70"/>
      <c r="H414" s="70"/>
    </row>
    <row r="415" spans="3:8" ht="14.25" customHeight="1">
      <c r="C415" s="68"/>
      <c r="D415" s="73"/>
      <c r="E415" s="82"/>
      <c r="F415" s="69"/>
      <c r="G415" s="70"/>
      <c r="H415" s="70"/>
    </row>
    <row r="416" spans="3:8" ht="14.25" customHeight="1">
      <c r="C416" s="68"/>
      <c r="D416" s="73"/>
      <c r="E416" s="82"/>
      <c r="F416" s="69"/>
      <c r="G416" s="70"/>
      <c r="H416" s="70"/>
    </row>
    <row r="417" spans="3:8" ht="14.25" customHeight="1">
      <c r="C417" s="68"/>
      <c r="D417" s="73"/>
      <c r="E417" s="82"/>
      <c r="F417" s="69"/>
      <c r="G417" s="70"/>
      <c r="H417" s="70"/>
    </row>
    <row r="418" spans="3:8" ht="14.25" customHeight="1">
      <c r="C418" s="68"/>
      <c r="D418" s="73"/>
      <c r="E418" s="82"/>
      <c r="F418" s="69"/>
      <c r="G418" s="70"/>
      <c r="H418" s="70"/>
    </row>
    <row r="419" spans="3:8" ht="14.25" customHeight="1">
      <c r="C419" s="68"/>
      <c r="D419" s="73"/>
      <c r="E419" s="82"/>
      <c r="F419" s="69"/>
      <c r="G419" s="70"/>
      <c r="H419" s="70"/>
    </row>
    <row r="420" spans="3:8" ht="14.25" customHeight="1">
      <c r="C420" s="68"/>
      <c r="D420" s="73"/>
      <c r="E420" s="82"/>
      <c r="F420" s="69"/>
      <c r="G420" s="70"/>
      <c r="H420" s="70"/>
    </row>
    <row r="421" spans="3:8" ht="14.25" customHeight="1">
      <c r="C421" s="68"/>
      <c r="D421" s="73"/>
      <c r="E421" s="82"/>
      <c r="F421" s="69"/>
      <c r="G421" s="70"/>
      <c r="H421" s="70"/>
    </row>
    <row r="422" spans="3:8" ht="14.25" customHeight="1">
      <c r="C422" s="68"/>
      <c r="D422" s="73"/>
      <c r="E422" s="82"/>
      <c r="F422" s="69"/>
      <c r="G422" s="70"/>
      <c r="H422" s="70"/>
    </row>
    <row r="423" spans="3:8" ht="14.25" customHeight="1">
      <c r="C423" s="68"/>
      <c r="D423" s="73"/>
      <c r="E423" s="82"/>
      <c r="F423" s="69"/>
      <c r="G423" s="70"/>
      <c r="H423" s="70"/>
    </row>
    <row r="424" spans="3:8" ht="14.25" customHeight="1">
      <c r="C424" s="68"/>
      <c r="D424" s="73"/>
      <c r="E424" s="82"/>
      <c r="F424" s="69"/>
      <c r="G424" s="70"/>
      <c r="H424" s="70"/>
    </row>
    <row r="425" spans="3:8" ht="14.25" customHeight="1">
      <c r="C425" s="68"/>
      <c r="D425" s="73"/>
      <c r="E425" s="82"/>
      <c r="F425" s="69"/>
      <c r="G425" s="70"/>
      <c r="H425" s="70"/>
    </row>
    <row r="426" spans="3:8" ht="14.25" customHeight="1">
      <c r="C426" s="68"/>
      <c r="D426" s="73"/>
      <c r="E426" s="82"/>
      <c r="F426" s="69"/>
      <c r="G426" s="70"/>
      <c r="H426" s="70"/>
    </row>
    <row r="427" spans="3:8" ht="14.25" customHeight="1">
      <c r="C427" s="68"/>
      <c r="D427" s="73"/>
      <c r="E427" s="82"/>
      <c r="F427" s="69"/>
      <c r="G427" s="70"/>
      <c r="H427" s="70"/>
    </row>
    <row r="428" spans="3:8" ht="14.25" customHeight="1">
      <c r="C428" s="68"/>
      <c r="D428" s="73"/>
      <c r="E428" s="82"/>
      <c r="F428" s="69"/>
      <c r="G428" s="70"/>
      <c r="H428" s="70"/>
    </row>
    <row r="429" spans="3:8" ht="14.25" customHeight="1">
      <c r="C429" s="68"/>
      <c r="D429" s="73"/>
      <c r="E429" s="82"/>
      <c r="F429" s="69"/>
      <c r="G429" s="70"/>
      <c r="H429" s="70"/>
    </row>
    <row r="430" spans="3:8" ht="14.25" customHeight="1">
      <c r="C430" s="68"/>
      <c r="D430" s="73"/>
      <c r="E430" s="82"/>
      <c r="F430" s="69"/>
      <c r="G430" s="70"/>
      <c r="H430" s="70"/>
    </row>
    <row r="431" spans="3:8" ht="14.25" customHeight="1">
      <c r="C431" s="68"/>
      <c r="D431" s="73"/>
      <c r="E431" s="82"/>
      <c r="F431" s="69"/>
      <c r="G431" s="70"/>
      <c r="H431" s="70"/>
    </row>
    <row r="432" spans="3:8" ht="14.25" customHeight="1">
      <c r="C432" s="68"/>
      <c r="D432" s="73"/>
      <c r="E432" s="82"/>
      <c r="F432" s="69"/>
      <c r="G432" s="70"/>
      <c r="H432" s="70"/>
    </row>
    <row r="433" spans="3:8" ht="14.25" customHeight="1">
      <c r="C433" s="68"/>
      <c r="D433" s="73"/>
      <c r="E433" s="82"/>
      <c r="F433" s="69"/>
      <c r="G433" s="70"/>
      <c r="H433" s="70"/>
    </row>
    <row r="434" spans="3:8" ht="14.25" customHeight="1">
      <c r="C434" s="68"/>
      <c r="D434" s="73"/>
      <c r="E434" s="82"/>
      <c r="F434" s="69"/>
      <c r="G434" s="70"/>
      <c r="H434" s="70"/>
    </row>
    <row r="435" spans="3:8" ht="14.25" customHeight="1">
      <c r="C435" s="68"/>
      <c r="D435" s="73"/>
      <c r="E435" s="82"/>
      <c r="F435" s="69"/>
      <c r="G435" s="70"/>
      <c r="H435" s="70"/>
    </row>
    <row r="436" spans="3:8" ht="14.25" customHeight="1">
      <c r="C436" s="68"/>
      <c r="D436" s="73"/>
      <c r="E436" s="82"/>
      <c r="F436" s="69"/>
      <c r="G436" s="70"/>
      <c r="H436" s="70"/>
    </row>
    <row r="437" spans="3:8" ht="14.25" customHeight="1">
      <c r="C437" s="68"/>
      <c r="D437" s="73"/>
      <c r="E437" s="82"/>
      <c r="F437" s="69"/>
      <c r="G437" s="70"/>
      <c r="H437" s="70"/>
    </row>
    <row r="438" spans="3:8" ht="14.25" customHeight="1">
      <c r="C438" s="68"/>
      <c r="D438" s="73"/>
      <c r="E438" s="82"/>
      <c r="F438" s="69"/>
      <c r="G438" s="70"/>
      <c r="H438" s="70"/>
    </row>
    <row r="439" spans="3:8" ht="14.25" customHeight="1">
      <c r="C439" s="68"/>
      <c r="D439" s="73"/>
      <c r="E439" s="82"/>
      <c r="F439" s="69"/>
      <c r="G439" s="70"/>
      <c r="H439" s="70"/>
    </row>
    <row r="440" spans="3:8" ht="14.25" customHeight="1">
      <c r="C440" s="68"/>
      <c r="D440" s="73"/>
      <c r="E440" s="82"/>
      <c r="F440" s="69"/>
      <c r="G440" s="70"/>
      <c r="H440" s="70"/>
    </row>
    <row r="441" spans="3:8" ht="14.25" customHeight="1">
      <c r="C441" s="68"/>
      <c r="D441" s="73"/>
      <c r="E441" s="82"/>
      <c r="F441" s="69"/>
      <c r="G441" s="70"/>
      <c r="H441" s="70"/>
    </row>
    <row r="442" spans="3:8" ht="14.25" customHeight="1">
      <c r="C442" s="68"/>
      <c r="D442" s="73"/>
      <c r="E442" s="82"/>
      <c r="F442" s="69"/>
      <c r="G442" s="70"/>
      <c r="H442" s="70"/>
    </row>
    <row r="443" spans="3:8" ht="14.25" customHeight="1">
      <c r="C443" s="68"/>
      <c r="D443" s="73"/>
      <c r="E443" s="82"/>
      <c r="F443" s="69"/>
      <c r="G443" s="70"/>
      <c r="H443" s="70"/>
    </row>
    <row r="444" spans="3:8" ht="14.25" customHeight="1">
      <c r="C444" s="68"/>
      <c r="D444" s="73"/>
      <c r="E444" s="82"/>
      <c r="F444" s="69"/>
      <c r="G444" s="70"/>
      <c r="H444" s="70"/>
    </row>
    <row r="445" spans="3:8" ht="14.25" customHeight="1">
      <c r="C445" s="68"/>
      <c r="D445" s="73"/>
      <c r="E445" s="82"/>
      <c r="F445" s="69"/>
      <c r="G445" s="70"/>
      <c r="H445" s="70"/>
    </row>
    <row r="446" spans="3:8" ht="14.25" customHeight="1">
      <c r="C446" s="68"/>
      <c r="D446" s="73"/>
      <c r="E446" s="82"/>
      <c r="F446" s="69"/>
      <c r="G446" s="70"/>
      <c r="H446" s="70"/>
    </row>
    <row r="447" spans="3:8" ht="14.25" customHeight="1">
      <c r="C447" s="68"/>
      <c r="D447" s="73"/>
      <c r="E447" s="82"/>
      <c r="F447" s="69"/>
      <c r="G447" s="70"/>
      <c r="H447" s="70"/>
    </row>
    <row r="448" spans="3:8" ht="14.25" customHeight="1">
      <c r="C448" s="68"/>
      <c r="D448" s="73"/>
      <c r="E448" s="82"/>
      <c r="F448" s="69"/>
      <c r="G448" s="70"/>
      <c r="H448" s="70"/>
    </row>
    <row r="449" spans="3:8" ht="14.25" customHeight="1">
      <c r="C449" s="68"/>
      <c r="D449" s="73"/>
      <c r="E449" s="82"/>
      <c r="F449" s="69"/>
      <c r="G449" s="70"/>
      <c r="H449" s="70"/>
    </row>
    <row r="450" spans="3:8" ht="14.25" customHeight="1">
      <c r="C450" s="68"/>
      <c r="D450" s="73"/>
      <c r="E450" s="82"/>
      <c r="F450" s="69"/>
      <c r="G450" s="70"/>
      <c r="H450" s="70"/>
    </row>
    <row r="451" spans="3:8" ht="14.25" customHeight="1">
      <c r="C451" s="68"/>
      <c r="D451" s="73"/>
      <c r="E451" s="82"/>
      <c r="F451" s="69"/>
      <c r="G451" s="70"/>
      <c r="H451" s="70"/>
    </row>
    <row r="452" spans="3:8" ht="14.25" customHeight="1">
      <c r="C452" s="68"/>
      <c r="D452" s="73"/>
      <c r="E452" s="82"/>
      <c r="F452" s="69"/>
      <c r="G452" s="70"/>
      <c r="H452" s="70"/>
    </row>
    <row r="453" spans="3:8" ht="14.25" customHeight="1">
      <c r="C453" s="68"/>
      <c r="D453" s="73"/>
      <c r="E453" s="82"/>
      <c r="F453" s="69"/>
      <c r="G453" s="70"/>
      <c r="H453" s="70"/>
    </row>
    <row r="454" spans="3:8" ht="14.25" customHeight="1">
      <c r="C454" s="68"/>
      <c r="D454" s="73"/>
      <c r="E454" s="82"/>
      <c r="F454" s="69"/>
      <c r="G454" s="70"/>
      <c r="H454" s="70"/>
    </row>
    <row r="455" spans="3:8" ht="14.25" customHeight="1">
      <c r="C455" s="68"/>
      <c r="D455" s="73"/>
      <c r="E455" s="82"/>
      <c r="F455" s="69"/>
      <c r="G455" s="70"/>
      <c r="H455" s="70"/>
    </row>
    <row r="456" spans="3:8" ht="14.25" customHeight="1">
      <c r="C456" s="68"/>
      <c r="D456" s="73"/>
      <c r="E456" s="82"/>
      <c r="F456" s="69"/>
      <c r="G456" s="70"/>
      <c r="H456" s="70"/>
    </row>
    <row r="457" spans="3:8" ht="14.25" customHeight="1">
      <c r="C457" s="68"/>
      <c r="D457" s="73"/>
      <c r="E457" s="82"/>
      <c r="F457" s="69"/>
      <c r="G457" s="70"/>
      <c r="H457" s="70"/>
    </row>
    <row r="458" spans="3:8" ht="14.25" customHeight="1">
      <c r="C458" s="68"/>
      <c r="D458" s="73"/>
      <c r="E458" s="82"/>
      <c r="F458" s="69"/>
      <c r="G458" s="70"/>
      <c r="H458" s="70"/>
    </row>
    <row r="459" spans="3:8" ht="14.25" customHeight="1">
      <c r="C459" s="68"/>
      <c r="D459" s="73"/>
      <c r="E459" s="82"/>
      <c r="F459" s="69"/>
      <c r="G459" s="70"/>
      <c r="H459" s="70"/>
    </row>
    <row r="460" spans="3:8" ht="14.25" customHeight="1">
      <c r="C460" s="68"/>
      <c r="D460" s="73"/>
      <c r="E460" s="82"/>
      <c r="F460" s="69"/>
      <c r="G460" s="70"/>
      <c r="H460" s="70"/>
    </row>
    <row r="461" spans="3:8" ht="14.25" customHeight="1">
      <c r="C461" s="68"/>
      <c r="D461" s="73"/>
      <c r="E461" s="82"/>
      <c r="F461" s="69"/>
      <c r="G461" s="70"/>
      <c r="H461" s="70"/>
    </row>
    <row r="462" spans="3:8" ht="14.25" customHeight="1">
      <c r="C462" s="68"/>
      <c r="D462" s="73"/>
      <c r="E462" s="82"/>
      <c r="F462" s="69"/>
      <c r="G462" s="70"/>
      <c r="H462" s="70"/>
    </row>
    <row r="463" spans="3:8" ht="14.25" customHeight="1">
      <c r="C463" s="68"/>
      <c r="D463" s="73"/>
      <c r="E463" s="82"/>
      <c r="F463" s="69"/>
      <c r="G463" s="70"/>
      <c r="H463" s="70"/>
    </row>
    <row r="464" spans="3:8" ht="14.25" customHeight="1">
      <c r="C464" s="68"/>
      <c r="D464" s="73"/>
      <c r="E464" s="82"/>
      <c r="F464" s="69"/>
      <c r="G464" s="70"/>
      <c r="H464" s="70"/>
    </row>
    <row r="465" spans="3:8" ht="14.25" customHeight="1">
      <c r="C465" s="68"/>
      <c r="D465" s="73"/>
      <c r="E465" s="82"/>
      <c r="F465" s="69"/>
      <c r="G465" s="70"/>
      <c r="H465" s="70"/>
    </row>
    <row r="466" spans="3:8" ht="14.25" customHeight="1">
      <c r="C466" s="68"/>
      <c r="D466" s="73"/>
      <c r="E466" s="82"/>
      <c r="F466" s="69"/>
      <c r="G466" s="70"/>
      <c r="H466" s="70"/>
    </row>
    <row r="467" spans="3:8" ht="14.25" customHeight="1">
      <c r="C467" s="68"/>
      <c r="D467" s="73"/>
      <c r="E467" s="82"/>
      <c r="F467" s="69"/>
      <c r="G467" s="70"/>
      <c r="H467" s="70"/>
    </row>
    <row r="468" spans="3:8" ht="14.25" customHeight="1">
      <c r="C468" s="68"/>
      <c r="D468" s="73"/>
      <c r="E468" s="82"/>
      <c r="F468" s="69"/>
      <c r="G468" s="70"/>
      <c r="H468" s="70"/>
    </row>
    <row r="469" spans="3:8" ht="14.25" customHeight="1">
      <c r="C469" s="68"/>
      <c r="D469" s="73"/>
      <c r="E469" s="82"/>
      <c r="F469" s="69"/>
      <c r="G469" s="70"/>
      <c r="H469" s="70"/>
    </row>
    <row r="470" spans="3:8" ht="14.25" customHeight="1">
      <c r="C470" s="68"/>
      <c r="D470" s="73"/>
      <c r="E470" s="82"/>
      <c r="F470" s="69"/>
      <c r="G470" s="70"/>
      <c r="H470" s="70"/>
    </row>
    <row r="471" spans="3:8" ht="14.25" customHeight="1">
      <c r="C471" s="68"/>
      <c r="D471" s="73"/>
      <c r="E471" s="82"/>
      <c r="F471" s="69"/>
      <c r="G471" s="70"/>
      <c r="H471" s="70"/>
    </row>
    <row r="472" spans="3:8" ht="14.25" customHeight="1">
      <c r="C472" s="68"/>
      <c r="D472" s="73"/>
      <c r="E472" s="82"/>
      <c r="F472" s="69"/>
      <c r="G472" s="70"/>
      <c r="H472" s="70"/>
    </row>
    <row r="473" spans="3:8" ht="14.25" customHeight="1">
      <c r="C473" s="68"/>
      <c r="D473" s="73"/>
      <c r="E473" s="82"/>
      <c r="F473" s="69"/>
      <c r="G473" s="70"/>
      <c r="H473" s="70"/>
    </row>
    <row r="474" spans="3:8" ht="14.25" customHeight="1">
      <c r="C474" s="68"/>
      <c r="D474" s="73"/>
      <c r="E474" s="82"/>
      <c r="F474" s="69"/>
      <c r="G474" s="70"/>
      <c r="H474" s="70"/>
    </row>
    <row r="475" spans="3:8" ht="14.25" customHeight="1">
      <c r="C475" s="68"/>
      <c r="D475" s="73"/>
      <c r="E475" s="82"/>
      <c r="F475" s="69"/>
      <c r="G475" s="70"/>
      <c r="H475" s="70"/>
    </row>
    <row r="476" spans="3:8" ht="14.25" customHeight="1">
      <c r="C476" s="68"/>
      <c r="D476" s="73"/>
      <c r="E476" s="82"/>
      <c r="F476" s="69"/>
      <c r="G476" s="70"/>
      <c r="H476" s="70"/>
    </row>
    <row r="477" spans="3:8" ht="14.25" customHeight="1">
      <c r="C477" s="68"/>
      <c r="D477" s="73"/>
      <c r="E477" s="82"/>
      <c r="F477" s="69"/>
      <c r="G477" s="70"/>
      <c r="H477" s="70"/>
    </row>
    <row r="478" spans="3:8" ht="14.25" customHeight="1">
      <c r="C478" s="68"/>
      <c r="D478" s="73"/>
      <c r="E478" s="82"/>
      <c r="F478" s="69"/>
      <c r="G478" s="70"/>
      <c r="H478" s="70"/>
    </row>
    <row r="479" spans="3:8" ht="14.25" customHeight="1">
      <c r="C479" s="68"/>
      <c r="D479" s="73"/>
      <c r="E479" s="82"/>
      <c r="F479" s="69"/>
      <c r="G479" s="70"/>
      <c r="H479" s="70"/>
    </row>
    <row r="480" spans="3:8" ht="14.25" customHeight="1">
      <c r="C480" s="68"/>
      <c r="D480" s="73"/>
      <c r="E480" s="82"/>
      <c r="F480" s="69"/>
      <c r="G480" s="70"/>
      <c r="H480" s="70"/>
    </row>
    <row r="481" spans="3:8" ht="14.25" customHeight="1">
      <c r="C481" s="68"/>
      <c r="D481" s="73"/>
      <c r="E481" s="82"/>
      <c r="F481" s="69"/>
      <c r="G481" s="70"/>
      <c r="H481" s="70"/>
    </row>
    <row r="482" spans="3:8" ht="14.25" customHeight="1">
      <c r="C482" s="68"/>
      <c r="D482" s="73"/>
      <c r="E482" s="82"/>
      <c r="F482" s="69"/>
      <c r="G482" s="70"/>
      <c r="H482" s="70"/>
    </row>
    <row r="483" spans="3:8" ht="14.25" customHeight="1">
      <c r="C483" s="68"/>
      <c r="D483" s="73"/>
      <c r="E483" s="82"/>
      <c r="F483" s="69"/>
      <c r="G483" s="70"/>
      <c r="H483" s="70"/>
    </row>
    <row r="484" spans="3:8" ht="14.25" customHeight="1">
      <c r="C484" s="68"/>
      <c r="D484" s="73"/>
      <c r="E484" s="82"/>
      <c r="F484" s="69"/>
      <c r="G484" s="70"/>
      <c r="H484" s="70"/>
    </row>
    <row r="485" spans="3:8" ht="14.25" customHeight="1">
      <c r="C485" s="68"/>
      <c r="D485" s="73"/>
      <c r="E485" s="82"/>
      <c r="F485" s="69"/>
      <c r="G485" s="70"/>
      <c r="H485" s="70"/>
    </row>
    <row r="486" spans="3:8" ht="14.25" customHeight="1">
      <c r="C486" s="68"/>
      <c r="D486" s="73"/>
      <c r="E486" s="82"/>
      <c r="F486" s="69"/>
      <c r="G486" s="70"/>
      <c r="H486" s="70"/>
    </row>
    <row r="487" spans="3:8" ht="14.25" customHeight="1">
      <c r="C487" s="68"/>
      <c r="D487" s="73"/>
      <c r="E487" s="82"/>
      <c r="F487" s="69"/>
      <c r="G487" s="70"/>
      <c r="H487" s="70"/>
    </row>
    <row r="488" spans="3:8" ht="14.25" customHeight="1">
      <c r="C488" s="68"/>
      <c r="D488" s="73"/>
      <c r="E488" s="82"/>
      <c r="F488" s="69"/>
      <c r="G488" s="70"/>
      <c r="H488" s="70"/>
    </row>
    <row r="489" spans="3:8" ht="14.25" customHeight="1">
      <c r="C489" s="68"/>
      <c r="D489" s="73"/>
      <c r="E489" s="82"/>
      <c r="F489" s="69"/>
      <c r="G489" s="70"/>
      <c r="H489" s="70"/>
    </row>
    <row r="490" spans="3:8" ht="14.25" customHeight="1">
      <c r="C490" s="68"/>
      <c r="D490" s="73"/>
      <c r="E490" s="82"/>
      <c r="F490" s="69"/>
      <c r="G490" s="70"/>
      <c r="H490" s="70"/>
    </row>
    <row r="491" spans="3:8" ht="14.25" customHeight="1">
      <c r="C491" s="68"/>
      <c r="D491" s="73"/>
      <c r="E491" s="82"/>
      <c r="F491" s="69"/>
      <c r="G491" s="70"/>
      <c r="H491" s="70"/>
    </row>
    <row r="492" spans="3:8" ht="14.25" customHeight="1">
      <c r="C492" s="68"/>
      <c r="D492" s="73"/>
      <c r="E492" s="82"/>
      <c r="F492" s="69"/>
      <c r="G492" s="70"/>
      <c r="H492" s="70"/>
    </row>
    <row r="493" spans="3:8" ht="14.25" customHeight="1">
      <c r="C493" s="68"/>
      <c r="D493" s="73"/>
      <c r="E493" s="82"/>
      <c r="F493" s="69"/>
      <c r="G493" s="70"/>
      <c r="H493" s="70"/>
    </row>
    <row r="494" spans="3:8" ht="14.25" customHeight="1">
      <c r="C494" s="68"/>
      <c r="D494" s="73"/>
      <c r="E494" s="82"/>
      <c r="F494" s="69"/>
      <c r="G494" s="70"/>
      <c r="H494" s="70"/>
    </row>
    <row r="495" spans="3:8" ht="14.25" customHeight="1">
      <c r="C495" s="68"/>
      <c r="D495" s="73"/>
      <c r="E495" s="82"/>
      <c r="F495" s="69"/>
      <c r="G495" s="70"/>
      <c r="H495" s="70"/>
    </row>
    <row r="496" spans="3:8" ht="14.25" customHeight="1">
      <c r="C496" s="68"/>
      <c r="D496" s="73"/>
      <c r="E496" s="82"/>
      <c r="F496" s="69"/>
      <c r="G496" s="70"/>
      <c r="H496" s="70"/>
    </row>
    <row r="497" spans="3:8" ht="14.25" customHeight="1">
      <c r="C497" s="68"/>
      <c r="D497" s="73"/>
      <c r="E497" s="82"/>
      <c r="F497" s="69"/>
      <c r="G497" s="70"/>
      <c r="H497" s="70"/>
    </row>
    <row r="498" spans="3:8" ht="14.25" customHeight="1">
      <c r="C498" s="68"/>
      <c r="D498" s="73"/>
      <c r="E498" s="82"/>
      <c r="F498" s="69"/>
      <c r="G498" s="70"/>
      <c r="H498" s="70"/>
    </row>
    <row r="499" spans="3:8" ht="14.25" customHeight="1">
      <c r="C499" s="68"/>
      <c r="D499" s="73"/>
      <c r="E499" s="82"/>
      <c r="F499" s="69"/>
      <c r="G499" s="70"/>
      <c r="H499" s="70"/>
    </row>
    <row r="500" spans="3:8" ht="14.25" customHeight="1">
      <c r="C500" s="68"/>
      <c r="D500" s="73"/>
      <c r="E500" s="82"/>
      <c r="F500" s="69"/>
      <c r="G500" s="70"/>
      <c r="H500" s="70"/>
    </row>
    <row r="501" spans="3:8" ht="14.25" customHeight="1">
      <c r="C501" s="68"/>
      <c r="D501" s="73"/>
      <c r="E501" s="82"/>
      <c r="F501" s="69"/>
      <c r="G501" s="70"/>
      <c r="H501" s="70"/>
    </row>
    <row r="502" spans="3:8" ht="14.25" customHeight="1">
      <c r="C502" s="68"/>
      <c r="D502" s="73"/>
      <c r="E502" s="82"/>
      <c r="F502" s="69"/>
      <c r="G502" s="70"/>
      <c r="H502" s="70"/>
    </row>
    <row r="503" spans="3:8" ht="14.25" customHeight="1">
      <c r="C503" s="68"/>
      <c r="D503" s="73"/>
      <c r="E503" s="82"/>
      <c r="F503" s="69"/>
      <c r="G503" s="70"/>
      <c r="H503" s="70"/>
    </row>
    <row r="504" spans="3:8" ht="14.25" customHeight="1">
      <c r="C504" s="68"/>
      <c r="D504" s="73"/>
      <c r="E504" s="82"/>
      <c r="F504" s="69"/>
      <c r="G504" s="70"/>
      <c r="H504" s="70"/>
    </row>
    <row r="505" spans="3:8" ht="14.25" customHeight="1">
      <c r="C505" s="68"/>
      <c r="D505" s="73"/>
      <c r="E505" s="82"/>
      <c r="F505" s="69"/>
      <c r="G505" s="70"/>
      <c r="H505" s="70"/>
    </row>
    <row r="506" spans="3:8" ht="14.25" customHeight="1">
      <c r="C506" s="68"/>
      <c r="D506" s="73"/>
      <c r="E506" s="82"/>
      <c r="F506" s="69"/>
      <c r="G506" s="70"/>
      <c r="H506" s="70"/>
    </row>
    <row r="507" spans="3:8" ht="14.25" customHeight="1">
      <c r="C507" s="68"/>
      <c r="D507" s="73"/>
      <c r="E507" s="82"/>
      <c r="F507" s="69"/>
      <c r="G507" s="70"/>
      <c r="H507" s="70"/>
    </row>
    <row r="508" spans="3:8" ht="14.25" customHeight="1">
      <c r="C508" s="68"/>
      <c r="D508" s="73"/>
      <c r="E508" s="82"/>
      <c r="F508" s="69"/>
      <c r="G508" s="70"/>
      <c r="H508" s="70"/>
    </row>
    <row r="509" spans="3:8" ht="14.25" customHeight="1">
      <c r="C509" s="68"/>
      <c r="D509" s="73"/>
      <c r="E509" s="82"/>
      <c r="F509" s="69"/>
      <c r="G509" s="70"/>
      <c r="H509" s="70"/>
    </row>
    <row r="510" spans="3:8" ht="14.25" customHeight="1">
      <c r="C510" s="68"/>
      <c r="D510" s="73"/>
      <c r="E510" s="82"/>
      <c r="F510" s="69"/>
      <c r="G510" s="70"/>
      <c r="H510" s="70"/>
    </row>
    <row r="511" spans="3:8" ht="14.25" customHeight="1">
      <c r="C511" s="68"/>
      <c r="D511" s="73"/>
      <c r="E511" s="82"/>
      <c r="F511" s="69"/>
      <c r="G511" s="70"/>
      <c r="H511" s="70"/>
    </row>
    <row r="512" spans="3:8" ht="14.25" customHeight="1">
      <c r="C512" s="68"/>
      <c r="D512" s="73"/>
      <c r="E512" s="82"/>
      <c r="F512" s="69"/>
      <c r="G512" s="70"/>
      <c r="H512" s="70"/>
    </row>
    <row r="513" spans="3:8" ht="14.25" customHeight="1">
      <c r="C513" s="68"/>
      <c r="D513" s="73"/>
      <c r="E513" s="82"/>
      <c r="F513" s="69"/>
      <c r="G513" s="70"/>
      <c r="H513" s="70"/>
    </row>
    <row r="514" spans="3:8" ht="14.25" customHeight="1">
      <c r="C514" s="68"/>
      <c r="D514" s="73"/>
      <c r="E514" s="82"/>
      <c r="F514" s="69"/>
      <c r="G514" s="70"/>
      <c r="H514" s="70"/>
    </row>
    <row r="515" spans="3:8" ht="14.25" customHeight="1">
      <c r="C515" s="68"/>
      <c r="D515" s="73"/>
      <c r="E515" s="82"/>
      <c r="F515" s="69"/>
      <c r="G515" s="70"/>
      <c r="H515" s="70"/>
    </row>
    <row r="516" spans="3:8" ht="14.25" customHeight="1">
      <c r="C516" s="68"/>
      <c r="D516" s="73"/>
      <c r="E516" s="82"/>
      <c r="F516" s="69"/>
      <c r="G516" s="70"/>
      <c r="H516" s="70"/>
    </row>
    <row r="517" spans="3:8" ht="14.25" customHeight="1">
      <c r="C517" s="68"/>
      <c r="D517" s="73"/>
      <c r="E517" s="82"/>
      <c r="F517" s="69"/>
      <c r="G517" s="70"/>
      <c r="H517" s="70"/>
    </row>
    <row r="518" spans="3:8" ht="14.25" customHeight="1">
      <c r="C518" s="68"/>
      <c r="D518" s="73"/>
      <c r="E518" s="82"/>
      <c r="F518" s="69"/>
      <c r="G518" s="70"/>
      <c r="H518" s="70"/>
    </row>
    <row r="519" spans="3:8" ht="14.25" customHeight="1">
      <c r="C519" s="68"/>
      <c r="D519" s="73"/>
      <c r="E519" s="82"/>
      <c r="F519" s="69"/>
      <c r="G519" s="70"/>
      <c r="H519" s="70"/>
    </row>
    <row r="520" spans="3:8" ht="14.25" customHeight="1">
      <c r="C520" s="68"/>
      <c r="D520" s="73"/>
      <c r="E520" s="82"/>
      <c r="F520" s="69"/>
      <c r="G520" s="70"/>
      <c r="H520" s="70"/>
    </row>
    <row r="521" spans="3:8" ht="14.25" customHeight="1">
      <c r="C521" s="68"/>
      <c r="D521" s="73"/>
      <c r="E521" s="82"/>
      <c r="F521" s="69"/>
      <c r="G521" s="70"/>
      <c r="H521" s="70"/>
    </row>
    <row r="522" spans="3:8" ht="14.25" customHeight="1">
      <c r="C522" s="68"/>
      <c r="D522" s="73"/>
      <c r="E522" s="82"/>
      <c r="F522" s="69"/>
      <c r="G522" s="70"/>
      <c r="H522" s="70"/>
    </row>
    <row r="523" spans="3:8" ht="14.25" customHeight="1">
      <c r="C523" s="68"/>
      <c r="D523" s="73"/>
      <c r="E523" s="82"/>
      <c r="F523" s="69"/>
      <c r="G523" s="70"/>
      <c r="H523" s="70"/>
    </row>
    <row r="524" spans="3:8" ht="14.25" customHeight="1">
      <c r="C524" s="68"/>
      <c r="D524" s="73"/>
      <c r="E524" s="82"/>
      <c r="F524" s="69"/>
      <c r="G524" s="70"/>
      <c r="H524" s="70"/>
    </row>
    <row r="525" spans="3:8" ht="14.25" customHeight="1">
      <c r="C525" s="68"/>
      <c r="D525" s="73"/>
      <c r="E525" s="82"/>
      <c r="F525" s="69"/>
      <c r="G525" s="70"/>
      <c r="H525" s="70"/>
    </row>
    <row r="526" spans="3:8" ht="14.25" customHeight="1">
      <c r="C526" s="68"/>
      <c r="D526" s="73"/>
      <c r="E526" s="82"/>
      <c r="F526" s="69"/>
      <c r="G526" s="70"/>
      <c r="H526" s="70"/>
    </row>
    <row r="527" spans="3:8" ht="14.25" customHeight="1">
      <c r="C527" s="68"/>
      <c r="D527" s="73"/>
      <c r="E527" s="82"/>
      <c r="F527" s="69"/>
      <c r="G527" s="70"/>
      <c r="H527" s="70"/>
    </row>
    <row r="528" spans="3:8" ht="14.25" customHeight="1">
      <c r="C528" s="68"/>
      <c r="D528" s="73"/>
      <c r="E528" s="82"/>
      <c r="F528" s="69"/>
      <c r="G528" s="70"/>
      <c r="H528" s="70"/>
    </row>
    <row r="529" spans="3:8" ht="14.25" customHeight="1">
      <c r="C529" s="68"/>
      <c r="D529" s="73"/>
      <c r="E529" s="82"/>
      <c r="F529" s="69"/>
      <c r="G529" s="70"/>
      <c r="H529" s="70"/>
    </row>
    <row r="530" spans="3:8" ht="14.25" customHeight="1">
      <c r="C530" s="68"/>
      <c r="D530" s="73"/>
      <c r="E530" s="82"/>
      <c r="F530" s="69"/>
      <c r="G530" s="70"/>
      <c r="H530" s="70"/>
    </row>
    <row r="531" spans="3:8" ht="14.25" customHeight="1">
      <c r="C531" s="68"/>
      <c r="D531" s="73"/>
      <c r="E531" s="82"/>
      <c r="F531" s="69"/>
      <c r="G531" s="70"/>
      <c r="H531" s="70"/>
    </row>
    <row r="532" spans="3:8" ht="14.25" customHeight="1">
      <c r="C532" s="68"/>
      <c r="D532" s="73"/>
      <c r="E532" s="82"/>
      <c r="F532" s="69"/>
      <c r="G532" s="70"/>
      <c r="H532" s="70"/>
    </row>
    <row r="533" spans="3:8" ht="14.25" customHeight="1">
      <c r="C533" s="68"/>
      <c r="D533" s="73"/>
      <c r="E533" s="82"/>
      <c r="F533" s="69"/>
      <c r="G533" s="70"/>
      <c r="H533" s="70"/>
    </row>
    <row r="534" spans="3:8" ht="14.25" customHeight="1">
      <c r="C534" s="68"/>
      <c r="D534" s="73"/>
      <c r="E534" s="82"/>
      <c r="F534" s="69"/>
      <c r="G534" s="70"/>
      <c r="H534" s="70"/>
    </row>
    <row r="535" spans="3:8" ht="14.25" customHeight="1">
      <c r="C535" s="68"/>
      <c r="D535" s="73"/>
      <c r="E535" s="82"/>
      <c r="F535" s="69"/>
      <c r="G535" s="70"/>
      <c r="H535" s="70"/>
    </row>
    <row r="536" spans="3:8" ht="14.25" customHeight="1">
      <c r="C536" s="68"/>
      <c r="D536" s="73"/>
      <c r="E536" s="82"/>
      <c r="F536" s="69"/>
      <c r="G536" s="70"/>
      <c r="H536" s="70"/>
    </row>
    <row r="537" spans="3:8" ht="14.25" customHeight="1">
      <c r="C537" s="68"/>
      <c r="D537" s="73"/>
      <c r="E537" s="82"/>
      <c r="F537" s="69"/>
      <c r="G537" s="70"/>
      <c r="H537" s="70"/>
    </row>
    <row r="538" spans="3:8" ht="14.25" customHeight="1">
      <c r="C538" s="68"/>
      <c r="D538" s="73"/>
      <c r="E538" s="82"/>
      <c r="F538" s="69"/>
      <c r="G538" s="70"/>
      <c r="H538" s="70"/>
    </row>
    <row r="539" spans="3:8" ht="14.25" customHeight="1">
      <c r="C539" s="68"/>
      <c r="D539" s="73"/>
      <c r="E539" s="82"/>
      <c r="F539" s="69"/>
      <c r="G539" s="70"/>
      <c r="H539" s="70"/>
    </row>
    <row r="540" spans="3:8" ht="14.25" customHeight="1">
      <c r="C540" s="68"/>
      <c r="D540" s="73"/>
      <c r="E540" s="82"/>
      <c r="F540" s="69"/>
      <c r="G540" s="70"/>
      <c r="H540" s="70"/>
    </row>
    <row r="541" spans="3:8" ht="14.25" customHeight="1">
      <c r="C541" s="68"/>
      <c r="D541" s="73"/>
      <c r="E541" s="82"/>
      <c r="F541" s="69"/>
      <c r="G541" s="70"/>
      <c r="H541" s="70"/>
    </row>
    <row r="542" spans="3:8" ht="14.25" customHeight="1">
      <c r="C542" s="68"/>
      <c r="D542" s="73"/>
      <c r="E542" s="82"/>
      <c r="F542" s="69"/>
      <c r="G542" s="70"/>
      <c r="H542" s="70"/>
    </row>
    <row r="543" spans="3:8" ht="14.25" customHeight="1">
      <c r="C543" s="68"/>
      <c r="D543" s="73"/>
      <c r="E543" s="82"/>
      <c r="F543" s="69"/>
      <c r="G543" s="70"/>
      <c r="H543" s="70"/>
    </row>
    <row r="544" spans="3:8" ht="14.25" customHeight="1">
      <c r="C544" s="68"/>
      <c r="D544" s="73"/>
      <c r="E544" s="82"/>
      <c r="F544" s="69"/>
      <c r="G544" s="70"/>
      <c r="H544" s="70"/>
    </row>
    <row r="545" spans="3:8" ht="14.25" customHeight="1">
      <c r="C545" s="68"/>
      <c r="D545" s="73"/>
      <c r="E545" s="82"/>
      <c r="F545" s="69"/>
      <c r="G545" s="70"/>
      <c r="H545" s="70"/>
    </row>
    <row r="546" spans="3:8" ht="14.25" customHeight="1">
      <c r="C546" s="68"/>
      <c r="D546" s="73"/>
      <c r="E546" s="82"/>
      <c r="F546" s="69"/>
      <c r="G546" s="70"/>
      <c r="H546" s="70"/>
    </row>
    <row r="547" spans="3:8" ht="14.25" customHeight="1">
      <c r="C547" s="68"/>
      <c r="D547" s="73"/>
      <c r="E547" s="82"/>
      <c r="F547" s="69"/>
      <c r="G547" s="70"/>
      <c r="H547" s="70"/>
    </row>
    <row r="548" spans="3:8" ht="14.25" customHeight="1">
      <c r="C548" s="68"/>
      <c r="D548" s="73"/>
      <c r="E548" s="82"/>
      <c r="F548" s="69"/>
      <c r="G548" s="70"/>
      <c r="H548" s="70"/>
    </row>
    <row r="549" spans="3:8" ht="14.25" customHeight="1">
      <c r="C549" s="68"/>
      <c r="D549" s="73"/>
      <c r="E549" s="82"/>
      <c r="F549" s="69"/>
      <c r="G549" s="70"/>
      <c r="H549" s="70"/>
    </row>
    <row r="550" spans="3:8" ht="14.25" customHeight="1">
      <c r="C550" s="68"/>
      <c r="D550" s="73"/>
      <c r="E550" s="82"/>
      <c r="F550" s="69"/>
      <c r="G550" s="70"/>
      <c r="H550" s="70"/>
    </row>
    <row r="551" spans="3:8" ht="14.25" customHeight="1">
      <c r="C551" s="68"/>
      <c r="D551" s="73"/>
      <c r="E551" s="82"/>
      <c r="F551" s="69"/>
      <c r="G551" s="70"/>
      <c r="H551" s="70"/>
    </row>
    <row r="552" spans="3:8" ht="14.25" customHeight="1">
      <c r="C552" s="68"/>
      <c r="D552" s="73"/>
      <c r="E552" s="82"/>
      <c r="F552" s="69"/>
      <c r="G552" s="70"/>
      <c r="H552" s="70"/>
    </row>
    <row r="553" spans="3:8" ht="14.25" customHeight="1">
      <c r="C553" s="68"/>
      <c r="D553" s="73"/>
      <c r="E553" s="82"/>
      <c r="F553" s="69"/>
      <c r="G553" s="70"/>
      <c r="H553" s="70"/>
    </row>
    <row r="554" spans="3:8" ht="14.25" customHeight="1">
      <c r="C554" s="68"/>
      <c r="D554" s="73"/>
      <c r="E554" s="82"/>
      <c r="F554" s="69"/>
      <c r="G554" s="70"/>
      <c r="H554" s="70"/>
    </row>
    <row r="555" spans="3:8" ht="14.25" customHeight="1">
      <c r="C555" s="68"/>
      <c r="D555" s="73"/>
      <c r="E555" s="82"/>
      <c r="F555" s="69"/>
      <c r="G555" s="70"/>
      <c r="H555" s="70"/>
    </row>
    <row r="556" spans="3:8" ht="14.25" customHeight="1">
      <c r="C556" s="68"/>
      <c r="D556" s="73"/>
      <c r="E556" s="82"/>
      <c r="F556" s="69"/>
      <c r="G556" s="70"/>
      <c r="H556" s="70"/>
    </row>
    <row r="557" spans="3:8" ht="14.25" customHeight="1">
      <c r="C557" s="68"/>
      <c r="D557" s="73"/>
      <c r="E557" s="82"/>
      <c r="F557" s="69"/>
      <c r="G557" s="70"/>
      <c r="H557" s="70"/>
    </row>
    <row r="558" spans="3:8" ht="14.25" customHeight="1">
      <c r="C558" s="68"/>
      <c r="D558" s="73"/>
      <c r="E558" s="82"/>
      <c r="F558" s="69"/>
      <c r="G558" s="70"/>
      <c r="H558" s="70"/>
    </row>
    <row r="559" spans="3:8" ht="14.25" customHeight="1">
      <c r="C559" s="68"/>
      <c r="D559" s="73"/>
      <c r="E559" s="82"/>
      <c r="F559" s="69"/>
      <c r="G559" s="70"/>
      <c r="H559" s="70"/>
    </row>
    <row r="560" spans="3:8" ht="14.25" customHeight="1">
      <c r="C560" s="68"/>
      <c r="D560" s="73"/>
      <c r="E560" s="82"/>
      <c r="F560" s="69"/>
      <c r="G560" s="70"/>
      <c r="H560" s="70"/>
    </row>
    <row r="561" spans="3:8" ht="14.25" customHeight="1">
      <c r="C561" s="68"/>
      <c r="D561" s="73"/>
      <c r="E561" s="82"/>
      <c r="F561" s="69"/>
      <c r="G561" s="70"/>
      <c r="H561" s="70"/>
    </row>
    <row r="562" spans="3:8" ht="14.25" customHeight="1">
      <c r="C562" s="68"/>
      <c r="D562" s="73"/>
      <c r="E562" s="82"/>
      <c r="F562" s="69"/>
      <c r="G562" s="70"/>
      <c r="H562" s="70"/>
    </row>
    <row r="563" spans="3:8" ht="14.25" customHeight="1">
      <c r="C563" s="68"/>
      <c r="D563" s="73"/>
      <c r="E563" s="82"/>
      <c r="F563" s="69"/>
      <c r="G563" s="70"/>
      <c r="H563" s="70"/>
    </row>
    <row r="564" spans="3:8" ht="14.25" customHeight="1">
      <c r="C564" s="68"/>
      <c r="D564" s="73"/>
      <c r="E564" s="82"/>
      <c r="F564" s="69"/>
      <c r="G564" s="70"/>
      <c r="H564" s="70"/>
    </row>
    <row r="565" spans="3:8" ht="14.25" customHeight="1">
      <c r="C565" s="68"/>
      <c r="D565" s="73"/>
      <c r="E565" s="82"/>
      <c r="F565" s="69"/>
      <c r="G565" s="70"/>
      <c r="H565" s="70"/>
    </row>
    <row r="566" spans="3:8" ht="14.25" customHeight="1">
      <c r="C566" s="68"/>
      <c r="D566" s="73"/>
      <c r="E566" s="82"/>
      <c r="F566" s="69"/>
      <c r="G566" s="70"/>
      <c r="H566" s="70"/>
    </row>
    <row r="567" spans="3:8" ht="14.25" customHeight="1">
      <c r="C567" s="68"/>
      <c r="D567" s="73"/>
      <c r="E567" s="82"/>
      <c r="F567" s="69"/>
      <c r="G567" s="70"/>
      <c r="H567" s="70"/>
    </row>
    <row r="568" spans="3:8" ht="14.25" customHeight="1">
      <c r="C568" s="68"/>
      <c r="D568" s="73"/>
      <c r="E568" s="82"/>
      <c r="F568" s="69"/>
      <c r="G568" s="70"/>
      <c r="H568" s="70"/>
    </row>
    <row r="569" spans="3:8" ht="14.25" customHeight="1">
      <c r="C569" s="68"/>
      <c r="D569" s="73"/>
      <c r="E569" s="82"/>
      <c r="F569" s="69"/>
      <c r="G569" s="70"/>
      <c r="H569" s="70"/>
    </row>
    <row r="570" spans="3:8" ht="14.25" customHeight="1">
      <c r="C570" s="68"/>
      <c r="D570" s="73"/>
      <c r="E570" s="82"/>
      <c r="F570" s="69"/>
      <c r="G570" s="70"/>
      <c r="H570" s="70"/>
    </row>
    <row r="571" spans="3:8" ht="14.25" customHeight="1">
      <c r="C571" s="68"/>
      <c r="D571" s="73"/>
      <c r="E571" s="82"/>
      <c r="F571" s="69"/>
      <c r="G571" s="70"/>
      <c r="H571" s="70"/>
    </row>
    <row r="572" spans="3:8" ht="14.25" customHeight="1">
      <c r="C572" s="68"/>
      <c r="D572" s="73"/>
      <c r="E572" s="82"/>
      <c r="F572" s="69"/>
      <c r="G572" s="70"/>
      <c r="H572" s="70"/>
    </row>
    <row r="573" spans="3:8" ht="14.25" customHeight="1">
      <c r="C573" s="68"/>
      <c r="D573" s="73"/>
      <c r="E573" s="82"/>
      <c r="F573" s="69"/>
      <c r="G573" s="70"/>
      <c r="H573" s="70"/>
    </row>
    <row r="574" spans="3:8" ht="14.25" customHeight="1">
      <c r="C574" s="68"/>
      <c r="D574" s="73"/>
      <c r="E574" s="82"/>
      <c r="F574" s="69"/>
      <c r="G574" s="70"/>
      <c r="H574" s="70"/>
    </row>
    <row r="575" spans="3:8" ht="14.25" customHeight="1">
      <c r="C575" s="68"/>
      <c r="D575" s="73"/>
      <c r="E575" s="82"/>
      <c r="F575" s="69"/>
      <c r="G575" s="70"/>
      <c r="H575" s="70"/>
    </row>
    <row r="576" spans="3:8" ht="14.25" customHeight="1">
      <c r="C576" s="68"/>
      <c r="D576" s="73"/>
      <c r="E576" s="82"/>
      <c r="F576" s="69"/>
      <c r="G576" s="70"/>
      <c r="H576" s="70"/>
    </row>
    <row r="577" spans="3:8" ht="14.25" customHeight="1">
      <c r="C577" s="68"/>
      <c r="D577" s="73"/>
      <c r="E577" s="82"/>
      <c r="F577" s="69"/>
      <c r="G577" s="70"/>
      <c r="H577" s="70"/>
    </row>
    <row r="578" spans="3:8" ht="14.25" customHeight="1">
      <c r="C578" s="68"/>
      <c r="D578" s="73"/>
      <c r="E578" s="82"/>
      <c r="F578" s="69"/>
      <c r="G578" s="70"/>
      <c r="H578" s="70"/>
    </row>
    <row r="579" spans="3:8" ht="14.25" customHeight="1">
      <c r="C579" s="68"/>
      <c r="D579" s="73"/>
      <c r="E579" s="82"/>
      <c r="F579" s="69"/>
      <c r="G579" s="70"/>
      <c r="H579" s="70"/>
    </row>
    <row r="580" spans="3:8" ht="14.25" customHeight="1">
      <c r="C580" s="68"/>
      <c r="D580" s="73"/>
      <c r="E580" s="82"/>
      <c r="F580" s="69"/>
      <c r="G580" s="70"/>
      <c r="H580" s="70"/>
    </row>
    <row r="581" spans="3:8" ht="14.25" customHeight="1">
      <c r="C581" s="68"/>
      <c r="D581" s="73"/>
      <c r="E581" s="82"/>
      <c r="F581" s="69"/>
      <c r="G581" s="70"/>
      <c r="H581" s="70"/>
    </row>
    <row r="582" spans="3:8" ht="14.25" customHeight="1">
      <c r="C582" s="68"/>
      <c r="D582" s="73"/>
      <c r="E582" s="82"/>
      <c r="F582" s="69"/>
      <c r="G582" s="70"/>
      <c r="H582" s="70"/>
    </row>
    <row r="583" spans="3:8" ht="14.25" customHeight="1">
      <c r="C583" s="68"/>
      <c r="D583" s="73"/>
      <c r="E583" s="82"/>
      <c r="F583" s="69"/>
      <c r="G583" s="70"/>
      <c r="H583" s="70"/>
    </row>
    <row r="584" spans="3:8" ht="14.25" customHeight="1">
      <c r="C584" s="68"/>
      <c r="D584" s="73"/>
      <c r="E584" s="82"/>
      <c r="F584" s="69"/>
      <c r="G584" s="70"/>
      <c r="H584" s="70"/>
    </row>
    <row r="585" spans="3:8" ht="14.25" customHeight="1">
      <c r="C585" s="68"/>
      <c r="D585" s="73"/>
      <c r="E585" s="82"/>
      <c r="F585" s="69"/>
      <c r="G585" s="70"/>
      <c r="H585" s="70"/>
    </row>
    <row r="586" spans="3:8" ht="14.25" customHeight="1">
      <c r="C586" s="68"/>
      <c r="D586" s="73"/>
      <c r="E586" s="82"/>
      <c r="F586" s="69"/>
      <c r="G586" s="70"/>
      <c r="H586" s="70"/>
    </row>
    <row r="587" spans="3:8" ht="14.25" customHeight="1">
      <c r="C587" s="68"/>
      <c r="D587" s="73"/>
      <c r="E587" s="82"/>
      <c r="F587" s="69"/>
      <c r="G587" s="70"/>
      <c r="H587" s="70"/>
    </row>
    <row r="588" spans="3:8" ht="14.25" customHeight="1">
      <c r="C588" s="68"/>
      <c r="D588" s="73"/>
      <c r="E588" s="82"/>
      <c r="F588" s="69"/>
      <c r="G588" s="70"/>
      <c r="H588" s="70"/>
    </row>
    <row r="589" spans="3:8" ht="14.25" customHeight="1">
      <c r="C589" s="68"/>
      <c r="D589" s="73"/>
      <c r="E589" s="82"/>
      <c r="F589" s="69"/>
      <c r="G589" s="70"/>
      <c r="H589" s="70"/>
    </row>
    <row r="590" spans="3:8" ht="14.25" customHeight="1">
      <c r="C590" s="68"/>
      <c r="D590" s="73"/>
      <c r="E590" s="82"/>
      <c r="F590" s="69"/>
      <c r="G590" s="70"/>
      <c r="H590" s="70"/>
    </row>
    <row r="591" spans="3:8" ht="14.25" customHeight="1">
      <c r="C591" s="68"/>
      <c r="D591" s="73"/>
      <c r="E591" s="82"/>
      <c r="F591" s="69"/>
      <c r="G591" s="70"/>
      <c r="H591" s="70"/>
    </row>
    <row r="592" spans="3:8" ht="14.25" customHeight="1">
      <c r="C592" s="68"/>
      <c r="D592" s="73"/>
      <c r="E592" s="82"/>
      <c r="F592" s="69"/>
      <c r="G592" s="70"/>
      <c r="H592" s="70"/>
    </row>
    <row r="593" spans="3:8" ht="14.25" customHeight="1">
      <c r="C593" s="68"/>
      <c r="D593" s="73"/>
      <c r="E593" s="82"/>
      <c r="F593" s="69"/>
      <c r="G593" s="70"/>
      <c r="H593" s="70"/>
    </row>
    <row r="594" spans="3:8" ht="14.25" customHeight="1">
      <c r="C594" s="68"/>
      <c r="D594" s="73"/>
      <c r="E594" s="82"/>
      <c r="F594" s="69"/>
      <c r="G594" s="70"/>
      <c r="H594" s="70"/>
    </row>
    <row r="595" spans="3:8" ht="14.25" customHeight="1">
      <c r="C595" s="68"/>
      <c r="D595" s="73"/>
      <c r="E595" s="82"/>
      <c r="F595" s="69"/>
      <c r="G595" s="70"/>
      <c r="H595" s="70"/>
    </row>
    <row r="596" spans="3:8" ht="14.25" customHeight="1">
      <c r="C596" s="68"/>
      <c r="D596" s="73"/>
      <c r="E596" s="82"/>
      <c r="F596" s="69"/>
      <c r="G596" s="70"/>
      <c r="H596" s="70"/>
    </row>
    <row r="597" spans="3:8" ht="14.25" customHeight="1">
      <c r="C597" s="68"/>
      <c r="D597" s="73"/>
      <c r="E597" s="82"/>
      <c r="F597" s="69"/>
      <c r="G597" s="70"/>
      <c r="H597" s="70"/>
    </row>
    <row r="598" spans="3:8" ht="14.25" customHeight="1">
      <c r="C598" s="68"/>
      <c r="D598" s="73"/>
      <c r="E598" s="82"/>
      <c r="F598" s="69"/>
      <c r="G598" s="70"/>
      <c r="H598" s="70"/>
    </row>
    <row r="599" spans="3:8" ht="14.25" customHeight="1">
      <c r="C599" s="68"/>
      <c r="D599" s="73"/>
      <c r="E599" s="82"/>
      <c r="F599" s="69"/>
      <c r="G599" s="70"/>
      <c r="H599" s="70"/>
    </row>
    <row r="600" spans="3:8" ht="14.25" customHeight="1">
      <c r="C600" s="68"/>
      <c r="D600" s="73"/>
      <c r="E600" s="82"/>
      <c r="F600" s="69"/>
      <c r="G600" s="70"/>
      <c r="H600" s="70"/>
    </row>
    <row r="601" spans="3:8" ht="14.25" customHeight="1">
      <c r="C601" s="68"/>
      <c r="D601" s="73"/>
      <c r="E601" s="82"/>
      <c r="F601" s="69"/>
      <c r="G601" s="70"/>
      <c r="H601" s="70"/>
    </row>
    <row r="602" spans="3:8" ht="14.25" customHeight="1">
      <c r="C602" s="68"/>
      <c r="D602" s="73"/>
      <c r="E602" s="82"/>
      <c r="F602" s="69"/>
      <c r="G602" s="70"/>
      <c r="H602" s="70"/>
    </row>
    <row r="603" spans="3:8" ht="14.25" customHeight="1">
      <c r="C603" s="68"/>
      <c r="D603" s="73"/>
      <c r="E603" s="82"/>
      <c r="F603" s="69"/>
      <c r="G603" s="70"/>
      <c r="H603" s="70"/>
    </row>
    <row r="604" spans="3:8" ht="14.25" customHeight="1">
      <c r="C604" s="68"/>
      <c r="D604" s="73"/>
      <c r="E604" s="82"/>
      <c r="F604" s="69"/>
      <c r="G604" s="70"/>
      <c r="H604" s="70"/>
    </row>
    <row r="605" spans="3:8" ht="14.25" customHeight="1">
      <c r="C605" s="68"/>
      <c r="D605" s="73"/>
      <c r="E605" s="82"/>
      <c r="F605" s="69"/>
      <c r="G605" s="70"/>
      <c r="H605" s="70"/>
    </row>
    <row r="606" spans="3:8" ht="14.25" customHeight="1">
      <c r="C606" s="68"/>
      <c r="D606" s="73"/>
      <c r="E606" s="82"/>
      <c r="F606" s="69"/>
      <c r="G606" s="70"/>
      <c r="H606" s="70"/>
    </row>
    <row r="607" spans="3:8" ht="14.25" customHeight="1">
      <c r="C607" s="68"/>
      <c r="D607" s="73"/>
      <c r="E607" s="82"/>
      <c r="F607" s="69"/>
      <c r="G607" s="70"/>
      <c r="H607" s="70"/>
    </row>
    <row r="608" spans="3:8" ht="14.25" customHeight="1">
      <c r="C608" s="68"/>
      <c r="D608" s="73"/>
      <c r="E608" s="82"/>
      <c r="F608" s="69"/>
      <c r="G608" s="70"/>
      <c r="H608" s="70"/>
    </row>
    <row r="609" spans="3:8" ht="14.25" customHeight="1">
      <c r="C609" s="68"/>
      <c r="D609" s="73"/>
      <c r="E609" s="82"/>
      <c r="F609" s="69"/>
      <c r="G609" s="70"/>
      <c r="H609" s="70"/>
    </row>
    <row r="610" spans="3:8" ht="14.25" customHeight="1">
      <c r="C610" s="68"/>
      <c r="D610" s="73"/>
      <c r="E610" s="82"/>
      <c r="F610" s="69"/>
      <c r="G610" s="70"/>
      <c r="H610" s="70"/>
    </row>
    <row r="611" spans="3:8" ht="14.25" customHeight="1">
      <c r="C611" s="68"/>
      <c r="D611" s="73"/>
      <c r="E611" s="82"/>
      <c r="F611" s="69"/>
      <c r="G611" s="70"/>
      <c r="H611" s="70"/>
    </row>
    <row r="612" spans="3:8" ht="14.25" customHeight="1">
      <c r="C612" s="68"/>
      <c r="D612" s="73"/>
      <c r="E612" s="82"/>
      <c r="F612" s="69"/>
      <c r="G612" s="70"/>
      <c r="H612" s="70"/>
    </row>
    <row r="613" spans="3:8" ht="14.25" customHeight="1">
      <c r="C613" s="68"/>
      <c r="D613" s="73"/>
      <c r="E613" s="82"/>
      <c r="F613" s="69"/>
      <c r="G613" s="70"/>
      <c r="H613" s="70"/>
    </row>
    <row r="614" spans="3:8" ht="14.25" customHeight="1">
      <c r="C614" s="68"/>
      <c r="D614" s="73"/>
      <c r="E614" s="82"/>
      <c r="F614" s="69"/>
      <c r="G614" s="70"/>
      <c r="H614" s="70"/>
    </row>
    <row r="615" spans="3:8" ht="14.25" customHeight="1">
      <c r="C615" s="68"/>
      <c r="D615" s="73"/>
      <c r="E615" s="82"/>
      <c r="F615" s="69"/>
      <c r="G615" s="70"/>
      <c r="H615" s="70"/>
    </row>
    <row r="616" spans="3:8" ht="14.25" customHeight="1">
      <c r="C616" s="68"/>
      <c r="D616" s="73"/>
      <c r="E616" s="82"/>
      <c r="F616" s="69"/>
      <c r="G616" s="70"/>
      <c r="H616" s="70"/>
    </row>
    <row r="617" spans="3:8" ht="14.25" customHeight="1">
      <c r="C617" s="68"/>
      <c r="D617" s="73"/>
      <c r="E617" s="82"/>
      <c r="F617" s="69"/>
      <c r="G617" s="70"/>
      <c r="H617" s="70"/>
    </row>
    <row r="618" spans="3:8" ht="14.25" customHeight="1">
      <c r="C618" s="68"/>
      <c r="D618" s="73"/>
      <c r="E618" s="82"/>
      <c r="F618" s="69"/>
      <c r="G618" s="70"/>
      <c r="H618" s="70"/>
    </row>
    <row r="619" spans="3:8" ht="14.25" customHeight="1">
      <c r="C619" s="68"/>
      <c r="D619" s="73"/>
      <c r="E619" s="82"/>
      <c r="F619" s="69"/>
      <c r="G619" s="70"/>
      <c r="H619" s="70"/>
    </row>
    <row r="620" spans="3:8" ht="14.25" customHeight="1">
      <c r="C620" s="68"/>
      <c r="D620" s="73"/>
      <c r="E620" s="82"/>
      <c r="F620" s="69"/>
      <c r="G620" s="70"/>
      <c r="H620" s="70"/>
    </row>
    <row r="621" spans="3:8" ht="14.25" customHeight="1">
      <c r="C621" s="68"/>
      <c r="D621" s="73"/>
      <c r="E621" s="82"/>
      <c r="F621" s="69"/>
      <c r="G621" s="70"/>
      <c r="H621" s="70"/>
    </row>
    <row r="622" spans="3:8" ht="14.25" customHeight="1">
      <c r="C622" s="68"/>
      <c r="D622" s="73"/>
      <c r="E622" s="82"/>
      <c r="F622" s="69"/>
      <c r="G622" s="70"/>
      <c r="H622" s="70"/>
    </row>
    <row r="623" spans="3:8" ht="14.25" customHeight="1">
      <c r="C623" s="68"/>
      <c r="D623" s="73"/>
      <c r="E623" s="82"/>
      <c r="F623" s="69"/>
      <c r="G623" s="70"/>
      <c r="H623" s="70"/>
    </row>
    <row r="624" spans="3:8" ht="14.25" customHeight="1">
      <c r="C624" s="68"/>
      <c r="D624" s="73"/>
      <c r="E624" s="82"/>
      <c r="F624" s="69"/>
      <c r="G624" s="70"/>
      <c r="H624" s="70"/>
    </row>
    <row r="625" spans="3:8" ht="14.25" customHeight="1">
      <c r="C625" s="68"/>
      <c r="D625" s="73"/>
      <c r="E625" s="82"/>
      <c r="F625" s="69"/>
      <c r="G625" s="70"/>
      <c r="H625" s="70"/>
    </row>
    <row r="626" spans="3:8" ht="14.25" customHeight="1">
      <c r="C626" s="68"/>
      <c r="D626" s="73"/>
      <c r="E626" s="82"/>
      <c r="F626" s="69"/>
      <c r="G626" s="70"/>
      <c r="H626" s="70"/>
    </row>
    <row r="627" spans="3:8" ht="14.25" customHeight="1">
      <c r="C627" s="68"/>
      <c r="D627" s="73"/>
      <c r="E627" s="82"/>
      <c r="F627" s="69"/>
      <c r="G627" s="70"/>
      <c r="H627" s="70"/>
    </row>
    <row r="628" spans="3:8" ht="14.25" customHeight="1">
      <c r="C628" s="68"/>
      <c r="D628" s="73"/>
      <c r="E628" s="82"/>
      <c r="F628" s="69"/>
      <c r="G628" s="70"/>
      <c r="H628" s="70"/>
    </row>
    <row r="629" spans="3:8" ht="14.25" customHeight="1">
      <c r="C629" s="68"/>
      <c r="D629" s="73"/>
      <c r="E629" s="82"/>
      <c r="F629" s="69"/>
      <c r="G629" s="70"/>
      <c r="H629" s="70"/>
    </row>
    <row r="630" spans="3:8" ht="14.25" customHeight="1">
      <c r="C630" s="68"/>
      <c r="D630" s="73"/>
      <c r="E630" s="82"/>
      <c r="F630" s="69"/>
      <c r="G630" s="70"/>
      <c r="H630" s="70"/>
    </row>
    <row r="631" spans="3:8" ht="14.25" customHeight="1">
      <c r="C631" s="68"/>
      <c r="D631" s="73"/>
      <c r="E631" s="82"/>
      <c r="F631" s="69"/>
      <c r="G631" s="70"/>
      <c r="H631" s="70"/>
    </row>
    <row r="632" spans="3:8" ht="14.25" customHeight="1">
      <c r="C632" s="68"/>
      <c r="D632" s="73"/>
      <c r="E632" s="82"/>
      <c r="F632" s="69"/>
      <c r="G632" s="70"/>
      <c r="H632" s="70"/>
    </row>
    <row r="633" spans="3:8" ht="14.25" customHeight="1">
      <c r="C633" s="68"/>
      <c r="D633" s="73"/>
      <c r="E633" s="82"/>
      <c r="F633" s="69"/>
      <c r="G633" s="70"/>
      <c r="H633" s="70"/>
    </row>
    <row r="634" spans="3:8" ht="14.25" customHeight="1">
      <c r="C634" s="68"/>
      <c r="D634" s="73"/>
      <c r="E634" s="82"/>
      <c r="F634" s="69"/>
      <c r="G634" s="70"/>
      <c r="H634" s="70"/>
    </row>
    <row r="635" spans="3:8" ht="14.25" customHeight="1">
      <c r="C635" s="68"/>
      <c r="D635" s="73"/>
      <c r="E635" s="82"/>
      <c r="F635" s="69"/>
      <c r="G635" s="70"/>
      <c r="H635" s="70"/>
    </row>
    <row r="636" spans="3:8" ht="14.25" customHeight="1">
      <c r="C636" s="68"/>
      <c r="D636" s="73"/>
      <c r="E636" s="82"/>
      <c r="F636" s="69"/>
      <c r="G636" s="70"/>
      <c r="H636" s="70"/>
    </row>
    <row r="637" spans="3:8" ht="14.25" customHeight="1">
      <c r="C637" s="68"/>
      <c r="D637" s="73"/>
      <c r="E637" s="82"/>
      <c r="F637" s="69"/>
      <c r="G637" s="70"/>
      <c r="H637" s="70"/>
    </row>
    <row r="638" spans="3:8" ht="14.25" customHeight="1">
      <c r="C638" s="68"/>
      <c r="D638" s="73"/>
      <c r="E638" s="82"/>
      <c r="F638" s="69"/>
      <c r="G638" s="70"/>
      <c r="H638" s="70"/>
    </row>
    <row r="639" spans="3:8" ht="14.25" customHeight="1">
      <c r="C639" s="68"/>
      <c r="D639" s="73"/>
      <c r="E639" s="82"/>
      <c r="F639" s="69"/>
      <c r="G639" s="70"/>
      <c r="H639" s="70"/>
    </row>
    <row r="640" spans="3:8" ht="14.25" customHeight="1">
      <c r="C640" s="68"/>
      <c r="D640" s="73"/>
      <c r="E640" s="82"/>
      <c r="F640" s="69"/>
      <c r="G640" s="70"/>
      <c r="H640" s="70"/>
    </row>
    <row r="641" spans="3:8" ht="14.25" customHeight="1">
      <c r="C641" s="68"/>
      <c r="D641" s="73"/>
      <c r="E641" s="82"/>
      <c r="F641" s="69"/>
      <c r="G641" s="70"/>
      <c r="H641" s="70"/>
    </row>
    <row r="642" spans="3:8" ht="14.25" customHeight="1">
      <c r="C642" s="68"/>
      <c r="D642" s="73"/>
      <c r="E642" s="82"/>
      <c r="F642" s="69"/>
      <c r="G642" s="70"/>
      <c r="H642" s="70"/>
    </row>
    <row r="643" spans="3:8" ht="14.25" customHeight="1">
      <c r="C643" s="68"/>
      <c r="D643" s="73"/>
      <c r="E643" s="82"/>
      <c r="F643" s="69"/>
      <c r="G643" s="70"/>
      <c r="H643" s="70"/>
    </row>
    <row r="644" spans="3:8" ht="14.25" customHeight="1">
      <c r="C644" s="68"/>
      <c r="D644" s="73"/>
      <c r="E644" s="82"/>
      <c r="F644" s="69"/>
      <c r="G644" s="70"/>
      <c r="H644" s="70"/>
    </row>
    <row r="645" spans="3:8" ht="14.25" customHeight="1">
      <c r="C645" s="68"/>
      <c r="D645" s="73"/>
      <c r="E645" s="82"/>
      <c r="F645" s="69"/>
      <c r="G645" s="70"/>
      <c r="H645" s="70"/>
    </row>
    <row r="646" spans="3:8" ht="14.25" customHeight="1">
      <c r="C646" s="68"/>
      <c r="D646" s="73"/>
      <c r="E646" s="82"/>
      <c r="F646" s="69"/>
      <c r="G646" s="70"/>
      <c r="H646" s="70"/>
    </row>
    <row r="647" spans="3:8" ht="14.25" customHeight="1">
      <c r="C647" s="68"/>
      <c r="D647" s="73"/>
      <c r="E647" s="82"/>
      <c r="F647" s="69"/>
      <c r="G647" s="70"/>
      <c r="H647" s="70"/>
    </row>
    <row r="648" spans="3:8" ht="14.25" customHeight="1">
      <c r="C648" s="68"/>
      <c r="D648" s="73"/>
      <c r="E648" s="82"/>
      <c r="F648" s="69"/>
      <c r="G648" s="70"/>
      <c r="H648" s="70"/>
    </row>
    <row r="649" spans="3:8" ht="14.25" customHeight="1">
      <c r="C649" s="68"/>
      <c r="D649" s="73"/>
      <c r="E649" s="82"/>
      <c r="F649" s="69"/>
      <c r="G649" s="70"/>
      <c r="H649" s="70"/>
    </row>
    <row r="650" spans="3:8" ht="14.25" customHeight="1">
      <c r="C650" s="68"/>
      <c r="D650" s="73"/>
      <c r="E650" s="82"/>
      <c r="F650" s="69"/>
      <c r="G650" s="70"/>
      <c r="H650" s="70"/>
    </row>
    <row r="651" spans="3:8" ht="14.25" customHeight="1">
      <c r="C651" s="68"/>
      <c r="D651" s="73"/>
      <c r="E651" s="82"/>
      <c r="F651" s="69"/>
      <c r="G651" s="70"/>
      <c r="H651" s="70"/>
    </row>
    <row r="652" spans="3:8" ht="14.25" customHeight="1">
      <c r="C652" s="68"/>
      <c r="D652" s="73"/>
      <c r="E652" s="82"/>
      <c r="F652" s="69"/>
      <c r="G652" s="70"/>
      <c r="H652" s="70"/>
    </row>
    <row r="653" spans="3:8" ht="14.25" customHeight="1">
      <c r="C653" s="68"/>
      <c r="D653" s="73"/>
      <c r="E653" s="82"/>
      <c r="F653" s="69"/>
      <c r="G653" s="70"/>
      <c r="H653" s="70"/>
    </row>
    <row r="654" spans="3:8" ht="14.25" customHeight="1">
      <c r="C654" s="68"/>
      <c r="D654" s="73"/>
      <c r="E654" s="82"/>
      <c r="F654" s="69"/>
      <c r="G654" s="70"/>
      <c r="H654" s="70"/>
    </row>
    <row r="655" spans="3:8" ht="14.25" customHeight="1">
      <c r="C655" s="68"/>
      <c r="D655" s="73"/>
      <c r="E655" s="82"/>
      <c r="F655" s="69"/>
      <c r="G655" s="70"/>
      <c r="H655" s="70"/>
    </row>
    <row r="656" spans="3:8" ht="14.25" customHeight="1">
      <c r="C656" s="68"/>
      <c r="D656" s="73"/>
      <c r="E656" s="82"/>
      <c r="F656" s="69"/>
      <c r="G656" s="70"/>
      <c r="H656" s="70"/>
    </row>
    <row r="657" spans="3:8" ht="14.25" customHeight="1">
      <c r="C657" s="68"/>
      <c r="D657" s="73"/>
      <c r="E657" s="82"/>
      <c r="F657" s="69"/>
      <c r="G657" s="70"/>
      <c r="H657" s="70"/>
    </row>
    <row r="658" spans="3:8" ht="14.25" customHeight="1">
      <c r="C658" s="68"/>
      <c r="D658" s="73"/>
      <c r="E658" s="82"/>
      <c r="F658" s="69"/>
      <c r="G658" s="70"/>
      <c r="H658" s="70"/>
    </row>
    <row r="659" spans="3:8" ht="14.25" customHeight="1">
      <c r="C659" s="68"/>
      <c r="D659" s="73"/>
      <c r="E659" s="82"/>
      <c r="F659" s="69"/>
      <c r="G659" s="70"/>
      <c r="H659" s="70"/>
    </row>
    <row r="660" spans="3:8" ht="14.25" customHeight="1">
      <c r="C660" s="68"/>
      <c r="D660" s="73"/>
      <c r="E660" s="82"/>
      <c r="F660" s="69"/>
      <c r="G660" s="70"/>
      <c r="H660" s="70"/>
    </row>
    <row r="661" spans="3:8" ht="14.25" customHeight="1">
      <c r="C661" s="68"/>
      <c r="D661" s="73"/>
      <c r="E661" s="82"/>
      <c r="F661" s="69"/>
      <c r="G661" s="70"/>
      <c r="H661" s="70"/>
    </row>
    <row r="662" spans="3:8" ht="14.25" customHeight="1">
      <c r="C662" s="68"/>
      <c r="D662" s="73"/>
      <c r="E662" s="82"/>
      <c r="F662" s="69"/>
      <c r="G662" s="70"/>
      <c r="H662" s="70"/>
    </row>
    <row r="663" spans="3:8" ht="14.25" customHeight="1">
      <c r="C663" s="68"/>
      <c r="D663" s="73"/>
      <c r="E663" s="82"/>
      <c r="F663" s="69"/>
      <c r="G663" s="70"/>
      <c r="H663" s="70"/>
    </row>
    <row r="664" spans="3:8" ht="14.25" customHeight="1">
      <c r="C664" s="68"/>
      <c r="D664" s="73"/>
      <c r="E664" s="82"/>
      <c r="F664" s="69"/>
      <c r="G664" s="70"/>
      <c r="H664" s="70"/>
    </row>
    <row r="665" spans="3:8" ht="14.25" customHeight="1">
      <c r="C665" s="68"/>
      <c r="D665" s="73"/>
      <c r="E665" s="82"/>
      <c r="F665" s="69"/>
      <c r="G665" s="70"/>
      <c r="H665" s="70"/>
    </row>
    <row r="666" spans="3:8" ht="14.25" customHeight="1">
      <c r="C666" s="68"/>
      <c r="D666" s="73"/>
      <c r="E666" s="82"/>
      <c r="F666" s="69"/>
      <c r="G666" s="70"/>
      <c r="H666" s="70"/>
    </row>
    <row r="667" spans="3:8" ht="14.25" customHeight="1">
      <c r="C667" s="68"/>
      <c r="D667" s="73"/>
      <c r="E667" s="82"/>
      <c r="F667" s="69"/>
      <c r="G667" s="70"/>
      <c r="H667" s="70"/>
    </row>
    <row r="668" spans="3:8" ht="14.25" customHeight="1">
      <c r="C668" s="68"/>
      <c r="D668" s="73"/>
      <c r="E668" s="82"/>
      <c r="F668" s="69"/>
      <c r="G668" s="70"/>
      <c r="H668" s="70"/>
    </row>
    <row r="669" spans="3:8" ht="14.25" customHeight="1">
      <c r="C669" s="68"/>
      <c r="D669" s="73"/>
      <c r="E669" s="82"/>
      <c r="F669" s="69"/>
      <c r="G669" s="70"/>
      <c r="H669" s="70"/>
    </row>
    <row r="670" spans="3:8" ht="14.25" customHeight="1">
      <c r="C670" s="68"/>
      <c r="D670" s="73"/>
      <c r="E670" s="82"/>
      <c r="F670" s="69"/>
      <c r="G670" s="70"/>
      <c r="H670" s="70"/>
    </row>
    <row r="671" spans="3:8" ht="14.25" customHeight="1">
      <c r="C671" s="68"/>
      <c r="D671" s="73"/>
      <c r="E671" s="82"/>
      <c r="F671" s="69"/>
      <c r="G671" s="70"/>
      <c r="H671" s="70"/>
    </row>
    <row r="672" spans="3:8" ht="14.25" customHeight="1">
      <c r="C672" s="68"/>
      <c r="D672" s="73"/>
      <c r="E672" s="82"/>
      <c r="F672" s="69"/>
      <c r="G672" s="70"/>
      <c r="H672" s="70"/>
    </row>
    <row r="673" spans="3:8" ht="14.25" customHeight="1">
      <c r="C673" s="68"/>
      <c r="D673" s="73"/>
      <c r="E673" s="82"/>
      <c r="F673" s="69"/>
      <c r="G673" s="70"/>
      <c r="H673" s="70"/>
    </row>
    <row r="674" spans="3:8" ht="14.25" customHeight="1">
      <c r="C674" s="68"/>
      <c r="D674" s="73"/>
      <c r="E674" s="82"/>
      <c r="F674" s="69"/>
      <c r="G674" s="70"/>
      <c r="H674" s="70"/>
    </row>
    <row r="675" spans="3:8" ht="14.25" customHeight="1">
      <c r="C675" s="68"/>
      <c r="D675" s="73"/>
      <c r="E675" s="82"/>
      <c r="F675" s="69"/>
      <c r="G675" s="70"/>
      <c r="H675" s="70"/>
    </row>
    <row r="676" spans="3:8" ht="14.25" customHeight="1">
      <c r="C676" s="68"/>
      <c r="D676" s="73"/>
      <c r="E676" s="82"/>
      <c r="F676" s="69"/>
      <c r="G676" s="70"/>
      <c r="H676" s="70"/>
    </row>
    <row r="677" spans="3:8" ht="14.25" customHeight="1">
      <c r="C677" s="68"/>
      <c r="D677" s="73"/>
      <c r="E677" s="82"/>
      <c r="F677" s="69"/>
      <c r="G677" s="70"/>
      <c r="H677" s="70"/>
    </row>
    <row r="678" spans="3:8" ht="14.25" customHeight="1">
      <c r="C678" s="68"/>
      <c r="D678" s="73"/>
      <c r="E678" s="82"/>
      <c r="F678" s="69"/>
      <c r="G678" s="70"/>
      <c r="H678" s="70"/>
    </row>
    <row r="679" spans="3:8" ht="14.25" customHeight="1">
      <c r="C679" s="68"/>
      <c r="D679" s="73"/>
      <c r="E679" s="82"/>
      <c r="F679" s="69"/>
      <c r="G679" s="70"/>
      <c r="H679" s="70"/>
    </row>
    <row r="680" spans="3:8" ht="14.25" customHeight="1">
      <c r="C680" s="68"/>
      <c r="D680" s="73"/>
      <c r="E680" s="82"/>
      <c r="F680" s="69"/>
      <c r="G680" s="70"/>
      <c r="H680" s="70"/>
    </row>
    <row r="681" spans="3:8" ht="14.25" customHeight="1">
      <c r="C681" s="68"/>
      <c r="D681" s="73"/>
      <c r="E681" s="82"/>
      <c r="F681" s="69"/>
      <c r="G681" s="70"/>
      <c r="H681" s="70"/>
    </row>
    <row r="682" spans="3:8" ht="14.25" customHeight="1">
      <c r="C682" s="68"/>
      <c r="D682" s="73"/>
      <c r="E682" s="82"/>
      <c r="F682" s="69"/>
      <c r="G682" s="70"/>
      <c r="H682" s="70"/>
    </row>
    <row r="683" spans="3:8" ht="14.25" customHeight="1">
      <c r="C683" s="68"/>
      <c r="D683" s="73"/>
      <c r="E683" s="82"/>
      <c r="F683" s="69"/>
      <c r="G683" s="70"/>
      <c r="H683" s="70"/>
    </row>
    <row r="684" spans="3:8" ht="14.25" customHeight="1">
      <c r="C684" s="68"/>
      <c r="D684" s="73"/>
      <c r="E684" s="82"/>
      <c r="F684" s="69"/>
      <c r="G684" s="70"/>
      <c r="H684" s="70"/>
    </row>
    <row r="685" spans="3:8" ht="14.25" customHeight="1">
      <c r="C685" s="68"/>
      <c r="D685" s="73"/>
      <c r="E685" s="82"/>
      <c r="F685" s="69"/>
      <c r="G685" s="70"/>
      <c r="H685" s="70"/>
    </row>
    <row r="686" spans="3:8" ht="14.25" customHeight="1">
      <c r="C686" s="68"/>
      <c r="D686" s="73"/>
      <c r="E686" s="82"/>
      <c r="F686" s="69"/>
      <c r="G686" s="70"/>
      <c r="H686" s="70"/>
    </row>
    <row r="687" spans="3:8" ht="14.25" customHeight="1">
      <c r="C687" s="68"/>
      <c r="D687" s="73"/>
      <c r="E687" s="82"/>
      <c r="F687" s="69"/>
      <c r="G687" s="70"/>
      <c r="H687" s="70"/>
    </row>
    <row r="688" spans="3:8" ht="14.25" customHeight="1">
      <c r="C688" s="68"/>
      <c r="D688" s="73"/>
      <c r="E688" s="82"/>
      <c r="F688" s="69"/>
      <c r="G688" s="70"/>
      <c r="H688" s="70"/>
    </row>
    <row r="689" spans="3:8" ht="14.25" customHeight="1">
      <c r="C689" s="68"/>
      <c r="D689" s="73"/>
      <c r="E689" s="82"/>
      <c r="F689" s="69"/>
      <c r="G689" s="70"/>
      <c r="H689" s="70"/>
    </row>
    <row r="690" spans="3:8" ht="14.25" customHeight="1">
      <c r="C690" s="68"/>
      <c r="D690" s="73"/>
      <c r="E690" s="82"/>
      <c r="F690" s="69"/>
      <c r="G690" s="70"/>
      <c r="H690" s="70"/>
    </row>
    <row r="691" spans="3:8" ht="14.25" customHeight="1">
      <c r="C691" s="68"/>
      <c r="D691" s="73"/>
      <c r="E691" s="82"/>
      <c r="F691" s="69"/>
      <c r="G691" s="70"/>
      <c r="H691" s="70"/>
    </row>
    <row r="692" spans="3:8" ht="14.25" customHeight="1">
      <c r="C692" s="68"/>
      <c r="D692" s="73"/>
      <c r="E692" s="82"/>
      <c r="F692" s="69"/>
      <c r="G692" s="70"/>
      <c r="H692" s="70"/>
    </row>
    <row r="693" spans="3:8" ht="14.25" customHeight="1">
      <c r="C693" s="68"/>
      <c r="D693" s="73"/>
      <c r="E693" s="82"/>
      <c r="F693" s="69"/>
      <c r="G693" s="70"/>
      <c r="H693" s="70"/>
    </row>
    <row r="694" spans="3:8" ht="14.25" customHeight="1">
      <c r="C694" s="68"/>
      <c r="D694" s="73"/>
      <c r="E694" s="82"/>
      <c r="F694" s="69"/>
      <c r="G694" s="70"/>
      <c r="H694" s="70"/>
    </row>
    <row r="695" spans="3:8" ht="14.25" customHeight="1">
      <c r="C695" s="68"/>
      <c r="D695" s="73"/>
      <c r="E695" s="82"/>
      <c r="F695" s="69"/>
      <c r="G695" s="70"/>
      <c r="H695" s="70"/>
    </row>
    <row r="696" spans="3:8" ht="14.25" customHeight="1">
      <c r="C696" s="68"/>
      <c r="D696" s="73"/>
      <c r="E696" s="82"/>
      <c r="F696" s="69"/>
      <c r="G696" s="70"/>
      <c r="H696" s="70"/>
    </row>
    <row r="697" spans="3:8" ht="14.25" customHeight="1">
      <c r="C697" s="68"/>
      <c r="D697" s="73"/>
      <c r="E697" s="82"/>
      <c r="F697" s="69"/>
      <c r="G697" s="70"/>
      <c r="H697" s="70"/>
    </row>
    <row r="698" spans="3:8" ht="14.25" customHeight="1">
      <c r="C698" s="68"/>
      <c r="D698" s="73"/>
      <c r="E698" s="82"/>
      <c r="F698" s="69"/>
      <c r="G698" s="70"/>
      <c r="H698" s="70"/>
    </row>
    <row r="699" spans="3:8" ht="14.25" customHeight="1">
      <c r="C699" s="68"/>
      <c r="D699" s="73"/>
      <c r="E699" s="82"/>
      <c r="F699" s="69"/>
      <c r="G699" s="70"/>
      <c r="H699" s="70"/>
    </row>
    <row r="700" spans="3:8" ht="14.25" customHeight="1">
      <c r="C700" s="68"/>
      <c r="D700" s="73"/>
      <c r="E700" s="82"/>
      <c r="F700" s="69"/>
      <c r="G700" s="70"/>
      <c r="H700" s="70"/>
    </row>
    <row r="701" spans="3:8" ht="14.25" customHeight="1">
      <c r="C701" s="68"/>
      <c r="D701" s="73"/>
      <c r="E701" s="82"/>
      <c r="F701" s="69"/>
      <c r="G701" s="70"/>
      <c r="H701" s="70"/>
    </row>
    <row r="702" spans="3:8" ht="14.25" customHeight="1">
      <c r="C702" s="68"/>
      <c r="D702" s="73"/>
      <c r="E702" s="82"/>
      <c r="F702" s="69"/>
      <c r="G702" s="70"/>
      <c r="H702" s="70"/>
    </row>
    <row r="703" spans="3:8" ht="14.25" customHeight="1">
      <c r="C703" s="68"/>
      <c r="D703" s="73"/>
      <c r="E703" s="82"/>
      <c r="F703" s="69"/>
      <c r="G703" s="70"/>
      <c r="H703" s="70"/>
    </row>
    <row r="704" spans="3:8" ht="14.25" customHeight="1">
      <c r="C704" s="68"/>
      <c r="D704" s="73"/>
      <c r="E704" s="82"/>
      <c r="F704" s="69"/>
      <c r="G704" s="70"/>
      <c r="H704" s="70"/>
    </row>
    <row r="705" spans="3:8" ht="14.25" customHeight="1">
      <c r="C705" s="68"/>
      <c r="D705" s="73"/>
      <c r="E705" s="82"/>
      <c r="F705" s="69"/>
      <c r="G705" s="70"/>
      <c r="H705" s="70"/>
    </row>
    <row r="706" spans="3:8" ht="14.25" customHeight="1">
      <c r="C706" s="68"/>
      <c r="D706" s="73"/>
      <c r="E706" s="82"/>
      <c r="F706" s="69"/>
      <c r="G706" s="70"/>
      <c r="H706" s="70"/>
    </row>
    <row r="707" spans="3:8" ht="14.25" customHeight="1">
      <c r="C707" s="68"/>
      <c r="D707" s="73"/>
      <c r="E707" s="82"/>
      <c r="F707" s="69"/>
      <c r="G707" s="70"/>
      <c r="H707" s="70"/>
    </row>
    <row r="708" spans="3:8" ht="14.25" customHeight="1">
      <c r="C708" s="68"/>
      <c r="D708" s="73"/>
      <c r="E708" s="82"/>
      <c r="F708" s="69"/>
      <c r="G708" s="70"/>
      <c r="H708" s="70"/>
    </row>
    <row r="709" spans="3:8" ht="14.25" customHeight="1">
      <c r="C709" s="68"/>
      <c r="D709" s="73"/>
      <c r="E709" s="82"/>
      <c r="F709" s="69"/>
      <c r="G709" s="70"/>
      <c r="H709" s="70"/>
    </row>
    <row r="710" spans="3:8" ht="14.25" customHeight="1">
      <c r="C710" s="68"/>
      <c r="D710" s="73"/>
      <c r="E710" s="82"/>
      <c r="F710" s="69"/>
      <c r="G710" s="70"/>
      <c r="H710" s="70"/>
    </row>
    <row r="711" spans="3:8" ht="14.25" customHeight="1">
      <c r="C711" s="68"/>
      <c r="D711" s="73"/>
      <c r="E711" s="82"/>
      <c r="F711" s="69"/>
      <c r="G711" s="70"/>
      <c r="H711" s="70"/>
    </row>
    <row r="712" spans="3:8" ht="14.25" customHeight="1">
      <c r="C712" s="68"/>
      <c r="D712" s="73"/>
      <c r="E712" s="82"/>
      <c r="F712" s="69"/>
      <c r="G712" s="70"/>
      <c r="H712" s="70"/>
    </row>
    <row r="713" spans="3:8" ht="14.25" customHeight="1">
      <c r="C713" s="68"/>
      <c r="D713" s="73"/>
      <c r="E713" s="82"/>
      <c r="F713" s="69"/>
      <c r="G713" s="70"/>
      <c r="H713" s="70"/>
    </row>
    <row r="714" spans="3:8" ht="14.25" customHeight="1">
      <c r="C714" s="68"/>
      <c r="D714" s="73"/>
      <c r="E714" s="82"/>
      <c r="F714" s="69"/>
      <c r="G714" s="70"/>
      <c r="H714" s="70"/>
    </row>
    <row r="715" spans="3:8" ht="14.25" customHeight="1">
      <c r="C715" s="68"/>
      <c r="D715" s="73"/>
      <c r="E715" s="82"/>
      <c r="F715" s="69"/>
      <c r="G715" s="70"/>
      <c r="H715" s="70"/>
    </row>
    <row r="716" spans="3:8" ht="14.25" customHeight="1">
      <c r="C716" s="68"/>
      <c r="D716" s="73"/>
      <c r="E716" s="82"/>
      <c r="F716" s="69"/>
      <c r="G716" s="70"/>
      <c r="H716" s="70"/>
    </row>
    <row r="717" spans="3:8" ht="14.25" customHeight="1">
      <c r="C717" s="68"/>
      <c r="D717" s="73"/>
      <c r="E717" s="82"/>
      <c r="F717" s="69"/>
      <c r="G717" s="70"/>
      <c r="H717" s="70"/>
    </row>
    <row r="718" spans="3:8" ht="14.25" customHeight="1">
      <c r="C718" s="68"/>
      <c r="D718" s="73"/>
      <c r="E718" s="82"/>
      <c r="F718" s="69"/>
      <c r="G718" s="70"/>
      <c r="H718" s="70"/>
    </row>
    <row r="719" spans="3:8" ht="14.25" customHeight="1">
      <c r="C719" s="68"/>
      <c r="D719" s="73"/>
      <c r="E719" s="82"/>
      <c r="F719" s="69"/>
      <c r="G719" s="70"/>
      <c r="H719" s="70"/>
    </row>
    <row r="720" spans="3:8" ht="14.25" customHeight="1">
      <c r="C720" s="68"/>
      <c r="D720" s="73"/>
      <c r="E720" s="82"/>
      <c r="F720" s="69"/>
      <c r="G720" s="70"/>
      <c r="H720" s="70"/>
    </row>
    <row r="721" spans="3:8" ht="14.25" customHeight="1">
      <c r="C721" s="68"/>
      <c r="D721" s="73"/>
      <c r="E721" s="82"/>
      <c r="F721" s="69"/>
      <c r="G721" s="70"/>
      <c r="H721" s="70"/>
    </row>
    <row r="722" spans="3:8" ht="14.25" customHeight="1">
      <c r="C722" s="68"/>
      <c r="D722" s="73"/>
      <c r="E722" s="82"/>
      <c r="F722" s="69"/>
      <c r="G722" s="70"/>
      <c r="H722" s="70"/>
    </row>
    <row r="723" spans="3:8" ht="14.25" customHeight="1">
      <c r="C723" s="68"/>
      <c r="D723" s="73"/>
      <c r="E723" s="82"/>
      <c r="F723" s="69"/>
      <c r="G723" s="70"/>
      <c r="H723" s="70"/>
    </row>
    <row r="724" spans="3:8" ht="14.25" customHeight="1">
      <c r="C724" s="68"/>
      <c r="D724" s="73"/>
      <c r="E724" s="82"/>
      <c r="F724" s="69"/>
      <c r="G724" s="70"/>
      <c r="H724" s="70"/>
    </row>
    <row r="725" spans="3:8" ht="14.25" customHeight="1">
      <c r="C725" s="68"/>
      <c r="D725" s="73"/>
      <c r="E725" s="82"/>
      <c r="F725" s="69"/>
      <c r="G725" s="70"/>
      <c r="H725" s="70"/>
    </row>
    <row r="726" spans="3:8" ht="14.25" customHeight="1">
      <c r="C726" s="68"/>
      <c r="D726" s="73"/>
      <c r="E726" s="82"/>
      <c r="F726" s="69"/>
      <c r="G726" s="70"/>
      <c r="H726" s="70"/>
    </row>
    <row r="727" spans="3:8" ht="14.25" customHeight="1">
      <c r="C727" s="68"/>
      <c r="D727" s="73"/>
      <c r="E727" s="82"/>
      <c r="F727" s="69"/>
      <c r="G727" s="70"/>
      <c r="H727" s="70"/>
    </row>
    <row r="728" spans="3:8" ht="14.25" customHeight="1">
      <c r="C728" s="68"/>
      <c r="D728" s="73"/>
      <c r="E728" s="82"/>
      <c r="F728" s="69"/>
      <c r="G728" s="70"/>
      <c r="H728" s="70"/>
    </row>
    <row r="729" spans="3:8" ht="14.25" customHeight="1">
      <c r="C729" s="68"/>
      <c r="D729" s="73"/>
      <c r="E729" s="82"/>
      <c r="F729" s="69"/>
      <c r="G729" s="70"/>
      <c r="H729" s="70"/>
    </row>
    <row r="730" spans="3:8" ht="14.25" customHeight="1">
      <c r="C730" s="68"/>
      <c r="D730" s="73"/>
      <c r="E730" s="82"/>
      <c r="F730" s="69"/>
      <c r="G730" s="70"/>
      <c r="H730" s="70"/>
    </row>
    <row r="731" spans="3:8" ht="14.25" customHeight="1">
      <c r="C731" s="68"/>
      <c r="D731" s="73"/>
      <c r="E731" s="82"/>
      <c r="F731" s="69"/>
      <c r="G731" s="70"/>
      <c r="H731" s="70"/>
    </row>
    <row r="732" spans="3:8" ht="14.25" customHeight="1">
      <c r="C732" s="68"/>
      <c r="D732" s="73"/>
      <c r="E732" s="82"/>
      <c r="F732" s="69"/>
      <c r="G732" s="70"/>
      <c r="H732" s="70"/>
    </row>
    <row r="733" spans="3:8" ht="14.25" customHeight="1">
      <c r="C733" s="68"/>
      <c r="D733" s="73"/>
      <c r="E733" s="82"/>
      <c r="F733" s="69"/>
      <c r="G733" s="70"/>
      <c r="H733" s="70"/>
    </row>
    <row r="734" spans="3:8" ht="14.25" customHeight="1">
      <c r="C734" s="68"/>
      <c r="D734" s="73"/>
      <c r="E734" s="82"/>
      <c r="F734" s="69"/>
      <c r="G734" s="70"/>
      <c r="H734" s="70"/>
    </row>
    <row r="735" spans="3:8" ht="14.25" customHeight="1">
      <c r="C735" s="68"/>
      <c r="D735" s="73"/>
      <c r="E735" s="82"/>
      <c r="F735" s="69"/>
      <c r="G735" s="70"/>
      <c r="H735" s="70"/>
    </row>
    <row r="736" spans="3:8" ht="14.25" customHeight="1">
      <c r="C736" s="68"/>
      <c r="D736" s="73"/>
      <c r="E736" s="82"/>
      <c r="F736" s="69"/>
      <c r="G736" s="70"/>
      <c r="H736" s="70"/>
    </row>
    <row r="737" spans="3:8" ht="14.25" customHeight="1">
      <c r="C737" s="68"/>
      <c r="D737" s="73"/>
      <c r="E737" s="82"/>
      <c r="F737" s="69"/>
      <c r="G737" s="70"/>
      <c r="H737" s="70"/>
    </row>
    <row r="738" spans="3:8" ht="14.25" customHeight="1">
      <c r="C738" s="68"/>
      <c r="D738" s="73"/>
      <c r="E738" s="82"/>
      <c r="F738" s="69"/>
      <c r="G738" s="70"/>
      <c r="H738" s="70"/>
    </row>
    <row r="739" spans="3:8" ht="14.25" customHeight="1">
      <c r="C739" s="68"/>
      <c r="D739" s="73"/>
      <c r="E739" s="82"/>
      <c r="F739" s="69"/>
      <c r="G739" s="70"/>
      <c r="H739" s="70"/>
    </row>
    <row r="740" spans="3:8" ht="14.25" customHeight="1">
      <c r="C740" s="68"/>
      <c r="D740" s="73"/>
      <c r="E740" s="82"/>
      <c r="F740" s="69"/>
      <c r="G740" s="70"/>
      <c r="H740" s="70"/>
    </row>
    <row r="741" spans="3:8" ht="14.25" customHeight="1">
      <c r="C741" s="68"/>
      <c r="D741" s="73"/>
      <c r="E741" s="82"/>
      <c r="F741" s="69"/>
      <c r="G741" s="70"/>
      <c r="H741" s="70"/>
    </row>
    <row r="742" spans="3:8" ht="14.25" customHeight="1">
      <c r="C742" s="68"/>
      <c r="D742" s="73"/>
      <c r="E742" s="82"/>
      <c r="F742" s="69"/>
      <c r="G742" s="70"/>
      <c r="H742" s="70"/>
    </row>
    <row r="743" spans="3:8" ht="14.25" customHeight="1">
      <c r="C743" s="68"/>
      <c r="D743" s="73"/>
      <c r="E743" s="82"/>
      <c r="F743" s="69"/>
      <c r="G743" s="70"/>
      <c r="H743" s="70"/>
    </row>
    <row r="744" spans="3:8" ht="14.25" customHeight="1">
      <c r="C744" s="68"/>
      <c r="D744" s="73"/>
      <c r="E744" s="82"/>
      <c r="F744" s="69"/>
      <c r="G744" s="70"/>
      <c r="H744" s="70"/>
    </row>
    <row r="745" spans="3:8" ht="14.25" customHeight="1">
      <c r="C745" s="68"/>
      <c r="D745" s="73"/>
      <c r="E745" s="82"/>
      <c r="F745" s="69"/>
      <c r="G745" s="70"/>
      <c r="H745" s="70"/>
    </row>
    <row r="746" spans="3:8" ht="14.25" customHeight="1">
      <c r="C746" s="68"/>
      <c r="D746" s="73"/>
      <c r="E746" s="82"/>
      <c r="F746" s="69"/>
      <c r="G746" s="70"/>
      <c r="H746" s="70"/>
    </row>
    <row r="747" spans="3:8" ht="14.25" customHeight="1">
      <c r="C747" s="68"/>
      <c r="D747" s="73"/>
      <c r="E747" s="82"/>
      <c r="F747" s="69"/>
      <c r="G747" s="70"/>
      <c r="H747" s="70"/>
    </row>
    <row r="748" spans="3:8" ht="14.25" customHeight="1">
      <c r="C748" s="68"/>
      <c r="D748" s="73"/>
      <c r="E748" s="82"/>
      <c r="F748" s="69"/>
      <c r="G748" s="70"/>
      <c r="H748" s="70"/>
    </row>
    <row r="749" spans="3:8" ht="14.25" customHeight="1">
      <c r="C749" s="68"/>
      <c r="D749" s="73"/>
      <c r="E749" s="82"/>
      <c r="F749" s="69"/>
      <c r="G749" s="70"/>
      <c r="H749" s="70"/>
    </row>
    <row r="750" spans="3:8" ht="14.25" customHeight="1">
      <c r="C750" s="68"/>
      <c r="D750" s="73"/>
      <c r="E750" s="82"/>
      <c r="F750" s="69"/>
      <c r="G750" s="70"/>
      <c r="H750" s="70"/>
    </row>
    <row r="751" spans="3:8" ht="14.25" customHeight="1">
      <c r="C751" s="68"/>
      <c r="D751" s="73"/>
      <c r="E751" s="82"/>
      <c r="F751" s="69"/>
      <c r="G751" s="70"/>
      <c r="H751" s="70"/>
    </row>
    <row r="752" spans="3:8" ht="14.25" customHeight="1">
      <c r="C752" s="68"/>
      <c r="D752" s="73"/>
      <c r="E752" s="82"/>
      <c r="F752" s="69"/>
      <c r="G752" s="70"/>
      <c r="H752" s="70"/>
    </row>
    <row r="753" spans="3:8" ht="14.25" customHeight="1">
      <c r="C753" s="68"/>
      <c r="D753" s="73"/>
      <c r="E753" s="82"/>
      <c r="F753" s="69"/>
      <c r="G753" s="70"/>
      <c r="H753" s="70"/>
    </row>
    <row r="754" spans="3:8" ht="14.25" customHeight="1">
      <c r="C754" s="68"/>
      <c r="D754" s="73"/>
      <c r="E754" s="82"/>
      <c r="F754" s="69"/>
      <c r="G754" s="70"/>
      <c r="H754" s="70"/>
    </row>
    <row r="755" spans="3:8" ht="14.25" customHeight="1">
      <c r="C755" s="68"/>
      <c r="D755" s="73"/>
      <c r="E755" s="82"/>
      <c r="F755" s="69"/>
      <c r="G755" s="70"/>
      <c r="H755" s="70"/>
    </row>
    <row r="756" spans="3:8" ht="14.25" customHeight="1">
      <c r="C756" s="68"/>
      <c r="D756" s="73"/>
      <c r="E756" s="82"/>
      <c r="F756" s="69"/>
      <c r="G756" s="70"/>
      <c r="H756" s="70"/>
    </row>
    <row r="757" spans="3:8" ht="14.25" customHeight="1">
      <c r="C757" s="68"/>
      <c r="D757" s="73"/>
      <c r="E757" s="82"/>
      <c r="F757" s="69"/>
      <c r="G757" s="70"/>
      <c r="H757" s="70"/>
    </row>
    <row r="758" spans="3:8" ht="14.25" customHeight="1">
      <c r="C758" s="68"/>
      <c r="D758" s="73"/>
      <c r="E758" s="82"/>
      <c r="F758" s="69"/>
      <c r="G758" s="70"/>
      <c r="H758" s="70"/>
    </row>
    <row r="759" spans="3:8" ht="14.25" customHeight="1">
      <c r="C759" s="68"/>
      <c r="D759" s="73"/>
      <c r="E759" s="82"/>
      <c r="F759" s="69"/>
      <c r="G759" s="70"/>
      <c r="H759" s="70"/>
    </row>
    <row r="760" spans="3:8" ht="14.25" customHeight="1">
      <c r="C760" s="68"/>
      <c r="D760" s="73"/>
      <c r="E760" s="82"/>
      <c r="F760" s="69"/>
      <c r="G760" s="70"/>
      <c r="H760" s="70"/>
    </row>
    <row r="761" spans="3:8" ht="14.25" customHeight="1">
      <c r="C761" s="68"/>
      <c r="D761" s="73"/>
      <c r="E761" s="82"/>
      <c r="F761" s="69"/>
      <c r="G761" s="70"/>
      <c r="H761" s="70"/>
    </row>
    <row r="762" spans="3:8" ht="14.25" customHeight="1">
      <c r="C762" s="68"/>
      <c r="D762" s="73"/>
      <c r="E762" s="82"/>
      <c r="F762" s="69"/>
      <c r="G762" s="70"/>
      <c r="H762" s="70"/>
    </row>
    <row r="763" spans="3:8" ht="14.25" customHeight="1">
      <c r="C763" s="68"/>
      <c r="D763" s="73"/>
      <c r="E763" s="82"/>
      <c r="F763" s="69"/>
      <c r="G763" s="70"/>
      <c r="H763" s="70"/>
    </row>
    <row r="764" spans="3:8" ht="14.25" customHeight="1">
      <c r="C764" s="68"/>
      <c r="D764" s="73"/>
      <c r="E764" s="82"/>
      <c r="F764" s="69"/>
      <c r="G764" s="70"/>
      <c r="H764" s="70"/>
    </row>
    <row r="765" spans="3:8" ht="14.25" customHeight="1">
      <c r="C765" s="68"/>
      <c r="D765" s="73"/>
      <c r="E765" s="82"/>
      <c r="F765" s="69"/>
      <c r="G765" s="70"/>
      <c r="H765" s="70"/>
    </row>
    <row r="766" spans="3:8" ht="14.25" customHeight="1">
      <c r="C766" s="68"/>
      <c r="D766" s="73"/>
      <c r="E766" s="82"/>
      <c r="F766" s="69"/>
      <c r="G766" s="70"/>
      <c r="H766" s="70"/>
    </row>
    <row r="767" spans="3:8" ht="14.25" customHeight="1">
      <c r="C767" s="68"/>
      <c r="D767" s="73"/>
      <c r="E767" s="82"/>
      <c r="F767" s="69"/>
      <c r="G767" s="70"/>
      <c r="H767" s="70"/>
    </row>
    <row r="768" spans="3:8" ht="14.25" customHeight="1">
      <c r="C768" s="68"/>
      <c r="D768" s="73"/>
      <c r="E768" s="82"/>
      <c r="F768" s="69"/>
      <c r="G768" s="70"/>
      <c r="H768" s="70"/>
    </row>
    <row r="769" spans="3:8" ht="14.25" customHeight="1">
      <c r="C769" s="68"/>
      <c r="D769" s="73"/>
      <c r="E769" s="82"/>
      <c r="F769" s="69"/>
      <c r="G769" s="70"/>
      <c r="H769" s="70"/>
    </row>
    <row r="770" spans="3:8" ht="14.25" customHeight="1">
      <c r="C770" s="68"/>
      <c r="D770" s="73"/>
      <c r="E770" s="82"/>
      <c r="F770" s="69"/>
      <c r="G770" s="70"/>
      <c r="H770" s="70"/>
    </row>
    <row r="771" spans="3:8" ht="14.25" customHeight="1">
      <c r="C771" s="68"/>
      <c r="D771" s="73"/>
      <c r="E771" s="82"/>
      <c r="F771" s="69"/>
      <c r="G771" s="70"/>
      <c r="H771" s="70"/>
    </row>
    <row r="772" spans="3:8" ht="14.25" customHeight="1">
      <c r="C772" s="68"/>
      <c r="D772" s="73"/>
      <c r="E772" s="82"/>
      <c r="F772" s="69"/>
      <c r="G772" s="70"/>
      <c r="H772" s="70"/>
    </row>
    <row r="773" spans="3:8" ht="14.25" customHeight="1">
      <c r="C773" s="68"/>
      <c r="D773" s="73"/>
      <c r="E773" s="82"/>
      <c r="F773" s="69"/>
      <c r="G773" s="70"/>
      <c r="H773" s="70"/>
    </row>
    <row r="774" spans="3:8" ht="14.25" customHeight="1">
      <c r="C774" s="68"/>
      <c r="D774" s="73"/>
      <c r="E774" s="82"/>
      <c r="F774" s="69"/>
      <c r="G774" s="70"/>
      <c r="H774" s="70"/>
    </row>
    <row r="775" spans="3:8" ht="14.25" customHeight="1">
      <c r="C775" s="68"/>
      <c r="D775" s="73"/>
      <c r="E775" s="82"/>
      <c r="F775" s="69"/>
      <c r="G775" s="70"/>
      <c r="H775" s="70"/>
    </row>
    <row r="776" spans="3:8" ht="14.25" customHeight="1">
      <c r="C776" s="68"/>
      <c r="D776" s="73"/>
      <c r="E776" s="82"/>
      <c r="F776" s="69"/>
      <c r="G776" s="70"/>
      <c r="H776" s="70"/>
    </row>
    <row r="777" spans="3:8" ht="14.25" customHeight="1">
      <c r="C777" s="68"/>
      <c r="D777" s="73"/>
      <c r="E777" s="82"/>
      <c r="F777" s="69"/>
      <c r="G777" s="70"/>
      <c r="H777" s="70"/>
    </row>
    <row r="778" spans="3:8" ht="14.25" customHeight="1">
      <c r="C778" s="68"/>
      <c r="D778" s="73"/>
      <c r="E778" s="82"/>
      <c r="F778" s="69"/>
      <c r="G778" s="70"/>
      <c r="H778" s="70"/>
    </row>
    <row r="779" spans="3:8" ht="14.25" customHeight="1">
      <c r="C779" s="68"/>
      <c r="D779" s="73"/>
      <c r="E779" s="82"/>
      <c r="F779" s="69"/>
      <c r="G779" s="70"/>
      <c r="H779" s="70"/>
    </row>
    <row r="780" spans="3:8" ht="14.25" customHeight="1">
      <c r="C780" s="68"/>
      <c r="D780" s="73"/>
      <c r="E780" s="82"/>
      <c r="F780" s="69"/>
      <c r="G780" s="70"/>
      <c r="H780" s="70"/>
    </row>
    <row r="781" spans="3:8" ht="14.25" customHeight="1">
      <c r="C781" s="68"/>
      <c r="D781" s="73"/>
      <c r="E781" s="82"/>
      <c r="F781" s="69"/>
      <c r="G781" s="70"/>
      <c r="H781" s="70"/>
    </row>
    <row r="782" spans="3:8" ht="14.25" customHeight="1">
      <c r="C782" s="68"/>
      <c r="D782" s="73"/>
      <c r="E782" s="82"/>
      <c r="F782" s="69"/>
      <c r="G782" s="70"/>
      <c r="H782" s="70"/>
    </row>
    <row r="783" spans="3:8" ht="14.25" customHeight="1">
      <c r="C783" s="68"/>
      <c r="D783" s="73"/>
      <c r="E783" s="82"/>
      <c r="F783" s="69"/>
      <c r="G783" s="70"/>
      <c r="H783" s="70"/>
    </row>
    <row r="784" spans="3:8" ht="14.25" customHeight="1">
      <c r="C784" s="68"/>
      <c r="D784" s="73"/>
      <c r="E784" s="82"/>
      <c r="F784" s="69"/>
      <c r="G784" s="70"/>
      <c r="H784" s="70"/>
    </row>
    <row r="785" spans="3:8" ht="14.25" customHeight="1">
      <c r="C785" s="68"/>
      <c r="D785" s="73"/>
      <c r="E785" s="82"/>
      <c r="F785" s="69"/>
      <c r="G785" s="70"/>
      <c r="H785" s="70"/>
    </row>
    <row r="786" spans="3:8" ht="14.25" customHeight="1">
      <c r="C786" s="68"/>
      <c r="D786" s="73"/>
      <c r="E786" s="82"/>
      <c r="F786" s="69"/>
      <c r="G786" s="70"/>
      <c r="H786" s="70"/>
    </row>
    <row r="787" spans="3:8" ht="14.25" customHeight="1">
      <c r="C787" s="68"/>
      <c r="D787" s="73"/>
      <c r="E787" s="82"/>
      <c r="F787" s="69"/>
      <c r="G787" s="70"/>
      <c r="H787" s="70"/>
    </row>
    <row r="788" spans="3:8" ht="14.25" customHeight="1">
      <c r="C788" s="68"/>
      <c r="D788" s="73"/>
      <c r="E788" s="82"/>
      <c r="F788" s="69"/>
      <c r="G788" s="70"/>
      <c r="H788" s="70"/>
    </row>
    <row r="789" spans="3:8" ht="14.25" customHeight="1">
      <c r="C789" s="68"/>
      <c r="D789" s="73"/>
      <c r="E789" s="82"/>
      <c r="F789" s="69"/>
      <c r="G789" s="70"/>
      <c r="H789" s="70"/>
    </row>
    <row r="790" spans="3:8" ht="14.25" customHeight="1">
      <c r="C790" s="68"/>
      <c r="D790" s="73"/>
      <c r="E790" s="82"/>
      <c r="F790" s="69"/>
      <c r="G790" s="70"/>
      <c r="H790" s="70"/>
    </row>
    <row r="791" spans="3:8" ht="14.25" customHeight="1">
      <c r="C791" s="68"/>
      <c r="D791" s="73"/>
      <c r="E791" s="82"/>
      <c r="F791" s="69"/>
      <c r="G791" s="70"/>
      <c r="H791" s="70"/>
    </row>
    <row r="792" spans="3:8" ht="14.25" customHeight="1">
      <c r="C792" s="68"/>
      <c r="D792" s="73"/>
      <c r="E792" s="82"/>
      <c r="F792" s="69"/>
      <c r="G792" s="70"/>
      <c r="H792" s="70"/>
    </row>
    <row r="793" spans="3:8" ht="14.25" customHeight="1">
      <c r="C793" s="68"/>
      <c r="D793" s="73"/>
      <c r="E793" s="82"/>
      <c r="F793" s="69"/>
      <c r="G793" s="70"/>
      <c r="H793" s="70"/>
    </row>
    <row r="794" spans="3:8" ht="14.25" customHeight="1">
      <c r="C794" s="68"/>
      <c r="D794" s="73"/>
      <c r="E794" s="82"/>
      <c r="F794" s="69"/>
      <c r="G794" s="70"/>
      <c r="H794" s="70"/>
    </row>
    <row r="795" spans="3:8" ht="14.25" customHeight="1">
      <c r="C795" s="68"/>
      <c r="D795" s="73"/>
      <c r="E795" s="82"/>
      <c r="F795" s="69"/>
      <c r="G795" s="70"/>
      <c r="H795" s="70"/>
    </row>
    <row r="796" spans="3:8" ht="14.25" customHeight="1">
      <c r="C796" s="68"/>
      <c r="D796" s="73"/>
      <c r="E796" s="82"/>
      <c r="F796" s="69"/>
      <c r="G796" s="70"/>
      <c r="H796" s="70"/>
    </row>
    <row r="797" spans="3:8" ht="14.25" customHeight="1">
      <c r="C797" s="68"/>
      <c r="D797" s="73"/>
      <c r="E797" s="82"/>
      <c r="F797" s="69"/>
      <c r="G797" s="70"/>
      <c r="H797" s="70"/>
    </row>
    <row r="798" spans="3:8" ht="14.25" customHeight="1">
      <c r="C798" s="68"/>
      <c r="D798" s="73"/>
      <c r="E798" s="82"/>
      <c r="F798" s="69"/>
      <c r="G798" s="70"/>
      <c r="H798" s="70"/>
    </row>
    <row r="799" spans="3:8" ht="14.25" customHeight="1">
      <c r="C799" s="68"/>
      <c r="D799" s="73"/>
      <c r="E799" s="82"/>
      <c r="F799" s="69"/>
      <c r="G799" s="70"/>
      <c r="H799" s="70"/>
    </row>
    <row r="800" spans="3:8" ht="14.25" customHeight="1">
      <c r="C800" s="68"/>
      <c r="D800" s="73"/>
      <c r="E800" s="82"/>
      <c r="F800" s="69"/>
      <c r="G800" s="70"/>
      <c r="H800" s="70"/>
    </row>
    <row r="801" spans="3:8" ht="14.25" customHeight="1">
      <c r="C801" s="68"/>
      <c r="D801" s="73"/>
      <c r="E801" s="82"/>
      <c r="F801" s="69"/>
      <c r="G801" s="70"/>
      <c r="H801" s="70"/>
    </row>
    <row r="802" spans="3:8" ht="14.25" customHeight="1">
      <c r="C802" s="68"/>
      <c r="D802" s="73"/>
      <c r="E802" s="82"/>
      <c r="F802" s="69"/>
      <c r="G802" s="70"/>
      <c r="H802" s="70"/>
    </row>
    <row r="803" spans="3:8" ht="14.25" customHeight="1">
      <c r="C803" s="68"/>
      <c r="D803" s="73"/>
      <c r="E803" s="82"/>
      <c r="F803" s="69"/>
      <c r="G803" s="70"/>
      <c r="H803" s="70"/>
    </row>
    <row r="804" spans="3:8" ht="14.25" customHeight="1">
      <c r="C804" s="68"/>
      <c r="D804" s="73"/>
      <c r="E804" s="82"/>
      <c r="F804" s="69"/>
      <c r="G804" s="70"/>
      <c r="H804" s="70"/>
    </row>
    <row r="805" spans="3:8" ht="14.25" customHeight="1">
      <c r="C805" s="68"/>
      <c r="D805" s="73"/>
      <c r="E805" s="82"/>
      <c r="F805" s="69"/>
      <c r="G805" s="70"/>
      <c r="H805" s="70"/>
    </row>
    <row r="806" spans="3:8" ht="14.25" customHeight="1">
      <c r="C806" s="68"/>
      <c r="D806" s="73"/>
      <c r="E806" s="82"/>
      <c r="F806" s="69"/>
      <c r="G806" s="70"/>
      <c r="H806" s="70"/>
    </row>
    <row r="807" spans="3:8" ht="14.25" customHeight="1">
      <c r="C807" s="68"/>
      <c r="D807" s="73"/>
      <c r="E807" s="82"/>
      <c r="F807" s="69"/>
      <c r="G807" s="70"/>
      <c r="H807" s="70"/>
    </row>
    <row r="808" spans="3:8" ht="14.25" customHeight="1">
      <c r="C808" s="68"/>
      <c r="D808" s="73"/>
      <c r="E808" s="82"/>
      <c r="F808" s="69"/>
      <c r="G808" s="70"/>
      <c r="H808" s="70"/>
    </row>
    <row r="809" spans="3:8" ht="14.25" customHeight="1">
      <c r="C809" s="68"/>
      <c r="D809" s="73"/>
      <c r="E809" s="82"/>
      <c r="F809" s="69"/>
      <c r="G809" s="70"/>
      <c r="H809" s="70"/>
    </row>
    <row r="810" spans="3:8" ht="14.25" customHeight="1">
      <c r="C810" s="68"/>
      <c r="D810" s="73"/>
      <c r="E810" s="82"/>
      <c r="F810" s="69"/>
      <c r="G810" s="70"/>
      <c r="H810" s="70"/>
    </row>
    <row r="811" spans="3:8" ht="14.25" customHeight="1">
      <c r="C811" s="68"/>
      <c r="D811" s="73"/>
      <c r="E811" s="82"/>
      <c r="F811" s="69"/>
      <c r="G811" s="70"/>
      <c r="H811" s="70"/>
    </row>
    <row r="812" spans="3:8" ht="14.25" customHeight="1">
      <c r="C812" s="68"/>
      <c r="D812" s="73"/>
      <c r="E812" s="82"/>
      <c r="F812" s="69"/>
      <c r="G812" s="70"/>
      <c r="H812" s="70"/>
    </row>
    <row r="813" spans="3:8" ht="14.25" customHeight="1">
      <c r="C813" s="68"/>
      <c r="D813" s="73"/>
      <c r="E813" s="82"/>
      <c r="F813" s="69"/>
      <c r="G813" s="70"/>
      <c r="H813" s="70"/>
    </row>
    <row r="814" spans="3:8" ht="14.25" customHeight="1">
      <c r="C814" s="68"/>
      <c r="D814" s="73"/>
      <c r="E814" s="82"/>
      <c r="F814" s="69"/>
      <c r="G814" s="70"/>
      <c r="H814" s="70"/>
    </row>
    <row r="815" spans="3:8" ht="14.25" customHeight="1">
      <c r="C815" s="68"/>
      <c r="D815" s="73"/>
      <c r="E815" s="82"/>
      <c r="F815" s="69"/>
      <c r="G815" s="70"/>
      <c r="H815" s="70"/>
    </row>
    <row r="816" spans="3:8" ht="14.25" customHeight="1">
      <c r="C816" s="68"/>
      <c r="D816" s="73"/>
      <c r="E816" s="82"/>
      <c r="F816" s="69"/>
      <c r="G816" s="70"/>
      <c r="H816" s="70"/>
    </row>
    <row r="817" spans="3:8" ht="14.25" customHeight="1">
      <c r="C817" s="68"/>
      <c r="D817" s="73"/>
      <c r="E817" s="82"/>
      <c r="F817" s="69"/>
      <c r="G817" s="70"/>
      <c r="H817" s="70"/>
    </row>
    <row r="818" spans="3:8" ht="14.25" customHeight="1">
      <c r="C818" s="68"/>
      <c r="D818" s="73"/>
      <c r="E818" s="82"/>
      <c r="F818" s="69"/>
      <c r="G818" s="70"/>
      <c r="H818" s="70"/>
    </row>
    <row r="819" spans="3:8" ht="14.25" customHeight="1">
      <c r="C819" s="68"/>
      <c r="D819" s="73"/>
      <c r="E819" s="82"/>
      <c r="F819" s="69"/>
      <c r="G819" s="70"/>
      <c r="H819" s="70"/>
    </row>
    <row r="820" spans="3:8" ht="14.25" customHeight="1">
      <c r="C820" s="68"/>
      <c r="D820" s="73"/>
      <c r="E820" s="82"/>
      <c r="F820" s="69"/>
      <c r="G820" s="70"/>
      <c r="H820" s="70"/>
    </row>
    <row r="821" spans="3:8" ht="14.25" customHeight="1">
      <c r="C821" s="68"/>
      <c r="D821" s="73"/>
      <c r="E821" s="82"/>
      <c r="F821" s="69"/>
      <c r="G821" s="70"/>
      <c r="H821" s="70"/>
    </row>
    <row r="822" spans="3:8" ht="14.25" customHeight="1">
      <c r="C822" s="68"/>
      <c r="D822" s="73"/>
      <c r="E822" s="82"/>
      <c r="F822" s="69"/>
      <c r="G822" s="70"/>
      <c r="H822" s="70"/>
    </row>
    <row r="823" spans="3:8" ht="14.25" customHeight="1">
      <c r="C823" s="68"/>
      <c r="D823" s="73"/>
      <c r="E823" s="82"/>
      <c r="F823" s="69"/>
      <c r="G823" s="70"/>
      <c r="H823" s="70"/>
    </row>
    <row r="824" spans="3:8" ht="14.25" customHeight="1">
      <c r="C824" s="68"/>
      <c r="D824" s="73"/>
      <c r="E824" s="82"/>
      <c r="F824" s="69"/>
      <c r="G824" s="70"/>
      <c r="H824" s="70"/>
    </row>
    <row r="825" spans="3:8" ht="14.25" customHeight="1">
      <c r="C825" s="68"/>
      <c r="D825" s="73"/>
      <c r="E825" s="82"/>
      <c r="F825" s="69"/>
      <c r="G825" s="70"/>
      <c r="H825" s="70"/>
    </row>
    <row r="826" spans="3:8" ht="14.25" customHeight="1">
      <c r="C826" s="68"/>
      <c r="D826" s="73"/>
      <c r="E826" s="82"/>
      <c r="F826" s="69"/>
      <c r="G826" s="70"/>
      <c r="H826" s="70"/>
    </row>
    <row r="827" spans="3:8" ht="14.25" customHeight="1">
      <c r="C827" s="68"/>
      <c r="D827" s="73"/>
      <c r="E827" s="82"/>
      <c r="F827" s="69"/>
      <c r="G827" s="70"/>
      <c r="H827" s="70"/>
    </row>
    <row r="828" spans="3:8" ht="14.25" customHeight="1">
      <c r="C828" s="68"/>
      <c r="D828" s="73"/>
      <c r="E828" s="82"/>
      <c r="F828" s="69"/>
      <c r="G828" s="70"/>
      <c r="H828" s="70"/>
    </row>
    <row r="829" spans="3:8" ht="14.25" customHeight="1">
      <c r="C829" s="68"/>
      <c r="D829" s="73"/>
      <c r="E829" s="82"/>
      <c r="F829" s="69"/>
      <c r="G829" s="70"/>
      <c r="H829" s="70"/>
    </row>
    <row r="830" spans="3:8" ht="14.25" customHeight="1">
      <c r="C830" s="68"/>
      <c r="D830" s="73"/>
      <c r="E830" s="82"/>
      <c r="F830" s="69"/>
      <c r="G830" s="70"/>
      <c r="H830" s="70"/>
    </row>
    <row r="831" spans="3:8" ht="14.25" customHeight="1">
      <c r="C831" s="68"/>
      <c r="D831" s="73"/>
      <c r="E831" s="82"/>
      <c r="F831" s="69"/>
      <c r="G831" s="70"/>
      <c r="H831" s="70"/>
    </row>
    <row r="832" spans="3:8" ht="14.25" customHeight="1">
      <c r="C832" s="68"/>
      <c r="D832" s="73"/>
      <c r="E832" s="82"/>
      <c r="F832" s="69"/>
      <c r="G832" s="70"/>
      <c r="H832" s="70"/>
    </row>
    <row r="833" spans="3:8" ht="14.25" customHeight="1">
      <c r="C833" s="68"/>
      <c r="D833" s="73"/>
      <c r="E833" s="82"/>
      <c r="F833" s="69"/>
      <c r="G833" s="70"/>
      <c r="H833" s="70"/>
    </row>
    <row r="834" spans="3:8" ht="14.25" customHeight="1">
      <c r="C834" s="68"/>
      <c r="D834" s="73"/>
      <c r="E834" s="82"/>
      <c r="F834" s="69"/>
      <c r="G834" s="70"/>
      <c r="H834" s="70"/>
    </row>
    <row r="835" spans="3:8" ht="14.25" customHeight="1">
      <c r="C835" s="68"/>
      <c r="D835" s="73"/>
      <c r="E835" s="82"/>
      <c r="F835" s="69"/>
      <c r="G835" s="70"/>
      <c r="H835" s="70"/>
    </row>
    <row r="836" spans="3:8" ht="14.25" customHeight="1">
      <c r="C836" s="68"/>
      <c r="D836" s="73"/>
      <c r="E836" s="82"/>
      <c r="F836" s="69"/>
      <c r="G836" s="70"/>
      <c r="H836" s="70"/>
    </row>
    <row r="837" spans="3:8" ht="14.25" customHeight="1">
      <c r="C837" s="68"/>
      <c r="D837" s="73"/>
      <c r="E837" s="82"/>
      <c r="F837" s="69"/>
      <c r="G837" s="70"/>
      <c r="H837" s="70"/>
    </row>
    <row r="838" spans="3:8" ht="14.25" customHeight="1">
      <c r="C838" s="68"/>
      <c r="D838" s="73"/>
      <c r="E838" s="82"/>
      <c r="F838" s="69"/>
      <c r="G838" s="70"/>
      <c r="H838" s="70"/>
    </row>
    <row r="839" spans="3:8" ht="14.25" customHeight="1">
      <c r="C839" s="68"/>
      <c r="D839" s="73"/>
      <c r="E839" s="82"/>
      <c r="F839" s="69"/>
      <c r="G839" s="70"/>
      <c r="H839" s="70"/>
    </row>
    <row r="840" spans="3:8" ht="14.25" customHeight="1">
      <c r="C840" s="68"/>
      <c r="D840" s="73"/>
      <c r="E840" s="82"/>
      <c r="F840" s="69"/>
      <c r="G840" s="70"/>
      <c r="H840" s="70"/>
    </row>
    <row r="841" spans="3:8" ht="14.25" customHeight="1">
      <c r="C841" s="68"/>
      <c r="D841" s="73"/>
      <c r="E841" s="82"/>
      <c r="F841" s="69"/>
      <c r="G841" s="70"/>
      <c r="H841" s="70"/>
    </row>
    <row r="842" spans="3:8" ht="14.25" customHeight="1">
      <c r="C842" s="68"/>
      <c r="D842" s="73"/>
      <c r="E842" s="82"/>
      <c r="F842" s="69"/>
      <c r="G842" s="70"/>
      <c r="H842" s="70"/>
    </row>
    <row r="843" spans="3:8" ht="14.25" customHeight="1">
      <c r="C843" s="68"/>
      <c r="D843" s="73"/>
      <c r="E843" s="82"/>
      <c r="F843" s="69"/>
      <c r="G843" s="70"/>
      <c r="H843" s="70"/>
    </row>
    <row r="844" spans="3:8" ht="14.25" customHeight="1">
      <c r="C844" s="68"/>
      <c r="D844" s="73"/>
      <c r="E844" s="82"/>
      <c r="F844" s="69"/>
      <c r="G844" s="70"/>
      <c r="H844" s="70"/>
    </row>
    <row r="845" spans="3:8" ht="14.25" customHeight="1">
      <c r="C845" s="68"/>
      <c r="D845" s="73"/>
      <c r="E845" s="82"/>
      <c r="F845" s="69"/>
      <c r="G845" s="70"/>
      <c r="H845" s="70"/>
    </row>
    <row r="846" spans="3:8" ht="14.25" customHeight="1">
      <c r="C846" s="68"/>
      <c r="D846" s="73"/>
      <c r="E846" s="82"/>
      <c r="F846" s="69"/>
      <c r="G846" s="70"/>
      <c r="H846" s="70"/>
    </row>
    <row r="847" spans="3:8" ht="14.25" customHeight="1">
      <c r="C847" s="68"/>
      <c r="D847" s="73"/>
      <c r="E847" s="82"/>
      <c r="F847" s="69"/>
      <c r="G847" s="70"/>
      <c r="H847" s="70"/>
    </row>
    <row r="848" spans="3:8" ht="14.25" customHeight="1">
      <c r="C848" s="68"/>
      <c r="D848" s="73"/>
      <c r="E848" s="82"/>
      <c r="F848" s="69"/>
      <c r="G848" s="70"/>
      <c r="H848" s="70"/>
    </row>
    <row r="849" spans="3:8" ht="14.25" customHeight="1">
      <c r="C849" s="68"/>
      <c r="D849" s="73"/>
      <c r="E849" s="82"/>
      <c r="F849" s="69"/>
      <c r="G849" s="70"/>
      <c r="H849" s="70"/>
    </row>
    <row r="850" spans="3:8" ht="14.25" customHeight="1">
      <c r="C850" s="68"/>
      <c r="D850" s="73"/>
      <c r="E850" s="82"/>
      <c r="F850" s="69"/>
      <c r="G850" s="70"/>
      <c r="H850" s="70"/>
    </row>
    <row r="851" spans="3:8" ht="14.25" customHeight="1">
      <c r="C851" s="68"/>
      <c r="D851" s="73"/>
      <c r="E851" s="82"/>
      <c r="F851" s="69"/>
      <c r="G851" s="70"/>
      <c r="H851" s="70"/>
    </row>
    <row r="852" spans="3:8" ht="14.25" customHeight="1">
      <c r="C852" s="68"/>
      <c r="D852" s="73"/>
      <c r="E852" s="82"/>
      <c r="F852" s="69"/>
      <c r="G852" s="70"/>
      <c r="H852" s="70"/>
    </row>
    <row r="853" spans="3:8" ht="14.25" customHeight="1">
      <c r="C853" s="68"/>
      <c r="D853" s="73"/>
      <c r="E853" s="82"/>
      <c r="F853" s="69"/>
      <c r="G853" s="70"/>
      <c r="H853" s="70"/>
    </row>
    <row r="854" spans="3:8" ht="14.25" customHeight="1">
      <c r="C854" s="68"/>
      <c r="D854" s="73"/>
      <c r="E854" s="82"/>
      <c r="F854" s="69"/>
      <c r="G854" s="70"/>
      <c r="H854" s="70"/>
    </row>
    <row r="855" spans="3:8" ht="14.25" customHeight="1">
      <c r="C855" s="68"/>
      <c r="D855" s="73"/>
      <c r="E855" s="82"/>
      <c r="F855" s="69"/>
      <c r="G855" s="70"/>
      <c r="H855" s="70"/>
    </row>
    <row r="856" spans="3:8" ht="14.25" customHeight="1">
      <c r="C856" s="68"/>
      <c r="D856" s="73"/>
      <c r="E856" s="82"/>
      <c r="F856" s="69"/>
      <c r="G856" s="70"/>
      <c r="H856" s="70"/>
    </row>
    <row r="857" spans="3:8" ht="14.25" customHeight="1">
      <c r="C857" s="68"/>
      <c r="D857" s="73"/>
      <c r="E857" s="82"/>
      <c r="F857" s="69"/>
      <c r="G857" s="70"/>
      <c r="H857" s="70"/>
    </row>
    <row r="858" spans="3:8" ht="14.25" customHeight="1">
      <c r="C858" s="68"/>
      <c r="D858" s="73"/>
      <c r="E858" s="82"/>
      <c r="F858" s="69"/>
      <c r="G858" s="70"/>
      <c r="H858" s="70"/>
    </row>
    <row r="859" spans="3:8" ht="14.25" customHeight="1">
      <c r="C859" s="68"/>
      <c r="D859" s="73"/>
      <c r="E859" s="82"/>
      <c r="F859" s="69"/>
      <c r="G859" s="70"/>
      <c r="H859" s="70"/>
    </row>
    <row r="860" spans="3:8" ht="14.25" customHeight="1">
      <c r="C860" s="68"/>
      <c r="D860" s="73"/>
      <c r="E860" s="82"/>
      <c r="F860" s="69"/>
      <c r="G860" s="70"/>
      <c r="H860" s="70"/>
    </row>
    <row r="861" spans="3:8" ht="14.25" customHeight="1">
      <c r="C861" s="68"/>
      <c r="D861" s="73"/>
      <c r="E861" s="82"/>
      <c r="F861" s="69"/>
      <c r="G861" s="70"/>
      <c r="H861" s="70"/>
    </row>
    <row r="862" spans="3:8" ht="14.25" customHeight="1">
      <c r="C862" s="68"/>
      <c r="D862" s="73"/>
      <c r="E862" s="82"/>
      <c r="F862" s="69"/>
      <c r="G862" s="70"/>
      <c r="H862" s="70"/>
    </row>
    <row r="863" spans="3:8" ht="14.25" customHeight="1">
      <c r="C863" s="68"/>
      <c r="D863" s="73"/>
      <c r="E863" s="82"/>
      <c r="F863" s="69"/>
      <c r="G863" s="70"/>
      <c r="H863" s="70"/>
    </row>
    <row r="864" spans="3:8" ht="14.25" customHeight="1">
      <c r="C864" s="68"/>
      <c r="D864" s="73"/>
      <c r="E864" s="82"/>
      <c r="F864" s="69"/>
      <c r="G864" s="70"/>
      <c r="H864" s="70"/>
    </row>
    <row r="865" spans="3:8" ht="14.25" customHeight="1">
      <c r="C865" s="68"/>
      <c r="D865" s="73"/>
      <c r="E865" s="82"/>
      <c r="F865" s="69"/>
      <c r="G865" s="70"/>
      <c r="H865" s="70"/>
    </row>
    <row r="866" spans="3:8" ht="14.25" customHeight="1">
      <c r="C866" s="68"/>
      <c r="D866" s="73"/>
      <c r="E866" s="82"/>
      <c r="F866" s="69"/>
      <c r="G866" s="70"/>
      <c r="H866" s="70"/>
    </row>
    <row r="867" spans="3:8" ht="14.25" customHeight="1">
      <c r="C867" s="68"/>
      <c r="D867" s="73"/>
      <c r="E867" s="82"/>
      <c r="F867" s="69"/>
      <c r="G867" s="70"/>
      <c r="H867" s="70"/>
    </row>
    <row r="868" spans="3:8" ht="14.25" customHeight="1">
      <c r="C868" s="68"/>
      <c r="D868" s="73"/>
      <c r="E868" s="82"/>
      <c r="F868" s="69"/>
      <c r="G868" s="70"/>
      <c r="H868" s="70"/>
    </row>
    <row r="869" spans="3:8" ht="14.25" customHeight="1">
      <c r="C869" s="68"/>
      <c r="D869" s="73"/>
      <c r="E869" s="82"/>
      <c r="F869" s="69"/>
      <c r="G869" s="70"/>
      <c r="H869" s="70"/>
    </row>
    <row r="870" spans="3:8" ht="14.25" customHeight="1">
      <c r="C870" s="68"/>
      <c r="D870" s="73"/>
      <c r="E870" s="82"/>
      <c r="F870" s="69"/>
      <c r="G870" s="70"/>
      <c r="H870" s="70"/>
    </row>
    <row r="871" spans="3:8" ht="14.25" customHeight="1">
      <c r="C871" s="68"/>
      <c r="D871" s="73"/>
      <c r="E871" s="82"/>
      <c r="F871" s="69"/>
      <c r="G871" s="70"/>
      <c r="H871" s="70"/>
    </row>
    <row r="872" spans="3:8" ht="14.25" customHeight="1">
      <c r="C872" s="68"/>
      <c r="D872" s="73"/>
      <c r="E872" s="82"/>
      <c r="F872" s="69"/>
      <c r="G872" s="70"/>
      <c r="H872" s="70"/>
    </row>
    <row r="873" spans="3:8" ht="14.25" customHeight="1">
      <c r="C873" s="68"/>
      <c r="D873" s="73"/>
      <c r="E873" s="82"/>
      <c r="F873" s="69"/>
      <c r="G873" s="70"/>
      <c r="H873" s="70"/>
    </row>
    <row r="874" spans="3:8" ht="14.25" customHeight="1">
      <c r="C874" s="68"/>
      <c r="D874" s="73"/>
      <c r="E874" s="82"/>
      <c r="F874" s="69"/>
      <c r="G874" s="70"/>
      <c r="H874" s="70"/>
    </row>
    <row r="875" spans="3:8" ht="14.25" customHeight="1">
      <c r="C875" s="68"/>
      <c r="D875" s="73"/>
      <c r="E875" s="82"/>
      <c r="F875" s="69"/>
      <c r="G875" s="70"/>
      <c r="H875" s="70"/>
    </row>
    <row r="876" spans="3:8" ht="14.25" customHeight="1">
      <c r="C876" s="68"/>
      <c r="D876" s="73"/>
      <c r="E876" s="82"/>
      <c r="F876" s="69"/>
      <c r="G876" s="70"/>
      <c r="H876" s="70"/>
    </row>
    <row r="877" spans="3:8" ht="14.25" customHeight="1">
      <c r="C877" s="68"/>
      <c r="D877" s="73"/>
      <c r="E877" s="82"/>
      <c r="F877" s="69"/>
      <c r="G877" s="70"/>
      <c r="H877" s="70"/>
    </row>
    <row r="878" spans="3:8" ht="14.25" customHeight="1">
      <c r="C878" s="68"/>
      <c r="D878" s="73"/>
      <c r="E878" s="82"/>
      <c r="F878" s="69"/>
      <c r="G878" s="70"/>
      <c r="H878" s="70"/>
    </row>
    <row r="879" spans="3:8" ht="14.25" customHeight="1">
      <c r="C879" s="68"/>
      <c r="D879" s="73"/>
      <c r="E879" s="82"/>
      <c r="F879" s="69"/>
      <c r="G879" s="70"/>
      <c r="H879" s="70"/>
    </row>
    <row r="880" spans="3:8" ht="14.25" customHeight="1">
      <c r="C880" s="68"/>
      <c r="D880" s="73"/>
      <c r="E880" s="82"/>
      <c r="F880" s="69"/>
      <c r="G880" s="70"/>
      <c r="H880" s="70"/>
    </row>
    <row r="881" spans="3:8" ht="14.25" customHeight="1">
      <c r="C881" s="68"/>
      <c r="D881" s="73"/>
      <c r="E881" s="82"/>
      <c r="F881" s="69"/>
      <c r="G881" s="70"/>
      <c r="H881" s="70"/>
    </row>
    <row r="882" spans="3:8" ht="14.25" customHeight="1">
      <c r="C882" s="68"/>
      <c r="D882" s="73"/>
      <c r="E882" s="82"/>
      <c r="F882" s="69"/>
      <c r="G882" s="70"/>
      <c r="H882" s="70"/>
    </row>
    <row r="883" spans="3:8" ht="14.25" customHeight="1">
      <c r="C883" s="68"/>
      <c r="D883" s="73"/>
      <c r="E883" s="82"/>
      <c r="F883" s="69"/>
      <c r="G883" s="70"/>
      <c r="H883" s="70"/>
    </row>
    <row r="884" spans="3:8" ht="14.25" customHeight="1">
      <c r="C884" s="68"/>
      <c r="D884" s="73"/>
      <c r="E884" s="82"/>
      <c r="F884" s="69"/>
      <c r="G884" s="70"/>
      <c r="H884" s="70"/>
    </row>
    <row r="885" spans="3:8" ht="14.25" customHeight="1">
      <c r="C885" s="68"/>
      <c r="D885" s="73"/>
      <c r="E885" s="82"/>
      <c r="F885" s="69"/>
      <c r="G885" s="70"/>
      <c r="H885" s="70"/>
    </row>
    <row r="886" spans="3:8" ht="14.25" customHeight="1">
      <c r="C886" s="68"/>
      <c r="D886" s="73"/>
      <c r="E886" s="82"/>
      <c r="F886" s="69"/>
      <c r="G886" s="70"/>
      <c r="H886" s="70"/>
    </row>
    <row r="887" spans="3:8" ht="14.25" customHeight="1">
      <c r="C887" s="68"/>
      <c r="D887" s="73"/>
      <c r="E887" s="82"/>
      <c r="F887" s="69"/>
      <c r="G887" s="70"/>
      <c r="H887" s="70"/>
    </row>
    <row r="888" spans="3:8" ht="14.25" customHeight="1">
      <c r="C888" s="68"/>
      <c r="D888" s="73"/>
      <c r="E888" s="82"/>
      <c r="F888" s="69"/>
      <c r="G888" s="70"/>
      <c r="H888" s="70"/>
    </row>
    <row r="889" spans="3:8" ht="14.25" customHeight="1">
      <c r="C889" s="68"/>
      <c r="D889" s="73"/>
      <c r="E889" s="82"/>
      <c r="F889" s="69"/>
      <c r="G889" s="70"/>
      <c r="H889" s="70"/>
    </row>
    <row r="890" spans="3:8" ht="14.25" customHeight="1">
      <c r="C890" s="68"/>
      <c r="D890" s="73"/>
      <c r="E890" s="82"/>
      <c r="F890" s="69"/>
      <c r="G890" s="70"/>
      <c r="H890" s="70"/>
    </row>
    <row r="891" spans="3:8" ht="14.25" customHeight="1">
      <c r="C891" s="68"/>
      <c r="D891" s="73"/>
      <c r="E891" s="82"/>
      <c r="F891" s="69"/>
      <c r="G891" s="70"/>
      <c r="H891" s="70"/>
    </row>
    <row r="892" spans="3:8" ht="14.25" customHeight="1">
      <c r="C892" s="68"/>
      <c r="D892" s="73"/>
      <c r="E892" s="82"/>
      <c r="F892" s="69"/>
      <c r="G892" s="70"/>
      <c r="H892" s="70"/>
    </row>
    <row r="893" spans="3:8" ht="14.25" customHeight="1">
      <c r="C893" s="68"/>
      <c r="D893" s="73"/>
      <c r="E893" s="82"/>
      <c r="F893" s="69"/>
      <c r="G893" s="70"/>
      <c r="H893" s="70"/>
    </row>
    <row r="894" spans="3:8" ht="14.25" customHeight="1">
      <c r="C894" s="68"/>
      <c r="D894" s="73"/>
      <c r="E894" s="82"/>
      <c r="F894" s="69"/>
      <c r="G894" s="70"/>
      <c r="H894" s="70"/>
    </row>
    <row r="895" spans="3:8" ht="14.25" customHeight="1">
      <c r="C895" s="68"/>
      <c r="D895" s="73"/>
      <c r="E895" s="82"/>
      <c r="F895" s="69"/>
      <c r="G895" s="70"/>
      <c r="H895" s="70"/>
    </row>
    <row r="896" spans="3:8" ht="14.25" customHeight="1">
      <c r="C896" s="68"/>
      <c r="D896" s="73"/>
      <c r="E896" s="82"/>
      <c r="F896" s="69"/>
      <c r="G896" s="70"/>
      <c r="H896" s="70"/>
    </row>
    <row r="897" spans="3:8" ht="14.25" customHeight="1">
      <c r="C897" s="68"/>
      <c r="D897" s="73"/>
      <c r="E897" s="82"/>
      <c r="F897" s="69"/>
      <c r="G897" s="70"/>
      <c r="H897" s="70"/>
    </row>
    <row r="898" spans="3:8" ht="14.25" customHeight="1">
      <c r="C898" s="68"/>
      <c r="D898" s="73"/>
      <c r="E898" s="82"/>
      <c r="F898" s="69"/>
      <c r="G898" s="70"/>
      <c r="H898" s="70"/>
    </row>
    <row r="899" spans="3:8" ht="14.25" customHeight="1">
      <c r="C899" s="68"/>
      <c r="D899" s="73"/>
      <c r="E899" s="82"/>
      <c r="F899" s="69"/>
      <c r="G899" s="70"/>
      <c r="H899" s="70"/>
    </row>
    <row r="900" spans="3:8" ht="14.25" customHeight="1">
      <c r="C900" s="68"/>
      <c r="D900" s="73"/>
      <c r="E900" s="82"/>
      <c r="F900" s="69"/>
      <c r="G900" s="70"/>
      <c r="H900" s="70"/>
    </row>
    <row r="901" spans="3:8" ht="14.25" customHeight="1">
      <c r="C901" s="68"/>
      <c r="D901" s="73"/>
      <c r="E901" s="82"/>
      <c r="F901" s="69"/>
      <c r="G901" s="70"/>
      <c r="H901" s="70"/>
    </row>
    <row r="902" spans="3:8" ht="14.25" customHeight="1">
      <c r="C902" s="68"/>
      <c r="D902" s="73"/>
      <c r="E902" s="82"/>
      <c r="F902" s="69"/>
      <c r="G902" s="70"/>
      <c r="H902" s="70"/>
    </row>
    <row r="903" spans="3:8" ht="14.25" customHeight="1">
      <c r="C903" s="68"/>
      <c r="D903" s="73"/>
      <c r="E903" s="82"/>
      <c r="F903" s="69"/>
      <c r="G903" s="70"/>
      <c r="H903" s="70"/>
    </row>
    <row r="904" spans="3:8" ht="14.25" customHeight="1">
      <c r="C904" s="68"/>
      <c r="D904" s="73"/>
      <c r="E904" s="82"/>
      <c r="F904" s="69"/>
      <c r="G904" s="70"/>
      <c r="H904" s="70"/>
    </row>
    <row r="905" spans="3:8" ht="14.25" customHeight="1">
      <c r="C905" s="68"/>
      <c r="D905" s="73"/>
      <c r="E905" s="82"/>
      <c r="F905" s="69"/>
      <c r="G905" s="70"/>
      <c r="H905" s="70"/>
    </row>
    <row r="906" spans="3:8" ht="14.25" customHeight="1">
      <c r="C906" s="68"/>
      <c r="D906" s="73"/>
      <c r="E906" s="82"/>
      <c r="F906" s="69"/>
      <c r="G906" s="70"/>
      <c r="H906" s="70"/>
    </row>
    <row r="907" spans="3:8" ht="14.25" customHeight="1">
      <c r="C907" s="68"/>
      <c r="D907" s="73"/>
      <c r="E907" s="82"/>
      <c r="F907" s="69"/>
      <c r="G907" s="70"/>
      <c r="H907" s="70"/>
    </row>
    <row r="908" spans="3:8" ht="14.25" customHeight="1">
      <c r="C908" s="68"/>
      <c r="D908" s="73"/>
      <c r="E908" s="82"/>
      <c r="F908" s="69"/>
      <c r="G908" s="70"/>
      <c r="H908" s="70"/>
    </row>
    <row r="909" spans="3:8" ht="14.25" customHeight="1">
      <c r="C909" s="68"/>
      <c r="D909" s="73"/>
      <c r="E909" s="82"/>
      <c r="F909" s="69"/>
      <c r="G909" s="70"/>
      <c r="H909" s="70"/>
    </row>
    <row r="910" spans="3:8" ht="14.25" customHeight="1">
      <c r="C910" s="68"/>
      <c r="D910" s="73"/>
      <c r="E910" s="82"/>
      <c r="F910" s="69"/>
      <c r="G910" s="70"/>
      <c r="H910" s="70"/>
    </row>
    <row r="911" spans="3:8" ht="14.25" customHeight="1">
      <c r="C911" s="68"/>
      <c r="D911" s="73"/>
      <c r="E911" s="82"/>
      <c r="F911" s="69"/>
      <c r="G911" s="70"/>
      <c r="H911" s="70"/>
    </row>
    <row r="912" spans="3:8" ht="14.25" customHeight="1">
      <c r="C912" s="68"/>
      <c r="D912" s="73"/>
      <c r="E912" s="82"/>
      <c r="F912" s="69"/>
      <c r="G912" s="70"/>
      <c r="H912" s="70"/>
    </row>
    <row r="913" spans="3:8" ht="14.25" customHeight="1">
      <c r="C913" s="68"/>
      <c r="D913" s="73"/>
      <c r="E913" s="82"/>
      <c r="F913" s="69"/>
      <c r="G913" s="70"/>
      <c r="H913" s="70"/>
    </row>
    <row r="914" spans="3:8" ht="14.25" customHeight="1">
      <c r="C914" s="68"/>
      <c r="D914" s="73"/>
      <c r="E914" s="82"/>
      <c r="F914" s="69"/>
      <c r="G914" s="70"/>
      <c r="H914" s="70"/>
    </row>
    <row r="915" spans="3:8" ht="14.25" customHeight="1">
      <c r="C915" s="68"/>
      <c r="D915" s="73"/>
      <c r="E915" s="82"/>
      <c r="F915" s="69"/>
      <c r="G915" s="70"/>
      <c r="H915" s="70"/>
    </row>
    <row r="916" spans="3:8" ht="14.25" customHeight="1">
      <c r="C916" s="68"/>
      <c r="D916" s="73"/>
      <c r="E916" s="82"/>
      <c r="F916" s="69"/>
      <c r="G916" s="70"/>
      <c r="H916" s="70"/>
    </row>
    <row r="917" spans="3:8" ht="14.25" customHeight="1">
      <c r="C917" s="68"/>
      <c r="D917" s="73"/>
      <c r="E917" s="82"/>
      <c r="F917" s="69"/>
      <c r="G917" s="70"/>
      <c r="H917" s="70"/>
    </row>
    <row r="918" spans="3:8" ht="14.25" customHeight="1">
      <c r="C918" s="68"/>
      <c r="D918" s="73"/>
      <c r="E918" s="82"/>
      <c r="F918" s="69"/>
      <c r="G918" s="70"/>
      <c r="H918" s="70"/>
    </row>
    <row r="919" spans="3:8" ht="14.25" customHeight="1">
      <c r="C919" s="68"/>
      <c r="D919" s="73"/>
      <c r="E919" s="82"/>
      <c r="F919" s="69"/>
      <c r="G919" s="70"/>
      <c r="H919" s="70"/>
    </row>
    <row r="920" spans="3:8" ht="14.25" customHeight="1">
      <c r="C920" s="68"/>
      <c r="D920" s="73"/>
      <c r="E920" s="82"/>
      <c r="F920" s="69"/>
      <c r="G920" s="70"/>
      <c r="H920" s="70"/>
    </row>
    <row r="921" spans="3:8" ht="14.25" customHeight="1">
      <c r="C921" s="68"/>
      <c r="D921" s="73"/>
      <c r="E921" s="82"/>
      <c r="F921" s="69"/>
      <c r="G921" s="70"/>
      <c r="H921" s="70"/>
    </row>
    <row r="922" spans="3:8" ht="14.25" customHeight="1">
      <c r="C922" s="68"/>
      <c r="D922" s="73"/>
      <c r="E922" s="82"/>
      <c r="F922" s="69"/>
      <c r="G922" s="70"/>
      <c r="H922" s="70"/>
    </row>
    <row r="923" spans="3:8" ht="14.25" customHeight="1">
      <c r="C923" s="68"/>
      <c r="D923" s="73"/>
      <c r="E923" s="82"/>
      <c r="F923" s="69"/>
      <c r="G923" s="70"/>
      <c r="H923" s="70"/>
    </row>
    <row r="924" spans="3:8" ht="14.25" customHeight="1">
      <c r="C924" s="68"/>
      <c r="D924" s="73"/>
      <c r="E924" s="82"/>
      <c r="F924" s="69"/>
      <c r="G924" s="70"/>
      <c r="H924" s="70"/>
    </row>
    <row r="925" spans="3:8" ht="14.25" customHeight="1">
      <c r="C925" s="68"/>
      <c r="D925" s="73"/>
      <c r="E925" s="82"/>
      <c r="F925" s="69"/>
      <c r="G925" s="70"/>
      <c r="H925" s="70"/>
    </row>
    <row r="926" spans="3:8" ht="14.25" customHeight="1">
      <c r="C926" s="68"/>
      <c r="D926" s="73"/>
      <c r="E926" s="82"/>
      <c r="F926" s="69"/>
      <c r="G926" s="70"/>
      <c r="H926" s="70"/>
    </row>
    <row r="927" spans="3:8" ht="14.25" customHeight="1">
      <c r="C927" s="68"/>
      <c r="D927" s="73"/>
      <c r="E927" s="82"/>
      <c r="F927" s="69"/>
      <c r="G927" s="70"/>
      <c r="H927" s="70"/>
    </row>
    <row r="928" spans="3:8" ht="14.25" customHeight="1">
      <c r="C928" s="68"/>
      <c r="D928" s="73"/>
      <c r="E928" s="82"/>
      <c r="F928" s="69"/>
      <c r="G928" s="70"/>
      <c r="H928" s="70"/>
    </row>
    <row r="929" spans="3:8" ht="14.25" customHeight="1">
      <c r="C929" s="68"/>
      <c r="D929" s="73"/>
      <c r="E929" s="82"/>
      <c r="F929" s="69"/>
      <c r="G929" s="70"/>
      <c r="H929" s="70"/>
    </row>
    <row r="930" spans="3:8" ht="14.25" customHeight="1">
      <c r="C930" s="68"/>
      <c r="D930" s="73"/>
      <c r="E930" s="82"/>
      <c r="F930" s="69"/>
      <c r="G930" s="70"/>
      <c r="H930" s="70"/>
    </row>
    <row r="931" spans="3:8" ht="14.25" customHeight="1">
      <c r="C931" s="68"/>
      <c r="D931" s="73"/>
      <c r="E931" s="82"/>
      <c r="F931" s="69"/>
      <c r="G931" s="70"/>
      <c r="H931" s="70"/>
    </row>
    <row r="932" spans="3:8" ht="14.25" customHeight="1">
      <c r="C932" s="68"/>
      <c r="D932" s="73"/>
      <c r="E932" s="82"/>
      <c r="F932" s="69"/>
      <c r="G932" s="70"/>
      <c r="H932" s="70"/>
    </row>
    <row r="933" spans="3:8" ht="14.25" customHeight="1">
      <c r="C933" s="68"/>
      <c r="D933" s="73"/>
      <c r="E933" s="82"/>
      <c r="F933" s="69"/>
      <c r="G933" s="70"/>
      <c r="H933" s="70"/>
    </row>
    <row r="934" spans="3:8" ht="14.25" customHeight="1">
      <c r="C934" s="68"/>
      <c r="D934" s="73"/>
      <c r="E934" s="82"/>
      <c r="F934" s="69"/>
      <c r="G934" s="70"/>
      <c r="H934" s="70"/>
    </row>
    <row r="935" spans="3:8" ht="14.25" customHeight="1">
      <c r="C935" s="68"/>
      <c r="D935" s="73"/>
      <c r="E935" s="82"/>
      <c r="F935" s="69"/>
      <c r="G935" s="70"/>
      <c r="H935" s="70"/>
    </row>
    <row r="936" spans="3:8" ht="14.25" customHeight="1">
      <c r="C936" s="68"/>
      <c r="D936" s="73"/>
      <c r="E936" s="82"/>
      <c r="F936" s="69"/>
      <c r="G936" s="70"/>
      <c r="H936" s="70"/>
    </row>
    <row r="937" spans="3:8" ht="14.25" customHeight="1">
      <c r="C937" s="68"/>
      <c r="D937" s="73"/>
      <c r="E937" s="82"/>
      <c r="F937" s="69"/>
      <c r="G937" s="70"/>
      <c r="H937" s="70"/>
    </row>
    <row r="938" spans="3:8" ht="14.25" customHeight="1">
      <c r="C938" s="68"/>
      <c r="D938" s="73"/>
      <c r="E938" s="82"/>
      <c r="F938" s="69"/>
      <c r="G938" s="70"/>
      <c r="H938" s="70"/>
    </row>
    <row r="939" spans="3:8" ht="14.25" customHeight="1">
      <c r="C939" s="68"/>
      <c r="D939" s="73"/>
      <c r="E939" s="82"/>
      <c r="F939" s="69"/>
      <c r="G939" s="70"/>
      <c r="H939" s="70"/>
    </row>
    <row r="940" spans="3:8" ht="14.25" customHeight="1">
      <c r="C940" s="68"/>
      <c r="D940" s="73"/>
      <c r="E940" s="82"/>
      <c r="F940" s="69"/>
      <c r="G940" s="70"/>
      <c r="H940" s="70"/>
    </row>
    <row r="941" spans="3:8" ht="14.25" customHeight="1">
      <c r="C941" s="68"/>
      <c r="D941" s="73"/>
      <c r="E941" s="82"/>
      <c r="F941" s="69"/>
      <c r="G941" s="70"/>
      <c r="H941" s="70"/>
    </row>
    <row r="942" spans="3:8" ht="14.25" customHeight="1">
      <c r="C942" s="68"/>
      <c r="D942" s="73"/>
      <c r="E942" s="82"/>
      <c r="F942" s="69"/>
      <c r="G942" s="70"/>
      <c r="H942" s="70"/>
    </row>
    <row r="943" spans="3:8" ht="14.25" customHeight="1">
      <c r="C943" s="68"/>
      <c r="D943" s="73"/>
      <c r="E943" s="82"/>
      <c r="F943" s="69"/>
      <c r="G943" s="70"/>
      <c r="H943" s="70"/>
    </row>
    <row r="944" spans="3:8" ht="14.25" customHeight="1">
      <c r="C944" s="68"/>
      <c r="D944" s="73"/>
      <c r="E944" s="82"/>
      <c r="F944" s="69"/>
      <c r="G944" s="70"/>
      <c r="H944" s="70"/>
    </row>
    <row r="945" spans="3:8" ht="14.25" customHeight="1">
      <c r="C945" s="68"/>
      <c r="D945" s="73"/>
      <c r="E945" s="82"/>
      <c r="F945" s="69"/>
      <c r="G945" s="70"/>
      <c r="H945" s="70"/>
    </row>
    <row r="946" spans="3:8" ht="14.25" customHeight="1">
      <c r="C946" s="68"/>
      <c r="D946" s="73"/>
      <c r="E946" s="82"/>
      <c r="F946" s="69"/>
      <c r="G946" s="70"/>
      <c r="H946" s="70"/>
    </row>
    <row r="947" spans="3:8" ht="14.25" customHeight="1">
      <c r="C947" s="68"/>
      <c r="D947" s="73"/>
      <c r="E947" s="82"/>
      <c r="F947" s="69"/>
      <c r="G947" s="70"/>
      <c r="H947" s="70"/>
    </row>
    <row r="948" spans="3:8" ht="14.25" customHeight="1">
      <c r="C948" s="68"/>
      <c r="D948" s="73"/>
      <c r="E948" s="82"/>
      <c r="F948" s="69"/>
      <c r="G948" s="70"/>
      <c r="H948" s="70"/>
    </row>
    <row r="949" spans="3:8" ht="14.25" customHeight="1">
      <c r="C949" s="68"/>
      <c r="D949" s="73"/>
      <c r="E949" s="82"/>
      <c r="F949" s="69"/>
      <c r="G949" s="70"/>
      <c r="H949" s="70"/>
    </row>
    <row r="950" spans="3:8" ht="14.25" customHeight="1">
      <c r="C950" s="68"/>
      <c r="D950" s="73"/>
      <c r="E950" s="82"/>
      <c r="F950" s="69"/>
      <c r="G950" s="70"/>
      <c r="H950" s="70"/>
    </row>
    <row r="951" spans="3:8" ht="14.25" customHeight="1">
      <c r="C951" s="68"/>
      <c r="D951" s="73"/>
      <c r="E951" s="82"/>
      <c r="F951" s="69"/>
      <c r="G951" s="70"/>
      <c r="H951" s="70"/>
    </row>
    <row r="952" spans="3:8" ht="14.25" customHeight="1">
      <c r="C952" s="68"/>
      <c r="D952" s="73"/>
      <c r="E952" s="82"/>
      <c r="F952" s="69"/>
      <c r="G952" s="70"/>
      <c r="H952" s="70"/>
    </row>
    <row r="953" spans="3:8" ht="14.25" customHeight="1">
      <c r="C953" s="68"/>
      <c r="D953" s="73"/>
      <c r="E953" s="82"/>
      <c r="F953" s="69"/>
      <c r="G953" s="70"/>
      <c r="H953" s="70"/>
    </row>
    <row r="954" spans="3:8" ht="14.25" customHeight="1">
      <c r="C954" s="68"/>
      <c r="D954" s="73"/>
      <c r="E954" s="82"/>
      <c r="F954" s="69"/>
      <c r="G954" s="70"/>
      <c r="H954" s="70"/>
    </row>
    <row r="955" spans="3:8" ht="14.25" customHeight="1">
      <c r="C955" s="68"/>
      <c r="D955" s="73"/>
      <c r="E955" s="82"/>
      <c r="F955" s="69"/>
      <c r="G955" s="70"/>
      <c r="H955" s="70"/>
    </row>
    <row r="956" spans="3:8" ht="14.25" customHeight="1">
      <c r="C956" s="68"/>
      <c r="D956" s="73"/>
      <c r="E956" s="82"/>
      <c r="F956" s="69"/>
      <c r="G956" s="70"/>
      <c r="H956" s="70"/>
    </row>
    <row r="957" spans="3:8" ht="14.25" customHeight="1">
      <c r="C957" s="68"/>
      <c r="D957" s="73"/>
      <c r="E957" s="82"/>
      <c r="F957" s="69"/>
      <c r="G957" s="70"/>
      <c r="H957" s="70"/>
    </row>
    <row r="958" spans="3:8" ht="14.25" customHeight="1">
      <c r="C958" s="68"/>
      <c r="D958" s="73"/>
      <c r="E958" s="82"/>
      <c r="F958" s="69"/>
      <c r="G958" s="70"/>
      <c r="H958" s="70"/>
    </row>
    <row r="959" spans="3:8" ht="14.25" customHeight="1">
      <c r="C959" s="68"/>
      <c r="D959" s="73"/>
      <c r="E959" s="82"/>
      <c r="F959" s="69"/>
      <c r="G959" s="70"/>
      <c r="H959" s="70"/>
    </row>
    <row r="960" spans="3:8" ht="14.25" customHeight="1">
      <c r="C960" s="68"/>
      <c r="D960" s="73"/>
      <c r="E960" s="82"/>
      <c r="F960" s="69"/>
      <c r="G960" s="70"/>
      <c r="H960" s="70"/>
    </row>
    <row r="961" spans="3:8" ht="14.25" customHeight="1">
      <c r="C961" s="68"/>
      <c r="D961" s="73"/>
      <c r="E961" s="82"/>
      <c r="F961" s="69"/>
      <c r="G961" s="70"/>
      <c r="H961" s="70"/>
    </row>
    <row r="962" spans="3:8" ht="14.25" customHeight="1">
      <c r="C962" s="68"/>
      <c r="D962" s="73"/>
      <c r="E962" s="82"/>
      <c r="F962" s="69"/>
      <c r="G962" s="70"/>
      <c r="H962" s="70"/>
    </row>
    <row r="963" spans="3:8" ht="14.25" customHeight="1">
      <c r="C963" s="68"/>
      <c r="D963" s="73"/>
      <c r="E963" s="82"/>
      <c r="F963" s="69"/>
      <c r="G963" s="70"/>
      <c r="H963" s="70"/>
    </row>
    <row r="964" spans="3:8" ht="14.25" customHeight="1">
      <c r="C964" s="68"/>
      <c r="D964" s="73"/>
      <c r="E964" s="82"/>
      <c r="F964" s="69"/>
      <c r="G964" s="70"/>
      <c r="H964" s="70"/>
    </row>
    <row r="965" spans="3:8" ht="14.25" customHeight="1">
      <c r="C965" s="68"/>
      <c r="D965" s="73"/>
      <c r="E965" s="82"/>
      <c r="F965" s="69"/>
      <c r="G965" s="70"/>
      <c r="H965" s="70"/>
    </row>
    <row r="966" spans="3:8" ht="14.25" customHeight="1">
      <c r="C966" s="68"/>
      <c r="D966" s="73"/>
      <c r="E966" s="82"/>
      <c r="F966" s="69"/>
      <c r="G966" s="70"/>
      <c r="H966" s="70"/>
    </row>
    <row r="967" spans="3:8" ht="14.25" customHeight="1">
      <c r="C967" s="68"/>
      <c r="D967" s="73"/>
      <c r="E967" s="82"/>
      <c r="F967" s="69"/>
      <c r="G967" s="70"/>
      <c r="H967" s="70"/>
    </row>
    <row r="968" spans="3:8" ht="14.25" customHeight="1">
      <c r="C968" s="68"/>
      <c r="D968" s="73"/>
      <c r="E968" s="82"/>
      <c r="F968" s="69"/>
      <c r="G968" s="70"/>
      <c r="H968" s="70"/>
    </row>
    <row r="969" spans="3:8" ht="14.25" customHeight="1">
      <c r="C969" s="68"/>
      <c r="D969" s="73"/>
      <c r="E969" s="82"/>
      <c r="F969" s="69"/>
      <c r="G969" s="70"/>
      <c r="H969" s="70"/>
    </row>
    <row r="970" spans="3:8" ht="14.25" customHeight="1">
      <c r="C970" s="68"/>
      <c r="D970" s="73"/>
      <c r="E970" s="82"/>
      <c r="F970" s="69"/>
      <c r="G970" s="70"/>
      <c r="H970" s="70"/>
    </row>
    <row r="971" spans="3:8" ht="14.25" customHeight="1">
      <c r="C971" s="68"/>
      <c r="D971" s="73"/>
      <c r="E971" s="82"/>
      <c r="F971" s="69"/>
      <c r="G971" s="70"/>
      <c r="H971" s="70"/>
    </row>
    <row r="972" spans="3:8" ht="14.25" customHeight="1">
      <c r="C972" s="68"/>
      <c r="D972" s="73"/>
      <c r="E972" s="82"/>
      <c r="F972" s="69"/>
      <c r="G972" s="70"/>
      <c r="H972" s="70"/>
    </row>
    <row r="973" spans="3:8" ht="14.25" customHeight="1">
      <c r="C973" s="68"/>
      <c r="D973" s="73"/>
      <c r="E973" s="82"/>
      <c r="F973" s="69"/>
      <c r="G973" s="70"/>
      <c r="H973" s="70"/>
    </row>
    <row r="974" spans="3:8" ht="14.25" customHeight="1">
      <c r="C974" s="68"/>
      <c r="D974" s="73"/>
      <c r="E974" s="82"/>
      <c r="F974" s="69"/>
      <c r="G974" s="70"/>
      <c r="H974" s="70"/>
    </row>
    <row r="975" spans="3:8" ht="14.25" customHeight="1">
      <c r="C975" s="68"/>
      <c r="D975" s="73"/>
      <c r="E975" s="82"/>
      <c r="F975" s="69"/>
      <c r="G975" s="70"/>
      <c r="H975" s="70"/>
    </row>
    <row r="976" spans="3:8" ht="14.25" customHeight="1">
      <c r="C976" s="68"/>
      <c r="D976" s="73"/>
      <c r="E976" s="82"/>
      <c r="F976" s="69"/>
      <c r="G976" s="70"/>
      <c r="H976" s="70"/>
    </row>
    <row r="977" spans="3:8" ht="14.25" customHeight="1">
      <c r="C977" s="68"/>
      <c r="D977" s="73"/>
      <c r="E977" s="82"/>
      <c r="F977" s="69"/>
      <c r="G977" s="70"/>
      <c r="H977" s="70"/>
    </row>
    <row r="978" spans="3:8" ht="14.25" customHeight="1">
      <c r="C978" s="68"/>
      <c r="D978" s="73"/>
      <c r="E978" s="82"/>
      <c r="F978" s="69"/>
      <c r="G978" s="70"/>
      <c r="H978" s="70"/>
    </row>
    <row r="979" spans="3:8" ht="14.25" customHeight="1">
      <c r="C979" s="68"/>
      <c r="D979" s="73"/>
      <c r="E979" s="82"/>
      <c r="F979" s="69"/>
      <c r="G979" s="70"/>
      <c r="H979" s="70"/>
    </row>
    <row r="980" spans="3:8" ht="14.25" customHeight="1">
      <c r="C980" s="68"/>
      <c r="D980" s="73"/>
      <c r="E980" s="82"/>
      <c r="F980" s="69"/>
      <c r="G980" s="70"/>
      <c r="H980" s="70"/>
    </row>
    <row r="981" spans="3:8" ht="14.25" customHeight="1">
      <c r="C981" s="68"/>
      <c r="D981" s="73"/>
      <c r="E981" s="82"/>
      <c r="F981" s="69"/>
      <c r="G981" s="70"/>
      <c r="H981" s="70"/>
    </row>
    <row r="982" spans="3:8" ht="14.25" customHeight="1">
      <c r="C982" s="68"/>
      <c r="D982" s="73"/>
      <c r="E982" s="82"/>
      <c r="F982" s="69"/>
      <c r="G982" s="70"/>
      <c r="H982" s="70"/>
    </row>
    <row r="983" spans="3:8" ht="14.25" customHeight="1">
      <c r="C983" s="68"/>
      <c r="D983" s="73"/>
      <c r="E983" s="82"/>
      <c r="F983" s="69"/>
      <c r="G983" s="70"/>
      <c r="H983" s="70"/>
    </row>
    <row r="984" spans="3:8" ht="14.25" customHeight="1">
      <c r="C984" s="68"/>
      <c r="D984" s="73"/>
      <c r="E984" s="82"/>
      <c r="F984" s="69"/>
      <c r="G984" s="70"/>
      <c r="H984" s="70"/>
    </row>
    <row r="985" spans="3:8" ht="14.25" customHeight="1">
      <c r="C985" s="68"/>
      <c r="D985" s="73"/>
      <c r="E985" s="82"/>
      <c r="F985" s="69"/>
      <c r="G985" s="70"/>
      <c r="H985" s="70"/>
    </row>
    <row r="986" spans="3:8" ht="14.25" customHeight="1">
      <c r="C986" s="68"/>
      <c r="D986" s="73"/>
      <c r="E986" s="82"/>
      <c r="F986" s="69"/>
      <c r="G986" s="70"/>
      <c r="H986" s="70"/>
    </row>
    <row r="987" spans="3:8" ht="14.25" customHeight="1">
      <c r="C987" s="68"/>
      <c r="D987" s="73"/>
      <c r="E987" s="82"/>
      <c r="F987" s="69"/>
      <c r="G987" s="70"/>
      <c r="H987" s="70"/>
    </row>
    <row r="988" spans="3:8" ht="14.25" customHeight="1">
      <c r="C988" s="68"/>
      <c r="D988" s="73"/>
      <c r="E988" s="82"/>
      <c r="F988" s="69"/>
      <c r="G988" s="70"/>
      <c r="H988" s="70"/>
    </row>
    <row r="989" spans="3:8" ht="14.25" customHeight="1">
      <c r="C989" s="68"/>
      <c r="D989" s="73"/>
      <c r="E989" s="82"/>
      <c r="F989" s="69"/>
      <c r="G989" s="70"/>
      <c r="H989" s="70"/>
    </row>
    <row r="990" spans="3:8" ht="14.25" customHeight="1">
      <c r="C990" s="68"/>
      <c r="D990" s="73"/>
      <c r="E990" s="82"/>
      <c r="F990" s="69"/>
      <c r="G990" s="70"/>
      <c r="H990" s="70"/>
    </row>
    <row r="991" spans="3:8" ht="14.25" customHeight="1">
      <c r="C991" s="68"/>
      <c r="D991" s="73"/>
      <c r="E991" s="82"/>
      <c r="F991" s="69"/>
      <c r="G991" s="70"/>
      <c r="H991" s="70"/>
    </row>
    <row r="992" spans="3:8" ht="14.25" customHeight="1">
      <c r="C992" s="68"/>
      <c r="D992" s="73"/>
      <c r="E992" s="82"/>
      <c r="F992" s="69"/>
      <c r="G992" s="70"/>
      <c r="H992" s="70"/>
    </row>
    <row r="993" spans="3:8" ht="14.25" customHeight="1">
      <c r="C993" s="68"/>
      <c r="D993" s="73"/>
      <c r="E993" s="82"/>
      <c r="F993" s="69"/>
      <c r="G993" s="70"/>
      <c r="H993" s="70"/>
    </row>
    <row r="994" spans="3:8" ht="14.25" customHeight="1">
      <c r="C994" s="68"/>
      <c r="D994" s="73"/>
      <c r="E994" s="82"/>
      <c r="F994" s="69"/>
      <c r="G994" s="70"/>
      <c r="H994" s="70"/>
    </row>
    <row r="995" spans="3:8" ht="14.25" customHeight="1">
      <c r="C995" s="68"/>
      <c r="D995" s="73"/>
      <c r="E995" s="82"/>
      <c r="F995" s="69"/>
      <c r="G995" s="70"/>
      <c r="H995" s="70"/>
    </row>
    <row r="996" spans="3:8" ht="14.25" customHeight="1">
      <c r="C996" s="68"/>
      <c r="D996" s="73"/>
      <c r="E996" s="82"/>
      <c r="F996" s="69"/>
      <c r="G996" s="70"/>
      <c r="H996" s="70"/>
    </row>
    <row r="997" spans="3:8" ht="14.25" customHeight="1">
      <c r="C997" s="68"/>
      <c r="D997" s="73"/>
      <c r="E997" s="82"/>
      <c r="F997" s="69"/>
      <c r="G997" s="70"/>
      <c r="H997" s="70"/>
    </row>
    <row r="998" spans="3:8" ht="14.25" customHeight="1">
      <c r="C998" s="68"/>
      <c r="D998" s="73"/>
      <c r="E998" s="82"/>
      <c r="F998" s="69"/>
      <c r="G998" s="70"/>
      <c r="H998" s="70"/>
    </row>
    <row r="999" spans="3:8" ht="14.25" customHeight="1">
      <c r="C999" s="68"/>
      <c r="D999" s="73"/>
      <c r="E999" s="82"/>
      <c r="F999" s="69"/>
      <c r="G999" s="70"/>
      <c r="H999" s="70"/>
    </row>
    <row r="1000" spans="3:8" ht="14.25" customHeight="1">
      <c r="C1000" s="68"/>
      <c r="D1000" s="73"/>
      <c r="E1000" s="82"/>
      <c r="F1000" s="69"/>
      <c r="G1000" s="70"/>
      <c r="H1000" s="70"/>
    </row>
  </sheetData>
  <autoFilter ref="A1:H1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0" workbookViewId="0">
      <selection activeCell="H21" sqref="H21"/>
    </sheetView>
  </sheetViews>
  <sheetFormatPr baseColWidth="10" defaultColWidth="14.44140625" defaultRowHeight="15" customHeight="1"/>
  <cols>
    <col min="1" max="1" width="10.5546875" customWidth="1"/>
    <col min="2" max="2" width="30.21875" customWidth="1"/>
    <col min="3" max="3" width="10.77734375" customWidth="1"/>
    <col min="4" max="4" width="11.77734375" customWidth="1"/>
    <col min="5" max="5" width="12.77734375" customWidth="1"/>
    <col min="6" max="6" width="13.21875" customWidth="1"/>
    <col min="7" max="7" width="21.77734375" customWidth="1"/>
    <col min="8" max="8" width="27.44140625" customWidth="1"/>
    <col min="9" max="26" width="10.77734375" customWidth="1"/>
  </cols>
  <sheetData>
    <row r="1" spans="1:26" ht="14.25" customHeight="1">
      <c r="A1" s="38" t="s">
        <v>0</v>
      </c>
      <c r="B1" s="38" t="s">
        <v>1</v>
      </c>
      <c r="C1" s="38" t="s">
        <v>2</v>
      </c>
      <c r="D1" s="39" t="s">
        <v>3</v>
      </c>
      <c r="E1" s="39" t="s">
        <v>4</v>
      </c>
      <c r="F1" s="38" t="s">
        <v>5</v>
      </c>
      <c r="G1" s="38" t="s">
        <v>6</v>
      </c>
      <c r="H1" s="38" t="s">
        <v>7</v>
      </c>
    </row>
    <row r="2" spans="1:26" ht="14.25" customHeight="1">
      <c r="A2" s="6">
        <v>45628</v>
      </c>
      <c r="B2" s="7" t="s">
        <v>28</v>
      </c>
      <c r="C2" s="6">
        <v>45629</v>
      </c>
      <c r="D2" s="8"/>
      <c r="E2" s="8">
        <v>5266</v>
      </c>
      <c r="F2" s="7"/>
      <c r="G2" s="7" t="s">
        <v>29</v>
      </c>
      <c r="H2" s="7"/>
    </row>
    <row r="3" spans="1:26" ht="14.25" customHeight="1">
      <c r="A3" s="6">
        <v>45628</v>
      </c>
      <c r="B3" s="7" t="s">
        <v>8</v>
      </c>
      <c r="C3" s="6">
        <v>45633</v>
      </c>
      <c r="D3" s="8"/>
      <c r="E3" s="8">
        <v>519.25900000000001</v>
      </c>
      <c r="F3" s="7"/>
      <c r="G3" s="9" t="s">
        <v>9</v>
      </c>
      <c r="H3" s="7"/>
    </row>
    <row r="4" spans="1:26" ht="14.25" customHeight="1">
      <c r="A4" s="6">
        <v>45628</v>
      </c>
      <c r="B4" s="7" t="s">
        <v>8</v>
      </c>
      <c r="C4" s="6">
        <v>45633</v>
      </c>
      <c r="D4" s="8"/>
      <c r="E4" s="8">
        <v>28.423999999999999</v>
      </c>
      <c r="F4" s="7"/>
      <c r="G4" s="9" t="s">
        <v>9</v>
      </c>
      <c r="H4" s="7"/>
    </row>
    <row r="5" spans="1:26" ht="14.25" customHeight="1">
      <c r="A5" s="6">
        <v>45629</v>
      </c>
      <c r="B5" s="7" t="s">
        <v>8</v>
      </c>
      <c r="C5" s="6">
        <v>45635</v>
      </c>
      <c r="D5" s="8"/>
      <c r="E5" s="8">
        <v>223.54300000000001</v>
      </c>
      <c r="F5" s="7"/>
      <c r="G5" s="9" t="s">
        <v>9</v>
      </c>
      <c r="H5" s="7"/>
    </row>
    <row r="6" spans="1:26" ht="14.25" customHeight="1">
      <c r="A6" s="6">
        <v>45629</v>
      </c>
      <c r="B6" s="7" t="s">
        <v>8</v>
      </c>
      <c r="C6" s="6">
        <v>45635</v>
      </c>
      <c r="D6" s="8"/>
      <c r="E6" s="8">
        <v>47.374000000000002</v>
      </c>
      <c r="F6" s="7"/>
      <c r="G6" s="9" t="s">
        <v>9</v>
      </c>
      <c r="H6" s="87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4.25" customHeight="1">
      <c r="A7" s="21">
        <v>45629</v>
      </c>
      <c r="B7" s="22" t="s">
        <v>633</v>
      </c>
      <c r="C7" s="21">
        <v>45625</v>
      </c>
      <c r="D7" s="23">
        <v>57.12</v>
      </c>
      <c r="E7" s="23"/>
      <c r="F7" s="22"/>
      <c r="G7" s="78" t="s">
        <v>31</v>
      </c>
      <c r="H7" s="79" t="s">
        <v>32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4.25" customHeight="1">
      <c r="A8" s="6">
        <v>45630</v>
      </c>
      <c r="B8" s="7" t="s">
        <v>548</v>
      </c>
      <c r="C8" s="6">
        <v>45631</v>
      </c>
      <c r="D8" s="8"/>
      <c r="E8" s="8">
        <v>1007.462</v>
      </c>
      <c r="F8" s="7"/>
      <c r="G8" s="9" t="s">
        <v>185</v>
      </c>
      <c r="H8" s="87" t="s">
        <v>86</v>
      </c>
    </row>
    <row r="9" spans="1:26" ht="14.25" customHeight="1">
      <c r="A9" s="6">
        <v>45630</v>
      </c>
      <c r="B9" s="7" t="s">
        <v>552</v>
      </c>
      <c r="C9" s="6">
        <v>45631</v>
      </c>
      <c r="D9" s="8"/>
      <c r="E9" s="8">
        <v>443.76</v>
      </c>
      <c r="F9" s="7"/>
      <c r="G9" s="9" t="s">
        <v>36</v>
      </c>
      <c r="H9" s="87" t="s">
        <v>37</v>
      </c>
      <c r="J9" s="88"/>
    </row>
    <row r="10" spans="1:26" ht="14.25" customHeight="1">
      <c r="A10" s="10">
        <v>45630</v>
      </c>
      <c r="B10" s="55" t="s">
        <v>539</v>
      </c>
      <c r="C10" s="10">
        <v>45629</v>
      </c>
      <c r="D10" s="56">
        <v>3707.45</v>
      </c>
      <c r="E10" s="56"/>
      <c r="F10" s="49"/>
      <c r="G10" s="55" t="s">
        <v>12</v>
      </c>
      <c r="H10" s="49" t="s">
        <v>599</v>
      </c>
      <c r="I10" s="69"/>
      <c r="J10" s="88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4.25" customHeight="1">
      <c r="A11" s="21">
        <v>45630</v>
      </c>
      <c r="B11" s="22" t="s">
        <v>631</v>
      </c>
      <c r="C11" s="21">
        <v>45629</v>
      </c>
      <c r="D11" s="23">
        <v>1.7849999999999999</v>
      </c>
      <c r="E11" s="23"/>
      <c r="F11" s="22"/>
      <c r="G11" s="78" t="s">
        <v>31</v>
      </c>
      <c r="H11" s="79" t="s">
        <v>32</v>
      </c>
    </row>
    <row r="12" spans="1:26" ht="14.25" customHeight="1">
      <c r="A12" s="21">
        <v>45630</v>
      </c>
      <c r="B12" s="22" t="s">
        <v>631</v>
      </c>
      <c r="C12" s="21">
        <v>45629</v>
      </c>
      <c r="D12" s="23">
        <v>1.7849999999999999</v>
      </c>
      <c r="E12" s="23"/>
      <c r="F12" s="22"/>
      <c r="G12" s="78" t="s">
        <v>31</v>
      </c>
      <c r="H12" s="79" t="s">
        <v>32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4.25" customHeight="1">
      <c r="A13" s="21">
        <v>45630</v>
      </c>
      <c r="B13" s="22" t="s">
        <v>604</v>
      </c>
      <c r="C13" s="21">
        <v>45629</v>
      </c>
      <c r="D13" s="23">
        <v>0.75</v>
      </c>
      <c r="E13" s="23"/>
      <c r="F13" s="22"/>
      <c r="G13" s="78" t="s">
        <v>31</v>
      </c>
      <c r="H13" s="79" t="s">
        <v>32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4.25" customHeight="1">
      <c r="A14" s="21">
        <v>45630</v>
      </c>
      <c r="B14" s="22" t="s">
        <v>604</v>
      </c>
      <c r="C14" s="21">
        <v>45629</v>
      </c>
      <c r="D14" s="23">
        <v>0.75</v>
      </c>
      <c r="E14" s="23"/>
      <c r="F14" s="22"/>
      <c r="G14" s="78" t="s">
        <v>31</v>
      </c>
      <c r="H14" s="79" t="s">
        <v>32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4.25" customHeight="1">
      <c r="A15" s="6">
        <v>45631</v>
      </c>
      <c r="B15" s="7" t="s">
        <v>28</v>
      </c>
      <c r="C15" s="6">
        <v>45632</v>
      </c>
      <c r="D15" s="8"/>
      <c r="E15" s="8">
        <v>1195</v>
      </c>
      <c r="F15" s="7"/>
      <c r="G15" s="7" t="s">
        <v>29</v>
      </c>
      <c r="H15" s="7"/>
    </row>
    <row r="16" spans="1:26" ht="14.25" customHeight="1">
      <c r="A16" s="6">
        <v>45632</v>
      </c>
      <c r="B16" s="7" t="s">
        <v>69</v>
      </c>
      <c r="C16" s="6">
        <v>45635</v>
      </c>
      <c r="D16" s="8"/>
      <c r="E16" s="8">
        <v>4000</v>
      </c>
      <c r="F16" s="7"/>
      <c r="G16" s="7" t="s">
        <v>29</v>
      </c>
      <c r="H16" s="7"/>
    </row>
    <row r="17" spans="1:8" ht="14.25" customHeight="1">
      <c r="A17" s="6">
        <v>45632</v>
      </c>
      <c r="B17" s="7" t="s">
        <v>8</v>
      </c>
      <c r="C17" s="6">
        <v>45637</v>
      </c>
      <c r="D17" s="8"/>
      <c r="E17" s="8">
        <v>90.19</v>
      </c>
      <c r="F17" s="7"/>
      <c r="G17" s="9" t="s">
        <v>9</v>
      </c>
      <c r="H17" s="7"/>
    </row>
    <row r="18" spans="1:8" ht="14.25" customHeight="1">
      <c r="A18" s="6">
        <v>45635</v>
      </c>
      <c r="B18" s="7" t="s">
        <v>28</v>
      </c>
      <c r="C18" s="6">
        <v>45636</v>
      </c>
      <c r="D18" s="8"/>
      <c r="E18" s="8">
        <v>2950</v>
      </c>
      <c r="F18" s="7"/>
      <c r="G18" s="7" t="s">
        <v>29</v>
      </c>
      <c r="H18" s="7"/>
    </row>
    <row r="19" spans="1:8" ht="14.25" customHeight="1">
      <c r="A19" s="6">
        <v>45635</v>
      </c>
      <c r="B19" s="7" t="s">
        <v>8</v>
      </c>
      <c r="C19" s="6">
        <v>45639</v>
      </c>
      <c r="D19" s="8"/>
      <c r="E19" s="8">
        <v>146.02600000000001</v>
      </c>
      <c r="F19" s="7"/>
      <c r="G19" s="9" t="s">
        <v>9</v>
      </c>
      <c r="H19" s="7"/>
    </row>
    <row r="20" spans="1:8" ht="14.25" customHeight="1">
      <c r="A20" s="6">
        <v>45635</v>
      </c>
      <c r="B20" s="7" t="s">
        <v>8</v>
      </c>
      <c r="C20" s="6">
        <v>45641</v>
      </c>
      <c r="D20" s="8"/>
      <c r="E20" s="8">
        <v>287.10000000000002</v>
      </c>
      <c r="F20" s="7"/>
      <c r="G20" s="9" t="s">
        <v>9</v>
      </c>
      <c r="H20" s="7"/>
    </row>
    <row r="21" spans="1:8" ht="14.25" customHeight="1">
      <c r="A21" s="13">
        <v>45635</v>
      </c>
      <c r="B21" s="14" t="s">
        <v>634</v>
      </c>
      <c r="C21" s="13">
        <v>45632</v>
      </c>
      <c r="D21" s="15">
        <v>3093.942</v>
      </c>
      <c r="E21" s="15"/>
      <c r="F21" s="44" t="s">
        <v>353</v>
      </c>
      <c r="G21" s="14" t="s">
        <v>679</v>
      </c>
      <c r="H21" s="14" t="s">
        <v>332</v>
      </c>
    </row>
    <row r="22" spans="1:8" ht="14.25" customHeight="1">
      <c r="A22" s="13">
        <v>45635</v>
      </c>
      <c r="B22" s="14" t="s">
        <v>635</v>
      </c>
      <c r="C22" s="13">
        <v>45632</v>
      </c>
      <c r="D22" s="15">
        <v>952.91300000000001</v>
      </c>
      <c r="E22" s="15"/>
      <c r="F22" s="44" t="s">
        <v>636</v>
      </c>
      <c r="G22" s="14" t="s">
        <v>679</v>
      </c>
      <c r="H22" s="14" t="s">
        <v>332</v>
      </c>
    </row>
    <row r="23" spans="1:8" ht="14.25" customHeight="1">
      <c r="A23" s="13">
        <v>45635</v>
      </c>
      <c r="B23" s="14" t="s">
        <v>637</v>
      </c>
      <c r="C23" s="13">
        <v>45632</v>
      </c>
      <c r="D23" s="15">
        <v>524.72500000000002</v>
      </c>
      <c r="E23" s="15"/>
      <c r="F23" s="14"/>
      <c r="G23" s="14" t="s">
        <v>15</v>
      </c>
      <c r="H23" s="14" t="s">
        <v>16</v>
      </c>
    </row>
    <row r="24" spans="1:8" ht="14.25" customHeight="1">
      <c r="A24" s="10">
        <v>45635</v>
      </c>
      <c r="B24" s="11" t="s">
        <v>10</v>
      </c>
      <c r="C24" s="10">
        <v>45632</v>
      </c>
      <c r="D24" s="12">
        <v>516.46500000000003</v>
      </c>
      <c r="E24" s="12"/>
      <c r="F24" s="11"/>
      <c r="G24" s="80" t="s">
        <v>86</v>
      </c>
      <c r="H24" s="81" t="s">
        <v>86</v>
      </c>
    </row>
    <row r="25" spans="1:8" ht="14.25" customHeight="1">
      <c r="A25" s="13">
        <v>45635</v>
      </c>
      <c r="B25" s="14" t="s">
        <v>638</v>
      </c>
      <c r="C25" s="13">
        <v>45632</v>
      </c>
      <c r="D25" s="15">
        <v>252</v>
      </c>
      <c r="E25" s="15"/>
      <c r="F25" s="14"/>
      <c r="G25" s="14" t="s">
        <v>15</v>
      </c>
      <c r="H25" s="14" t="s">
        <v>304</v>
      </c>
    </row>
    <row r="26" spans="1:8" ht="14.25" customHeight="1">
      <c r="A26" s="13">
        <v>45636</v>
      </c>
      <c r="B26" s="14" t="s">
        <v>637</v>
      </c>
      <c r="C26" s="13">
        <v>45635</v>
      </c>
      <c r="D26" s="15">
        <v>4003.7249999999999</v>
      </c>
      <c r="E26" s="15"/>
      <c r="F26" s="14"/>
      <c r="G26" s="14" t="s">
        <v>639</v>
      </c>
      <c r="H26" s="14" t="s">
        <v>640</v>
      </c>
    </row>
    <row r="27" spans="1:8" ht="14.25" customHeight="1">
      <c r="A27" s="13">
        <v>45636</v>
      </c>
      <c r="B27" s="14" t="s">
        <v>637</v>
      </c>
      <c r="C27" s="13">
        <v>45635</v>
      </c>
      <c r="D27" s="15">
        <v>1915.7739999999999</v>
      </c>
      <c r="E27" s="15"/>
      <c r="F27" s="14"/>
      <c r="G27" s="14" t="s">
        <v>15</v>
      </c>
      <c r="H27" s="14" t="s">
        <v>295</v>
      </c>
    </row>
    <row r="28" spans="1:8" ht="14.25" customHeight="1">
      <c r="A28" s="13">
        <v>45636</v>
      </c>
      <c r="B28" s="14" t="s">
        <v>637</v>
      </c>
      <c r="C28" s="13">
        <v>45635</v>
      </c>
      <c r="D28" s="15">
        <v>1540.616</v>
      </c>
      <c r="E28" s="15"/>
      <c r="F28" s="14"/>
      <c r="G28" s="14" t="s">
        <v>15</v>
      </c>
      <c r="H28" s="14" t="s">
        <v>24</v>
      </c>
    </row>
    <row r="29" spans="1:8" ht="14.25" customHeight="1">
      <c r="A29" s="13">
        <v>45637</v>
      </c>
      <c r="B29" s="14" t="s">
        <v>641</v>
      </c>
      <c r="C29" s="13">
        <v>45636</v>
      </c>
      <c r="D29" s="15">
        <v>555</v>
      </c>
      <c r="E29" s="15"/>
      <c r="F29" s="14"/>
      <c r="G29" s="14" t="s">
        <v>15</v>
      </c>
      <c r="H29" s="14" t="s">
        <v>304</v>
      </c>
    </row>
    <row r="30" spans="1:8" ht="14.25" customHeight="1">
      <c r="A30" s="6">
        <v>45638</v>
      </c>
      <c r="B30" s="7" t="s">
        <v>552</v>
      </c>
      <c r="C30" s="6">
        <v>45639</v>
      </c>
      <c r="D30" s="8"/>
      <c r="E30" s="8">
        <v>347.35</v>
      </c>
      <c r="F30" s="7"/>
      <c r="G30" s="9" t="s">
        <v>36</v>
      </c>
      <c r="H30" s="7" t="s">
        <v>37</v>
      </c>
    </row>
    <row r="31" spans="1:8" ht="14.25" customHeight="1">
      <c r="A31" s="6">
        <v>45638</v>
      </c>
      <c r="B31" s="7" t="s">
        <v>8</v>
      </c>
      <c r="C31" s="6">
        <v>45644</v>
      </c>
      <c r="D31" s="8"/>
      <c r="E31" s="8">
        <v>107.911</v>
      </c>
      <c r="F31" s="7"/>
      <c r="G31" s="9" t="s">
        <v>9</v>
      </c>
      <c r="H31" s="7"/>
    </row>
    <row r="32" spans="1:8" ht="14.25" customHeight="1">
      <c r="A32" s="6">
        <v>45638</v>
      </c>
      <c r="B32" s="7" t="s">
        <v>8</v>
      </c>
      <c r="C32" s="6">
        <v>45644</v>
      </c>
      <c r="D32" s="8"/>
      <c r="E32" s="8">
        <v>45.951999999999998</v>
      </c>
      <c r="F32" s="7"/>
      <c r="G32" s="9" t="s">
        <v>9</v>
      </c>
      <c r="H32" s="7"/>
    </row>
    <row r="33" spans="1:8" ht="14.25" customHeight="1">
      <c r="A33" s="21">
        <v>45638</v>
      </c>
      <c r="B33" s="22" t="s">
        <v>631</v>
      </c>
      <c r="C33" s="21">
        <v>45637</v>
      </c>
      <c r="D33" s="23">
        <v>1.7849999999999999</v>
      </c>
      <c r="E33" s="23"/>
      <c r="F33" s="22"/>
      <c r="G33" s="78" t="s">
        <v>31</v>
      </c>
      <c r="H33" s="79" t="s">
        <v>32</v>
      </c>
    </row>
    <row r="34" spans="1:8" ht="14.25" customHeight="1">
      <c r="A34" s="21">
        <v>45638</v>
      </c>
      <c r="B34" s="22" t="s">
        <v>604</v>
      </c>
      <c r="C34" s="21">
        <v>45637</v>
      </c>
      <c r="D34" s="23">
        <v>0.75</v>
      </c>
      <c r="E34" s="23"/>
      <c r="F34" s="22"/>
      <c r="G34" s="78" t="s">
        <v>31</v>
      </c>
      <c r="H34" s="79" t="s">
        <v>32</v>
      </c>
    </row>
    <row r="35" spans="1:8" ht="14.25" customHeight="1">
      <c r="A35" s="13">
        <v>45639</v>
      </c>
      <c r="B35" s="14" t="s">
        <v>642</v>
      </c>
      <c r="C35" s="13">
        <v>45638</v>
      </c>
      <c r="D35" s="15">
        <v>1323.26</v>
      </c>
      <c r="E35" s="15"/>
      <c r="F35" s="14"/>
      <c r="G35" s="14" t="s">
        <v>15</v>
      </c>
      <c r="H35" s="14" t="s">
        <v>357</v>
      </c>
    </row>
    <row r="36" spans="1:8" ht="14.25" customHeight="1">
      <c r="A36" s="6">
        <v>45642</v>
      </c>
      <c r="B36" s="7" t="s">
        <v>8</v>
      </c>
      <c r="C36" s="6">
        <v>45646</v>
      </c>
      <c r="D36" s="8"/>
      <c r="E36" s="8">
        <v>53.954999999999998</v>
      </c>
      <c r="F36" s="7"/>
      <c r="G36" s="9" t="s">
        <v>9</v>
      </c>
      <c r="H36" s="7"/>
    </row>
    <row r="37" spans="1:8" ht="14.25" customHeight="1">
      <c r="A37" s="25">
        <v>45642</v>
      </c>
      <c r="B37" s="26" t="s">
        <v>643</v>
      </c>
      <c r="C37" s="25">
        <v>45639</v>
      </c>
      <c r="D37" s="27">
        <v>698.05799999999999</v>
      </c>
      <c r="E37" s="27"/>
      <c r="F37" s="26"/>
      <c r="G37" s="26" t="s">
        <v>95</v>
      </c>
      <c r="H37" s="26"/>
    </row>
    <row r="38" spans="1:8" ht="14.25" customHeight="1">
      <c r="A38" s="6">
        <v>45644</v>
      </c>
      <c r="B38" s="7" t="s">
        <v>28</v>
      </c>
      <c r="C38" s="6">
        <v>45645</v>
      </c>
      <c r="D38" s="8"/>
      <c r="E38" s="8">
        <v>4000</v>
      </c>
      <c r="F38" s="7"/>
      <c r="G38" s="7" t="s">
        <v>29</v>
      </c>
      <c r="H38" s="7"/>
    </row>
    <row r="39" spans="1:8" ht="14.25" customHeight="1">
      <c r="A39" s="6">
        <v>45644</v>
      </c>
      <c r="B39" s="7" t="s">
        <v>8</v>
      </c>
      <c r="C39" s="6">
        <v>45650</v>
      </c>
      <c r="D39" s="8"/>
      <c r="E39" s="8">
        <v>34.109000000000002</v>
      </c>
      <c r="F39" s="7"/>
      <c r="G39" s="9" t="s">
        <v>9</v>
      </c>
      <c r="H39" s="7"/>
    </row>
    <row r="40" spans="1:8" ht="14.25" customHeight="1">
      <c r="A40" s="6">
        <v>45644</v>
      </c>
      <c r="B40" s="7" t="s">
        <v>8</v>
      </c>
      <c r="C40" s="6">
        <v>45650</v>
      </c>
      <c r="D40" s="8"/>
      <c r="E40" s="8">
        <v>1111.2750000000001</v>
      </c>
      <c r="F40" s="7"/>
      <c r="G40" s="9" t="s">
        <v>9</v>
      </c>
      <c r="H40" s="7"/>
    </row>
    <row r="41" spans="1:8" ht="14.25" customHeight="1">
      <c r="A41" s="10">
        <v>45644</v>
      </c>
      <c r="B41" s="55" t="s">
        <v>150</v>
      </c>
      <c r="C41" s="10">
        <v>45642</v>
      </c>
      <c r="D41" s="56">
        <v>2150.4499999999998</v>
      </c>
      <c r="E41" s="56"/>
      <c r="F41" s="49" t="s">
        <v>644</v>
      </c>
      <c r="G41" s="55" t="s">
        <v>12</v>
      </c>
      <c r="H41" s="49" t="s">
        <v>645</v>
      </c>
    </row>
    <row r="42" spans="1:8" ht="14.25" customHeight="1">
      <c r="A42" s="21">
        <v>45645</v>
      </c>
      <c r="B42" s="22" t="s">
        <v>604</v>
      </c>
      <c r="C42" s="21">
        <v>45644</v>
      </c>
      <c r="D42" s="23">
        <v>0.75</v>
      </c>
      <c r="E42" s="23"/>
      <c r="F42" s="22"/>
      <c r="G42" s="78" t="s">
        <v>31</v>
      </c>
      <c r="H42" s="79" t="s">
        <v>32</v>
      </c>
    </row>
    <row r="43" spans="1:8" ht="14.25" customHeight="1">
      <c r="A43" s="21">
        <v>45645</v>
      </c>
      <c r="B43" s="22" t="s">
        <v>631</v>
      </c>
      <c r="C43" s="21">
        <v>45644</v>
      </c>
      <c r="D43" s="23">
        <v>1.7849999999999999</v>
      </c>
      <c r="E43" s="23"/>
      <c r="F43" s="22"/>
      <c r="G43" s="78" t="s">
        <v>31</v>
      </c>
      <c r="H43" s="79" t="s">
        <v>32</v>
      </c>
    </row>
    <row r="44" spans="1:8" ht="14.25" customHeight="1">
      <c r="A44" s="6">
        <v>45645</v>
      </c>
      <c r="B44" s="7" t="s">
        <v>552</v>
      </c>
      <c r="C44" s="6">
        <v>45646</v>
      </c>
      <c r="D44" s="8"/>
      <c r="E44" s="8">
        <v>586.33000000000004</v>
      </c>
      <c r="F44" s="7"/>
      <c r="G44" s="9" t="s">
        <v>36</v>
      </c>
      <c r="H44" s="7" t="s">
        <v>37</v>
      </c>
    </row>
    <row r="45" spans="1:8" ht="14.25" customHeight="1">
      <c r="A45" s="13">
        <v>45645</v>
      </c>
      <c r="B45" s="14" t="s">
        <v>10</v>
      </c>
      <c r="C45" s="13">
        <v>45644</v>
      </c>
      <c r="D45" s="15">
        <v>964.72500000000002</v>
      </c>
      <c r="E45" s="15"/>
      <c r="F45" s="14"/>
      <c r="G45" s="14" t="s">
        <v>15</v>
      </c>
      <c r="H45" s="14" t="s">
        <v>112</v>
      </c>
    </row>
    <row r="46" spans="1:8" ht="14.25" customHeight="1">
      <c r="A46" s="21">
        <v>45649</v>
      </c>
      <c r="B46" s="22" t="s">
        <v>102</v>
      </c>
      <c r="C46" s="21">
        <v>45646</v>
      </c>
      <c r="D46" s="23">
        <v>0.38</v>
      </c>
      <c r="E46" s="23"/>
      <c r="F46" s="22"/>
      <c r="G46" s="78" t="s">
        <v>31</v>
      </c>
      <c r="H46" s="79" t="s">
        <v>32</v>
      </c>
    </row>
    <row r="47" spans="1:8" ht="14.25" customHeight="1">
      <c r="A47" s="21">
        <v>45649</v>
      </c>
      <c r="B47" s="22" t="s">
        <v>604</v>
      </c>
      <c r="C47" s="21">
        <v>45646</v>
      </c>
      <c r="D47" s="23">
        <v>0.5</v>
      </c>
      <c r="E47" s="23"/>
      <c r="F47" s="22"/>
      <c r="G47" s="78" t="s">
        <v>31</v>
      </c>
      <c r="H47" s="79" t="s">
        <v>32</v>
      </c>
    </row>
    <row r="48" spans="1:8" ht="14.25" customHeight="1">
      <c r="A48" s="21">
        <v>45649</v>
      </c>
      <c r="B48" s="22" t="s">
        <v>646</v>
      </c>
      <c r="C48" s="21">
        <v>45646</v>
      </c>
      <c r="D48" s="23">
        <v>2</v>
      </c>
      <c r="E48" s="23"/>
      <c r="F48" s="22"/>
      <c r="G48" s="78" t="s">
        <v>31</v>
      </c>
      <c r="H48" s="79" t="s">
        <v>32</v>
      </c>
    </row>
    <row r="49" spans="1:8" ht="14.25" customHeight="1">
      <c r="A49" s="6">
        <v>45649</v>
      </c>
      <c r="B49" s="7" t="s">
        <v>8</v>
      </c>
      <c r="C49" s="6">
        <v>45655</v>
      </c>
      <c r="D49" s="8"/>
      <c r="E49" s="8">
        <v>42.634999999999998</v>
      </c>
      <c r="F49" s="7"/>
      <c r="G49" s="9" t="s">
        <v>9</v>
      </c>
      <c r="H49" s="7"/>
    </row>
    <row r="50" spans="1:8" ht="14.25" customHeight="1">
      <c r="A50" s="6">
        <v>45649</v>
      </c>
      <c r="B50" s="7" t="s">
        <v>8</v>
      </c>
      <c r="C50" s="6">
        <v>45652</v>
      </c>
      <c r="D50" s="8"/>
      <c r="E50" s="8">
        <v>156.12299999999999</v>
      </c>
      <c r="F50" s="7"/>
      <c r="G50" s="9" t="s">
        <v>9</v>
      </c>
      <c r="H50" s="7"/>
    </row>
    <row r="51" spans="1:8" ht="14.25" customHeight="1">
      <c r="A51" s="6">
        <v>45649</v>
      </c>
      <c r="B51" s="7" t="s">
        <v>8</v>
      </c>
      <c r="C51" s="6">
        <v>45655</v>
      </c>
      <c r="D51" s="8"/>
      <c r="E51" s="8">
        <v>458.56900000000002</v>
      </c>
      <c r="F51" s="7"/>
      <c r="G51" s="9" t="s">
        <v>9</v>
      </c>
      <c r="H51" s="7"/>
    </row>
    <row r="52" spans="1:8" ht="14.25" customHeight="1">
      <c r="A52" s="25">
        <v>45649</v>
      </c>
      <c r="B52" s="26" t="s">
        <v>107</v>
      </c>
      <c r="C52" s="25">
        <v>45646</v>
      </c>
      <c r="D52" s="27">
        <v>925.53700000000003</v>
      </c>
      <c r="E52" s="27"/>
      <c r="F52" s="26"/>
      <c r="G52" s="26" t="s">
        <v>108</v>
      </c>
      <c r="H52" s="26" t="s">
        <v>647</v>
      </c>
    </row>
    <row r="53" spans="1:8" ht="14.25" customHeight="1">
      <c r="A53" s="6">
        <v>45649</v>
      </c>
      <c r="B53" s="7" t="s">
        <v>28</v>
      </c>
      <c r="C53" s="6">
        <v>45650</v>
      </c>
      <c r="D53" s="8"/>
      <c r="E53" s="8">
        <v>5000</v>
      </c>
      <c r="F53" s="7"/>
      <c r="G53" s="7" t="s">
        <v>29</v>
      </c>
      <c r="H53" s="7"/>
    </row>
    <row r="54" spans="1:8" ht="14.25" customHeight="1">
      <c r="A54" s="6">
        <v>45650</v>
      </c>
      <c r="B54" s="7" t="s">
        <v>8</v>
      </c>
      <c r="C54" s="6">
        <v>45653</v>
      </c>
      <c r="D54" s="8"/>
      <c r="E54" s="8">
        <v>134.34299999999999</v>
      </c>
      <c r="F54" s="7"/>
      <c r="G54" s="9" t="s">
        <v>9</v>
      </c>
      <c r="H54" s="7"/>
    </row>
    <row r="55" spans="1:8" ht="14.25" customHeight="1">
      <c r="A55" s="13">
        <v>45651</v>
      </c>
      <c r="B55" s="14" t="s">
        <v>648</v>
      </c>
      <c r="C55" s="13">
        <v>45650</v>
      </c>
      <c r="D55" s="15">
        <v>3268</v>
      </c>
      <c r="E55" s="15"/>
      <c r="F55" s="14"/>
      <c r="G55" s="14" t="s">
        <v>144</v>
      </c>
      <c r="H55" s="14"/>
    </row>
    <row r="56" spans="1:8" ht="14.25" customHeight="1">
      <c r="A56" s="21">
        <v>45652</v>
      </c>
      <c r="B56" s="22" t="s">
        <v>498</v>
      </c>
      <c r="C56" s="21">
        <v>45651</v>
      </c>
      <c r="D56" s="23">
        <v>4</v>
      </c>
      <c r="E56" s="23"/>
      <c r="F56" s="22"/>
      <c r="G56" s="78" t="s">
        <v>31</v>
      </c>
      <c r="H56" s="79" t="s">
        <v>32</v>
      </c>
    </row>
    <row r="57" spans="1:8" ht="14.25" customHeight="1">
      <c r="A57" s="21">
        <v>45653</v>
      </c>
      <c r="B57" s="22" t="s">
        <v>604</v>
      </c>
      <c r="C57" s="21">
        <v>45652</v>
      </c>
      <c r="D57" s="23">
        <v>0.75</v>
      </c>
      <c r="E57" s="23"/>
      <c r="F57" s="22"/>
      <c r="G57" s="78" t="s">
        <v>31</v>
      </c>
      <c r="H57" s="79" t="s">
        <v>32</v>
      </c>
    </row>
    <row r="58" spans="1:8" ht="14.25" customHeight="1">
      <c r="A58" s="21">
        <v>45653</v>
      </c>
      <c r="B58" s="22" t="s">
        <v>631</v>
      </c>
      <c r="C58" s="21">
        <v>45652</v>
      </c>
      <c r="D58" s="23">
        <v>1.7849999999999999</v>
      </c>
      <c r="E58" s="23"/>
      <c r="F58" s="22"/>
      <c r="G58" s="78" t="s">
        <v>31</v>
      </c>
      <c r="H58" s="79" t="s">
        <v>32</v>
      </c>
    </row>
    <row r="59" spans="1:8" ht="14.25" customHeight="1">
      <c r="A59" s="6">
        <v>45653</v>
      </c>
      <c r="B59" s="7" t="s">
        <v>8</v>
      </c>
      <c r="C59" s="6">
        <v>45659</v>
      </c>
      <c r="D59" s="8"/>
      <c r="E59" s="8">
        <v>42.634999999999998</v>
      </c>
      <c r="F59" s="7"/>
      <c r="G59" s="9" t="s">
        <v>9</v>
      </c>
      <c r="H59" s="7"/>
    </row>
    <row r="60" spans="1:8" ht="14.25" customHeight="1">
      <c r="A60" s="6">
        <v>45653</v>
      </c>
      <c r="B60" s="7" t="s">
        <v>552</v>
      </c>
      <c r="C60" s="6">
        <v>45656</v>
      </c>
      <c r="D60" s="8"/>
      <c r="E60" s="8">
        <v>405.89</v>
      </c>
      <c r="F60" s="7"/>
      <c r="G60" s="9" t="s">
        <v>36</v>
      </c>
      <c r="H60" s="7" t="s">
        <v>37</v>
      </c>
    </row>
    <row r="61" spans="1:8" ht="14.25" customHeight="1">
      <c r="A61" s="6">
        <v>45653</v>
      </c>
      <c r="B61" s="7" t="s">
        <v>8</v>
      </c>
      <c r="C61" s="6">
        <v>45659</v>
      </c>
      <c r="D61" s="8"/>
      <c r="E61" s="8">
        <v>842.49699999999996</v>
      </c>
      <c r="F61" s="7"/>
      <c r="G61" s="9" t="s">
        <v>9</v>
      </c>
      <c r="H61" s="7"/>
    </row>
    <row r="62" spans="1:8" ht="14.25" customHeight="1">
      <c r="A62" s="6">
        <v>45656</v>
      </c>
      <c r="B62" s="7" t="s">
        <v>8</v>
      </c>
      <c r="C62" s="6">
        <v>45660</v>
      </c>
      <c r="D62" s="8"/>
      <c r="E62" s="8">
        <v>37.423000000000002</v>
      </c>
      <c r="F62" s="7"/>
      <c r="G62" s="9" t="s">
        <v>9</v>
      </c>
      <c r="H62" s="7"/>
    </row>
    <row r="63" spans="1:8" ht="14.25" customHeight="1">
      <c r="A63" s="6">
        <v>45656</v>
      </c>
      <c r="B63" s="7" t="s">
        <v>8</v>
      </c>
      <c r="C63" s="6">
        <v>45658</v>
      </c>
      <c r="D63" s="8"/>
      <c r="E63" s="8">
        <v>90.009</v>
      </c>
      <c r="F63" s="7"/>
      <c r="G63" s="9" t="s">
        <v>9</v>
      </c>
      <c r="H63" s="7"/>
    </row>
    <row r="64" spans="1:8" ht="14.25" customHeight="1">
      <c r="A64" s="6">
        <v>45656</v>
      </c>
      <c r="B64" s="7" t="s">
        <v>8</v>
      </c>
      <c r="C64" s="6">
        <v>45660</v>
      </c>
      <c r="D64" s="8"/>
      <c r="E64" s="8">
        <v>147.01400000000001</v>
      </c>
      <c r="F64" s="7"/>
      <c r="G64" s="9" t="s">
        <v>9</v>
      </c>
      <c r="H64" s="7"/>
    </row>
    <row r="65" spans="1:8" ht="14.25" customHeight="1">
      <c r="A65" s="6">
        <v>45656</v>
      </c>
      <c r="B65" s="7" t="s">
        <v>8</v>
      </c>
      <c r="C65" s="6">
        <v>45661</v>
      </c>
      <c r="D65" s="8"/>
      <c r="E65" s="8">
        <v>168.30199999999999</v>
      </c>
      <c r="F65" s="7"/>
      <c r="G65" s="9" t="s">
        <v>9</v>
      </c>
      <c r="H65" s="7"/>
    </row>
    <row r="66" spans="1:8" ht="14.25" customHeight="1">
      <c r="A66" s="10">
        <v>45656</v>
      </c>
      <c r="B66" s="55" t="s">
        <v>150</v>
      </c>
      <c r="C66" s="10">
        <v>45653</v>
      </c>
      <c r="D66" s="56">
        <v>3311.45</v>
      </c>
      <c r="E66" s="56"/>
      <c r="F66" s="49"/>
      <c r="G66" s="55" t="s">
        <v>12</v>
      </c>
      <c r="H66" s="49" t="s">
        <v>649</v>
      </c>
    </row>
    <row r="67" spans="1:8" ht="14.25" customHeight="1">
      <c r="A67" s="21">
        <v>45657</v>
      </c>
      <c r="B67" s="22" t="s">
        <v>114</v>
      </c>
      <c r="C67" s="21">
        <v>45657</v>
      </c>
      <c r="D67" s="23">
        <v>3.53</v>
      </c>
      <c r="E67" s="23"/>
      <c r="F67" s="22"/>
      <c r="G67" s="78" t="s">
        <v>31</v>
      </c>
      <c r="H67" s="79" t="s">
        <v>32</v>
      </c>
    </row>
    <row r="68" spans="1:8" ht="14.25" customHeight="1">
      <c r="A68" s="21">
        <v>45657</v>
      </c>
      <c r="B68" s="22" t="s">
        <v>650</v>
      </c>
      <c r="C68" s="21">
        <v>45656</v>
      </c>
      <c r="D68" s="23">
        <v>9.52</v>
      </c>
      <c r="E68" s="23"/>
      <c r="F68" s="22"/>
      <c r="G68" s="78" t="s">
        <v>31</v>
      </c>
      <c r="H68" s="79" t="s">
        <v>32</v>
      </c>
    </row>
    <row r="69" spans="1:8" ht="14.25" customHeight="1">
      <c r="A69" s="13">
        <v>45657</v>
      </c>
      <c r="B69" s="14" t="s">
        <v>10</v>
      </c>
      <c r="C69" s="13">
        <v>45656</v>
      </c>
      <c r="D69" s="15">
        <v>681.72500000000002</v>
      </c>
      <c r="E69" s="15"/>
      <c r="F69" s="14"/>
      <c r="G69" s="89" t="s">
        <v>15</v>
      </c>
      <c r="H69" s="90" t="s">
        <v>16</v>
      </c>
    </row>
    <row r="70" spans="1:8" ht="14.25" customHeight="1">
      <c r="A70" s="6">
        <v>45657</v>
      </c>
      <c r="B70" s="7" t="s">
        <v>28</v>
      </c>
      <c r="C70" s="6">
        <v>45659</v>
      </c>
      <c r="D70" s="8"/>
      <c r="E70" s="8">
        <v>24955</v>
      </c>
      <c r="F70" s="7"/>
      <c r="G70" s="7" t="s">
        <v>29</v>
      </c>
      <c r="H70" s="7"/>
    </row>
    <row r="71" spans="1:8" ht="14.25" customHeight="1"/>
    <row r="72" spans="1:8" ht="14.25" customHeight="1"/>
    <row r="73" spans="1:8" ht="14.25" customHeight="1"/>
    <row r="74" spans="1:8" ht="14.25" customHeight="1"/>
    <row r="75" spans="1:8" ht="14.25" customHeight="1"/>
    <row r="76" spans="1:8" ht="14.25" customHeight="1"/>
    <row r="77" spans="1:8" ht="14.25" customHeight="1"/>
    <row r="78" spans="1:8" ht="14.25" customHeight="1"/>
    <row r="79" spans="1:8" ht="14.25" customHeight="1"/>
    <row r="80" spans="1:8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pane xSplit="2" ySplit="2" topLeftCell="C34" activePane="bottomRight" state="frozen"/>
      <selection pane="topRight" activeCell="C1" sqref="C1"/>
      <selection pane="bottomLeft" activeCell="A3" sqref="A3"/>
      <selection pane="bottomRight" activeCell="C41" sqref="C41"/>
    </sheetView>
  </sheetViews>
  <sheetFormatPr baseColWidth="10" defaultColWidth="14.44140625" defaultRowHeight="15" customHeight="1"/>
  <cols>
    <col min="1" max="1" width="4.21875" customWidth="1"/>
    <col min="2" max="2" width="34.77734375" customWidth="1"/>
    <col min="3" max="14" width="19.77734375" customWidth="1"/>
    <col min="15" max="15" width="6.21875" customWidth="1"/>
    <col min="16" max="16" width="15.21875" customWidth="1"/>
    <col min="17" max="17" width="13.77734375" customWidth="1"/>
    <col min="18" max="18" width="18.21875" customWidth="1"/>
    <col min="19" max="19" width="13.77734375" customWidth="1"/>
    <col min="20" max="26" width="11.21875" customWidth="1"/>
  </cols>
  <sheetData>
    <row r="1" spans="1:26" ht="14.25" customHeight="1"/>
    <row r="2" spans="1:26" ht="19.5" customHeight="1">
      <c r="C2" s="91" t="s">
        <v>92</v>
      </c>
      <c r="D2" s="91" t="s">
        <v>651</v>
      </c>
      <c r="E2" s="91" t="s">
        <v>229</v>
      </c>
      <c r="F2" s="91" t="s">
        <v>652</v>
      </c>
      <c r="G2" s="91" t="s">
        <v>653</v>
      </c>
      <c r="H2" s="91" t="s">
        <v>654</v>
      </c>
      <c r="I2" s="91" t="s">
        <v>655</v>
      </c>
      <c r="J2" s="91" t="s">
        <v>656</v>
      </c>
      <c r="K2" s="91" t="s">
        <v>657</v>
      </c>
      <c r="L2" s="91" t="s">
        <v>658</v>
      </c>
      <c r="M2" s="91" t="s">
        <v>659</v>
      </c>
      <c r="N2" s="91" t="s">
        <v>11</v>
      </c>
      <c r="P2" s="91" t="s">
        <v>660</v>
      </c>
    </row>
    <row r="3" spans="1:26" ht="12.75" customHeight="1"/>
    <row r="4" spans="1:26" ht="19.5" customHeight="1">
      <c r="B4" s="92" t="s">
        <v>661</v>
      </c>
      <c r="C4" s="93">
        <f>(SUM(Janvier!$E$2:$E$857)-SUM(Janvier!$D$2:$D$857))+39109.407</f>
        <v>53039.732400000015</v>
      </c>
      <c r="D4" s="93">
        <f>(SUM(Février!$E$2:$E$888)-SUM(Février!$D$2:$D$888))+C4</f>
        <v>29756.719400000009</v>
      </c>
      <c r="E4" s="93">
        <f>(SUM(Mars!$E$2:$E$738)-SUM(Mars!$D$2:$D$738))+D4</f>
        <v>-37945.631600000001</v>
      </c>
      <c r="F4" s="93">
        <f>(SUM(Avril!$E$2:$E$820)-SUM(Avril!$D$2:$D$820))+E4</f>
        <v>-25137.12260000001</v>
      </c>
      <c r="G4" s="93">
        <f>(SUM(Mai!$E$2:$E$741)-SUM(Mai!$D$2:$D$741))+F4</f>
        <v>-23631.103599999995</v>
      </c>
      <c r="H4" s="93">
        <f>(SUM(Juin!$E$2:$E$793)-SUM(Juin!$D$2:$D$793))+G4</f>
        <v>-20249.454299999983</v>
      </c>
      <c r="I4" s="93">
        <f>(SUM(Juillet!$E$2:$E$680)-SUM(Juillet!$D$2:$D$680))+H4</f>
        <v>-6058.7833000000101</v>
      </c>
      <c r="J4" s="93">
        <f>(SUM(Aout!$E$2:$E$771)-SUM(Aout!$D$2:$D$771))+I4</f>
        <v>-4499.9873000000007</v>
      </c>
      <c r="K4" s="93">
        <f>(SUM(Septembre!$E$2:$E$806)-SUM(Septembre!$D$2:$D$806))+J4</f>
        <v>5158.9376999999986</v>
      </c>
      <c r="L4" s="93">
        <f>(SUM(Octobre!$E$2:$E$595)-SUM(Octobre!$D$2:$D$500))+K4</f>
        <v>6853.2847000000293</v>
      </c>
      <c r="M4" s="93">
        <f>(SUM(Novembre!$E$2:$E$563)-SUM(Novembre!$D$2:$D$563))+L4</f>
        <v>-372.71029999997336</v>
      </c>
      <c r="N4" s="93">
        <f>(SUM(Décembre!$E$2:$E$88)-SUM(Décembre!$D$2:$D$88))+M4</f>
        <v>24123.209700000029</v>
      </c>
      <c r="O4" s="94"/>
      <c r="P4" s="93">
        <f t="shared" ref="P4:P5" si="0">SUM(C4:N4)</f>
        <v>1037.0909000001084</v>
      </c>
    </row>
    <row r="5" spans="1:26" ht="19.5" customHeight="1">
      <c r="B5" s="92" t="s">
        <v>662</v>
      </c>
      <c r="C5" s="93">
        <v>53039.732000000004</v>
      </c>
      <c r="D5" s="93">
        <v>29756.719000000001</v>
      </c>
      <c r="E5" s="93">
        <v>-37945.631999999998</v>
      </c>
      <c r="F5" s="93">
        <v>-25137.123</v>
      </c>
      <c r="G5" s="93">
        <v>-23631.103999999999</v>
      </c>
      <c r="H5" s="93">
        <v>20249.455000000002</v>
      </c>
      <c r="I5" s="93">
        <v>6058.7839999999997</v>
      </c>
      <c r="J5" s="93">
        <v>4499.9880000000003</v>
      </c>
      <c r="K5" s="93">
        <v>5158.9380000000001</v>
      </c>
      <c r="L5" s="93">
        <v>6853.2849999999999</v>
      </c>
      <c r="M5" s="93">
        <v>372.71</v>
      </c>
      <c r="N5" s="95">
        <v>24123.21</v>
      </c>
      <c r="O5" s="94"/>
      <c r="P5" s="93">
        <f t="shared" si="0"/>
        <v>63398.962</v>
      </c>
    </row>
    <row r="6" spans="1:26" ht="12" customHeight="1"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26" ht="17.25" customHeight="1">
      <c r="B7" s="7" t="s">
        <v>663</v>
      </c>
      <c r="C7" s="96">
        <f>SUMIF(Janvier!$G$2:$G$857,"Facture Client",Janvier!$E$2:$E$857)</f>
        <v>0</v>
      </c>
      <c r="D7" s="96">
        <f>SUMIF(Février!$G$2:$G$889,"Facture Client",Février!$E$2:$E$889)</f>
        <v>0</v>
      </c>
      <c r="E7" s="96">
        <f>SUMIF(Mars!$G$2:$G$739,"Facture Client",Mars!$E$2:$E$739)</f>
        <v>0</v>
      </c>
      <c r="F7" s="96">
        <f>SUMIF(Avril!$G$2:$G$819,"Facture Client",Avril!$E$2:$E$819)</f>
        <v>0</v>
      </c>
      <c r="G7" s="96">
        <f ca="1">SUMIF(Mai!$G$2:$G$745,"Facture Client",Mai!$E$2:$E$740)</f>
        <v>0</v>
      </c>
      <c r="H7" s="96">
        <f>SUMIF(Juin!$G$2:$G$793,"Facture Client",Juin!$E$2:$E$793)</f>
        <v>0</v>
      </c>
      <c r="I7" s="96">
        <f>SUMIF(Juillet!$G$2:$G$700,"Facture Client",Juillet!$E$2:$E$700)</f>
        <v>0</v>
      </c>
      <c r="J7" s="96">
        <f>SUMIF(Aout!$G$2:$G$779,"Facture Client",Aout!$E$2:$E$779)</f>
        <v>0</v>
      </c>
      <c r="K7" s="96">
        <f ca="1">SUMIF(Septembre!$G$2:$G$813,"Facture Client",Septembre!$E$11:$E$813)</f>
        <v>0</v>
      </c>
      <c r="L7" s="96">
        <f>SUMIF(Octobre!$G$2:$G$846,"Facture Client",Octobre!$E$2:$E$846)</f>
        <v>0</v>
      </c>
      <c r="M7" s="96">
        <f>SUMIF(Novembre!$G$2:$G$750,"Facture Client",Novembre!$E$2:$E$750)</f>
        <v>0</v>
      </c>
      <c r="N7" s="96">
        <f>SUMIF(Décembre!$G$2:$G$967,"Facture Client",Décembre!$E$2:$E$967)</f>
        <v>0</v>
      </c>
      <c r="O7" s="94"/>
      <c r="P7" s="96">
        <f t="shared" ref="P7:P15" ca="1" si="1">SUM(C7:N7)</f>
        <v>0</v>
      </c>
      <c r="R7" s="97"/>
    </row>
    <row r="8" spans="1:26" ht="17.25" customHeight="1">
      <c r="B8" s="7" t="s">
        <v>29</v>
      </c>
      <c r="C8" s="96">
        <f>SUMIF(Janvier!$G$2:$G$857,"Recette Espèce",Janvier!$E$2:$E$857)</f>
        <v>87620</v>
      </c>
      <c r="D8" s="96">
        <f>SUMIF(Février!$G$2:$G$889,"Recette Espèce",Février!$E$2:$E$889)</f>
        <v>78520</v>
      </c>
      <c r="E8" s="96">
        <f>SUMIF(Mars!$G$2:$G$739,"Recette Espèce",Mars!$E$2:$E$739)</f>
        <v>62370</v>
      </c>
      <c r="F8" s="96">
        <f>SUMIF(Avril!$G$2:$G$819,"Recette Espèce",Avril!$E$2:$E$819)</f>
        <v>67485</v>
      </c>
      <c r="G8" s="96">
        <f ca="1">SUMIF(Mai!$G$2:$G$745,"Recette Espèce",Mai!$E$2:$E$740)</f>
        <v>50745</v>
      </c>
      <c r="H8" s="96">
        <f>SUMIF(Juin!$G$2:$G$793,"Recette Espèce",Juin!$E$2:$E$793)</f>
        <v>51390</v>
      </c>
      <c r="I8" s="96">
        <f>SUMIF(Juillet!$G$2:$G$700,"Recette Espèce",Juillet!$E$2:$E$700)</f>
        <v>93350</v>
      </c>
      <c r="J8" s="96">
        <f>SUMIF(Aout!$G$2:$G$779,"Recette Espèce",Aout!$E$2:$E$779)</f>
        <v>54180</v>
      </c>
      <c r="K8" s="96">
        <f>SUMIF(Septembre!$G$2:$G$813,"Recette Espèce",Septembre!$E$2:$E$813)</f>
        <v>32165</v>
      </c>
      <c r="L8" s="96">
        <f>SUMIF(Octobre!$G$2:$G$846,"Recette Espèce",Octobre!$E$2:$E$846)</f>
        <v>58820</v>
      </c>
      <c r="M8" s="96">
        <f>SUMIF(Novembre!$G$2:$G$750,"Recette Espèce",Novembre!$E$2:$E$750)</f>
        <v>28705</v>
      </c>
      <c r="N8" s="96">
        <f>SUMIF(Décembre!$G$2:$G$967,"Recette Espèce",Décembre!$E$2:$E$967)</f>
        <v>47366</v>
      </c>
      <c r="O8" s="94"/>
      <c r="P8" s="96">
        <f t="shared" ca="1" si="1"/>
        <v>712716</v>
      </c>
      <c r="R8" s="97"/>
    </row>
    <row r="9" spans="1:26" ht="17.25" customHeight="1">
      <c r="A9" s="69"/>
      <c r="B9" s="7" t="s">
        <v>9</v>
      </c>
      <c r="C9" s="96">
        <f>SUMIF(Janvier!$G$2:$G$857,"Recette CB",Janvier!$E$2:$E$857)</f>
        <v>4899.9580000000005</v>
      </c>
      <c r="D9" s="96">
        <f>SUMIF(Février!$G$2:$G$889,"Recette CB",Février!$E$2:$E$889)</f>
        <v>4135.5610000000006</v>
      </c>
      <c r="E9" s="96">
        <f>SUMIF(Mars!$G$2:$G$739,"Recette CB",Mars!$E$2:$E$739)</f>
        <v>3754.616</v>
      </c>
      <c r="F9" s="96">
        <f>SUMIF(Avril!$G$2:$G$819,"Recette CB",Avril!$E$2:$E$819)</f>
        <v>4782.9909999999991</v>
      </c>
      <c r="G9" s="96">
        <f ca="1">SUMIF(Mai!$G$2:$G$745,"Recette CB",Mai!$E$2:$E$740)</f>
        <v>4157.3870000000006</v>
      </c>
      <c r="H9" s="96">
        <f>SUMIF(Juin!$G$2:$G$793,"Recette CB",Juin!$E$2:$E$793)</f>
        <v>3870.4173000000001</v>
      </c>
      <c r="I9" s="96">
        <f>SUMIF(Juillet!$G$2:$G$700,"Recette CB",Juillet!$E$2:$E$700)</f>
        <v>7329.5849999999991</v>
      </c>
      <c r="J9" s="96">
        <f>SUMIF(Aout!$G$2:$G$779,"Recette CB",Aout!$E$2:$E$779)</f>
        <v>8434.885000000002</v>
      </c>
      <c r="K9" s="96">
        <f>SUMIF(Septembre!$G$2:$G$813,"Recette CB",Septembre!$E$2:$E$813)</f>
        <v>4936.3730000000005</v>
      </c>
      <c r="L9" s="96">
        <f ca="1">SUMIF(Octobre!$G$2:$G$846,"Recette CB",Octobre!$E$23:$E$846)</f>
        <v>784.69</v>
      </c>
      <c r="M9" s="96">
        <f>SUMIF(Novembre!$G$2:$G$750,"Recette CB",Novembre!$E$2:$E$750)</f>
        <v>4563.9270000000006</v>
      </c>
      <c r="N9" s="96">
        <f>SUMIF(Décembre!$G$2:$G$967,"Recette CB",Décembre!$E$2:$E$967)</f>
        <v>4814.6680000000006</v>
      </c>
      <c r="O9" s="94"/>
      <c r="P9" s="96">
        <f t="shared" ca="1" si="1"/>
        <v>56465.058300000004</v>
      </c>
      <c r="Q9" s="69"/>
      <c r="R9" s="97"/>
      <c r="S9" s="69"/>
      <c r="T9" s="69"/>
      <c r="U9" s="69"/>
      <c r="V9" s="69"/>
      <c r="W9" s="69"/>
      <c r="X9" s="69"/>
      <c r="Y9" s="69"/>
      <c r="Z9" s="69"/>
    </row>
    <row r="10" spans="1:26" ht="17.25" customHeight="1">
      <c r="A10" s="69"/>
      <c r="B10" s="7" t="s">
        <v>36</v>
      </c>
      <c r="C10" s="96">
        <f>SUMIF(Janvier!$G$2:$G$857,"Recette Glovo",Janvier!$E$2:$E$857)</f>
        <v>418.90300000000002</v>
      </c>
      <c r="D10" s="96">
        <f>SUMIF(Février!$G$2:$G$889,"Recette Glovo",Février!$E$2:$E$889)</f>
        <v>196.81399999999999</v>
      </c>
      <c r="E10" s="96">
        <f>SUMIF(Mars!$G$2:$G$739,"Recette Glovo",Mars!$E$2:$E$739)</f>
        <v>214.767</v>
      </c>
      <c r="F10" s="96">
        <f>SUMIF(Avril!$G$2:$G$819,"Recette Glovo",Avril!$E$2:$E$819)</f>
        <v>210.65599999999998</v>
      </c>
      <c r="G10" s="96">
        <f ca="1">SUMIF(Mai!$G$2:$G$745,"Recette Glovo",Mai!$E$2:$E$740)</f>
        <v>169.42599999999999</v>
      </c>
      <c r="H10" s="96">
        <f>SUMIF(Juin!$G$2:$G$793,"Recette Glovo",Juin!$E$2:$E$793)</f>
        <v>545.10500000000002</v>
      </c>
      <c r="I10" s="96">
        <f>SUMIF(Juillet!$G$2:$G$700,"Recette Glovo",Juillet!$E$2:$E$700)</f>
        <v>790.52499999999986</v>
      </c>
      <c r="J10" s="96">
        <f>SUMIF(Aout!$G$2:$G$779,"Recette Glovo",Aout!$E$2:$E$779)</f>
        <v>709.02499999999998</v>
      </c>
      <c r="K10" s="96">
        <f>SUMIF(Septembre!$G$2:$G$813,"Recette Glovo",Septembre!$E$2:$E$813)</f>
        <v>952.81200000000013</v>
      </c>
      <c r="L10" s="96">
        <f>SUMIF(Octobre!$G$2:$G$846,"Recette Glovo",Octobre!$E$2:$E$846)</f>
        <v>1207.3230000000001</v>
      </c>
      <c r="M10" s="96">
        <f>SUMIF(Novembre!$G$2:$G$750,"Recette Glovo",Novembre!$E$2:$E$750)</f>
        <v>958.35599999999999</v>
      </c>
      <c r="N10" s="96">
        <f>SUMIF(Décembre!$G$2:$G$967,"Recette Glovo",Décembre!$E$2:$E$967)</f>
        <v>1783.33</v>
      </c>
      <c r="O10" s="94"/>
      <c r="P10" s="96">
        <f t="shared" ca="1" si="1"/>
        <v>8157.0420000000004</v>
      </c>
      <c r="Q10" s="69"/>
      <c r="R10" s="97"/>
      <c r="S10" s="69"/>
      <c r="T10" s="69"/>
      <c r="U10" s="69"/>
      <c r="V10" s="69"/>
      <c r="W10" s="69"/>
      <c r="X10" s="69"/>
      <c r="Y10" s="69"/>
      <c r="Z10" s="69"/>
    </row>
    <row r="11" spans="1:26" ht="17.25" customHeight="1">
      <c r="A11" s="69"/>
      <c r="B11" s="7" t="s">
        <v>185</v>
      </c>
      <c r="C11" s="96">
        <f>SUMIF(Janvier!$G$2:$G$857,"Recette Sodexo",Janvier!$E$2:$E$857)</f>
        <v>0</v>
      </c>
      <c r="D11" s="96">
        <f>SUMIF(Février!$G$2:$G$889,"Recette Sodexo",Février!$E$2:$E$889)</f>
        <v>0</v>
      </c>
      <c r="E11" s="96">
        <f>SUMIF(Mars!$G$2:$G$739,"Recette Sodexo",Mars!$E$2:$E$739)</f>
        <v>100.789</v>
      </c>
      <c r="F11" s="96">
        <f>SUMIF(Avril!$G$2:$G$819,"Recette Sodexo",Avril!$E$2:$E$819)</f>
        <v>521.06100000000004</v>
      </c>
      <c r="G11" s="96">
        <f ca="1">SUMIF(Mai!$G$2:$G$745,"Recette Sodexo",Mai!$E$2:$E$740)</f>
        <v>474.21699999999998</v>
      </c>
      <c r="H11" s="96">
        <f>SUMIF(Juin!$G$2:$G$793,"Recette Sodexo",Juin!$E$2:$E$793)</f>
        <v>976.70600000000002</v>
      </c>
      <c r="I11" s="96">
        <f>SUMIF(Juillet!$G$2:$G$700,"Recette Sodexo",Juillet!$E$2:$E$700)</f>
        <v>1130.665</v>
      </c>
      <c r="J11" s="96">
        <f>SUMIF(Aout!$G$2:$G$779,"Recette Sodexo",Aout!$E$2:$E$779)</f>
        <v>1088.085</v>
      </c>
      <c r="K11" s="96">
        <f>SUMIF(Septembre!$G$2:$G$813,"Recette Sodexo",Septembre!$E$2:$E$813)</f>
        <v>1014.474</v>
      </c>
      <c r="L11" s="96">
        <f>SUMIF(Octobre!$G$2:$G$846,"Recette Sodexo",Octobre!$E$2:$E$846)</f>
        <v>943.38300000000004</v>
      </c>
      <c r="M11" s="96">
        <f>SUMIF(Novembre!$G$2:$G$750,"Recette Sodexo",Novembre!$E$2:$E$750)</f>
        <v>827.78800000000001</v>
      </c>
      <c r="N11" s="96">
        <f>SUMIF(Décembre!$G$2:$G$967,"Recette Sodexo",Décembre!$E$2:$E$967)</f>
        <v>1007.462</v>
      </c>
      <c r="O11" s="94"/>
      <c r="P11" s="96">
        <f t="shared" ca="1" si="1"/>
        <v>8084.6299999999992</v>
      </c>
      <c r="Q11" s="69"/>
      <c r="R11" s="97"/>
      <c r="S11" s="69"/>
      <c r="T11" s="69"/>
      <c r="U11" s="69"/>
      <c r="V11" s="69"/>
      <c r="W11" s="69"/>
      <c r="X11" s="69"/>
      <c r="Y11" s="69"/>
      <c r="Z11" s="69"/>
    </row>
    <row r="12" spans="1:26" ht="17.25" customHeight="1">
      <c r="B12" s="7" t="s">
        <v>664</v>
      </c>
      <c r="C12" s="96">
        <f>SUMIF(Janvier!$G$2:$G$857,"Crédit Trésorerie ME",Janvier!$E$2:$E$857)</f>
        <v>0</v>
      </c>
      <c r="D12" s="96">
        <f>SUMIF(Février!$G$2:$G$889,"Crédit Trésorerie ME",Février!$E$2:$E$889)</f>
        <v>0</v>
      </c>
      <c r="E12" s="96">
        <f>SUMIF(Mars!$G$2:$G$739,"Crédit Trésorerie ME",Mars!$E$2:$E$739)</f>
        <v>0</v>
      </c>
      <c r="F12" s="96">
        <f>SUMIF(Avril!$G$2:$G$819,"Crédit Trésorerie ME",Avril!$E$2:$E$819)</f>
        <v>0</v>
      </c>
      <c r="G12" s="96">
        <f ca="1">SUMIF(Mai!$G$2:$G$745,"Crédit Trésorerie ME",Mai!$E$2:$E$740)</f>
        <v>0</v>
      </c>
      <c r="H12" s="96">
        <f>SUMIF(Juin!$G$2:$G$793,"Crédit Trésorerie ME",Juin!$E$2:$E$793)</f>
        <v>0</v>
      </c>
      <c r="I12" s="96">
        <f>SUMIF(Juillet!$G$2:$G$700,"Crédit Trésorerie ME",Juillet!$E$2:$E$700)</f>
        <v>0</v>
      </c>
      <c r="J12" s="96">
        <f>SUMIF(Aout!$G$2:$G$779,"Crédit Trésorerie ME",Aout!$E$2:$E$779)</f>
        <v>0</v>
      </c>
      <c r="K12" s="96">
        <f>SUMIF(Septembre!$G$11:$G$813,"Crédit Trésorerie ME",Septembre!$E$11:$E$813)</f>
        <v>0</v>
      </c>
      <c r="L12" s="96">
        <f>SUMIF(Octobre!$G$35:$G$846,"Crédit Trésorerie ME",Octobre!$E$35:$E$846)</f>
        <v>0</v>
      </c>
      <c r="M12" s="96">
        <f>SUMIF(Novembre!$G$2:$G$750,"Crédit Trésorerie ME",Novembre!$E$2:$E$750)</f>
        <v>0</v>
      </c>
      <c r="N12" s="96">
        <f>SUMIF(Décembre!$G$2:$G$967,"Crédit Trésorerie ME",Décembre!$E$2:$E$967)</f>
        <v>0</v>
      </c>
      <c r="O12" s="94"/>
      <c r="P12" s="96">
        <f t="shared" ca="1" si="1"/>
        <v>0</v>
      </c>
      <c r="Q12" s="77"/>
      <c r="R12" s="97"/>
      <c r="S12" s="77"/>
    </row>
    <row r="13" spans="1:26" ht="17.25" customHeight="1">
      <c r="B13" s="7" t="s">
        <v>665</v>
      </c>
      <c r="C13" s="96">
        <f>SUMIF(Janvier!$G$2:$G$857,"Crédit Trésorerie AM",Janvier!$E$2:$E$857)</f>
        <v>0</v>
      </c>
      <c r="D13" s="96">
        <f>SUMIF(Février!$G$2:$G$889,"Crédit Trésorerie AM",Février!$E$2:$E$889)</f>
        <v>0</v>
      </c>
      <c r="E13" s="96">
        <f>SUMIF(Mars!$G$2:$G$739,"Crédit Trésorerie AM",Mars!$E$2:$E$739)</f>
        <v>0</v>
      </c>
      <c r="F13" s="96">
        <f>SUMIF(Avril!$G$2:$G$819,"Crédit Trésorerie AM",Avril!$E$2:$E$819)</f>
        <v>0</v>
      </c>
      <c r="G13" s="96">
        <f ca="1">SUMIF(Mai!$G$2:$G$745,"Crédit Trésorerie AM",Mai!$E$2:$E$740)</f>
        <v>0</v>
      </c>
      <c r="H13" s="96">
        <f>SUMIF(Juin!$G$2:$G$793,"Crédit Trésorerie AM",Juin!$E$2:$E$793)</f>
        <v>0</v>
      </c>
      <c r="I13" s="96">
        <f>SUMIF(Juillet!$G$2:$G$700,"Crédit Trésorerie AM",Juillet!$E$2:$E$700)</f>
        <v>0</v>
      </c>
      <c r="J13" s="96">
        <f>SUMIF(Aout!$G$2:$G$779,"Crédit Trésorerie AM",Aout!$E$2:$E$779)</f>
        <v>0</v>
      </c>
      <c r="K13" s="96">
        <f>SUMIF(Septembre!$G$11:$G$813,"Crédit Trésorerie AM",Septembre!$E$11:$E$813)</f>
        <v>0</v>
      </c>
      <c r="L13" s="96">
        <f>SUMIF(Octobre!$G$35:$G$846,"Crédit Trésorerie AM",Octobre!$E$35:$E$846)</f>
        <v>0</v>
      </c>
      <c r="M13" s="96">
        <f>SUMIF(Novembre!$G$2:$G$750,"Crédit Trésorerie AM",Novembre!$E$2:$E$750)</f>
        <v>0</v>
      </c>
      <c r="N13" s="96">
        <f>SUMIF(Décembre!$G$2:$G$967,"Crédit Trésorerie AM",Décembre!$E$2:$E$967)</f>
        <v>0</v>
      </c>
      <c r="O13" s="94"/>
      <c r="P13" s="96">
        <f t="shared" ca="1" si="1"/>
        <v>0</v>
      </c>
      <c r="Q13" s="77"/>
      <c r="R13" s="97"/>
    </row>
    <row r="14" spans="1:26" ht="17.25" customHeight="1">
      <c r="B14" s="7" t="s">
        <v>666</v>
      </c>
      <c r="C14" s="96">
        <f>SUMIF(Janvier!$G$2:$G$857,"Activité Partielle",Janvier!$E$2:$E$857)</f>
        <v>0</v>
      </c>
      <c r="D14" s="96">
        <f>SUMIF(Février!$G$2:$G$753,"Activité Partielle",Février!$E$2:$E$753)</f>
        <v>0</v>
      </c>
      <c r="E14" s="96">
        <f>SUMIF(Mars!$G$2:$G$739,"Activité Partielle",Mars!$E$2:$E$739)</f>
        <v>0</v>
      </c>
      <c r="F14" s="96">
        <f>SUMIF(Avril!$G$2:$G$819,"Activité Partielle",Avril!$E$2:$E$819)</f>
        <v>0</v>
      </c>
      <c r="G14" s="96">
        <f ca="1">SUMIF(Mai!$G$2:$G$745,"Activité Partielle",Mai!$E$2:$E$740)</f>
        <v>0</v>
      </c>
      <c r="H14" s="96">
        <f>SUMIF(Juin!$G$2:$G$793,"Activité Partielle",Juin!$E$2:$E$793)</f>
        <v>0</v>
      </c>
      <c r="I14" s="96">
        <f>SUMIF(Juillet!$G$2:$G$700,"Activité Partielle",Juillet!$E$2:$E$700)</f>
        <v>0</v>
      </c>
      <c r="J14" s="96">
        <f>SUMIF(Aout!$G$2:$G$779,"Activité Partielle",Aout!$E$2:$E$779)</f>
        <v>0</v>
      </c>
      <c r="K14" s="96">
        <f>SUMIF(Septembre!$G$11:$G$814,"Activité Partielle",Septembre!$E$11:$E$814)</f>
        <v>0</v>
      </c>
      <c r="L14" s="96">
        <f>SUMIF(Octobre!$G$35:$G$847,"Activité Partielle",Octobre!$E$35:$E$847)</f>
        <v>0</v>
      </c>
      <c r="M14" s="96">
        <f>SUMIF(Novembre!$G$2:$G$750,"Activité Partielle",Novembre!$E$2:$E$750)</f>
        <v>0</v>
      </c>
      <c r="N14" s="96">
        <f>SUMIF(Décembre!$G$2:$G$967,"Activité Partielle",Décembre!$E$2:$E$967)</f>
        <v>0</v>
      </c>
      <c r="O14" s="94"/>
      <c r="P14" s="96">
        <f t="shared" ca="1" si="1"/>
        <v>0</v>
      </c>
      <c r="R14" s="97"/>
    </row>
    <row r="15" spans="1:26" ht="17.25" customHeight="1">
      <c r="B15" s="7" t="s">
        <v>667</v>
      </c>
      <c r="C15" s="96">
        <f>SUMIF(Janvier!$G$2:$G$857,"Vir interne",Janvier!$E$2:$E$857)</f>
        <v>0</v>
      </c>
      <c r="D15" s="96">
        <f>SUMIF(Février!$G$2:$G$753,"Vir interne",Février!$E$2:$E$753)</f>
        <v>0</v>
      </c>
      <c r="E15" s="96">
        <f>SUMIF(Mars!$G$2:$G$739,"Vir interne",Mars!$E$2:$E$739)</f>
        <v>0</v>
      </c>
      <c r="F15" s="96">
        <f>SUMIF(Avril!$G$2:$G$819,"Vir interne",Avril!$E$2:$E$819)</f>
        <v>0</v>
      </c>
      <c r="G15" s="96">
        <f ca="1">SUMIF(Mai!$G$2:$G$745,"Vir interne",Mai!$E$2:$E$740)</f>
        <v>0</v>
      </c>
      <c r="H15" s="96">
        <f>SUMIF(Juin!$G$2:$G$793,"Vir interne",Juin!$E$2:$E$793)</f>
        <v>0</v>
      </c>
      <c r="I15" s="96">
        <f>SUMIF(Juillet!$G$2:$G$700,"Vir interne",Juillet!$E$2:$E$700)</f>
        <v>0</v>
      </c>
      <c r="J15" s="96">
        <f>SUMIF(Aout!$G$2:$G$779,"Vir interne",Aout!$E$2:$E$779)</f>
        <v>0</v>
      </c>
      <c r="K15" s="96">
        <f ca="1">SUMIF(Septembre!$G$2:$G$814,"Vir interne",Septembre!$E$11:$E$814)</f>
        <v>0</v>
      </c>
      <c r="L15" s="96">
        <f>SUMIF(Octobre!$G$35:$G$847,"Vir interne",Octobre!$E$35:$E$847)</f>
        <v>0</v>
      </c>
      <c r="M15" s="96">
        <f>SUMIF(Novembre!$G$2:$G$750,"Vir interne",Novembre!$E$2:$E$750)</f>
        <v>0</v>
      </c>
      <c r="N15" s="96">
        <f>SUMIF(Décembre!$G$2:$G$967,"Vir interne",Décembre!$E$2:$E$967)</f>
        <v>0</v>
      </c>
      <c r="O15" s="94"/>
      <c r="P15" s="96">
        <f t="shared" ca="1" si="1"/>
        <v>0</v>
      </c>
      <c r="R15" s="97"/>
    </row>
    <row r="16" spans="1:26" ht="17.25" customHeight="1"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R16" s="97"/>
    </row>
    <row r="17" spans="1:26" ht="18" customHeight="1">
      <c r="B17" s="14" t="s">
        <v>76</v>
      </c>
      <c r="C17" s="98">
        <f>SUMIF(Janvier!$G$2:$G$857,"Loyer",Janvier!$D$2:$D$857)</f>
        <v>7342.1419999999998</v>
      </c>
      <c r="D17" s="98">
        <f>SUMIF(Février!$G$2:$G$889,"Loyer",Février!$D$2:$D$889)</f>
        <v>11012.216</v>
      </c>
      <c r="E17" s="98">
        <f>SUMIF(Mars!$G$2:$G$739,"Loyer",Mars!$D$2:$D$739)</f>
        <v>0</v>
      </c>
      <c r="F17" s="98">
        <f>SUMIF(Avril!$G$2:$G$819,"Loyer",Avril!$D$2:$D$819)</f>
        <v>0</v>
      </c>
      <c r="G17" s="98">
        <f ca="1">SUMIF(Mai!$G$2:$G$745,"Loyer",Mai!$D$2:$D$740)</f>
        <v>0</v>
      </c>
      <c r="H17" s="98">
        <f>SUMIF(Juin!$G$2:$G$793,"Loyer",Juin!$D$2:$D$793)</f>
        <v>0</v>
      </c>
      <c r="I17" s="98">
        <f>SUMIF(Juillet!$G$2:$G$700,"Loyer",Juillet!$D$2:$D$700)</f>
        <v>11275.016</v>
      </c>
      <c r="J17" s="98">
        <f>SUMIF(Aout!$G$2:$G$779,"Loyer",Aout!$D$2:$D$779)</f>
        <v>11275.016</v>
      </c>
      <c r="K17" s="98">
        <f>SUMIF(Septembre!$G$2:$G$814,"Loyer",Septembre!$D$2:$D$814)</f>
        <v>0</v>
      </c>
      <c r="L17" s="98">
        <f>SUMIF(Octobre!$G$2:$G$847,"Loyer",Octobre!$D$2:$D$847)</f>
        <v>0</v>
      </c>
      <c r="M17" s="98">
        <f>SUMIF(Novembre!$G$2:$G$750,"Loyer",Novembre!$D$2:$D$750)</f>
        <v>0</v>
      </c>
      <c r="N17" s="98">
        <f>SUMIF(Décembre!$G$2:$G$901,"Loyer",Décembre!$D$2:$D$901)</f>
        <v>0</v>
      </c>
      <c r="O17" s="94"/>
      <c r="P17" s="98">
        <f t="shared" ref="P17:P29" ca="1" si="2">SUM(C17:N17)</f>
        <v>40904.39</v>
      </c>
    </row>
    <row r="18" spans="1:26" ht="18" customHeight="1">
      <c r="B18" s="14" t="s">
        <v>332</v>
      </c>
      <c r="C18" s="98">
        <f>SUMIF(Janvier!$G$2:$G$857,"SNAP",Janvier!$D$2:$D$857)</f>
        <v>0</v>
      </c>
      <c r="D18" s="98">
        <f>SUMIF(Février!$G$2:$G$889,"SNAP",Février!$D$2:$D$889)</f>
        <v>0</v>
      </c>
      <c r="E18" s="98">
        <f>SUMIF(Mars!$G$2:$G$739,"SNAP",Mars!$D$2:$D$739)</f>
        <v>0</v>
      </c>
      <c r="F18" s="98">
        <f>SUMIF(Avril!$G$2:$G$819,"SNAP",Avril!$D$2:$D$819)</f>
        <v>0</v>
      </c>
      <c r="G18" s="98">
        <f ca="1">SUMIF(Mai!$G$2:$G$745,"SNAP",Mai!$D$2:$D$740)</f>
        <v>1231.74</v>
      </c>
      <c r="H18" s="98">
        <f>SUMIF(Juin!$G$2:$G$793,"SNAP",Juin!$D$2:$D$793)</f>
        <v>6163.6060000000007</v>
      </c>
      <c r="I18" s="98">
        <f>SUMIF(Juillet!$G$2:$G$700,"SNAP",Juillet!$D$2:$D$700)</f>
        <v>8019.0820000000003</v>
      </c>
      <c r="J18" s="98">
        <f>SUMIF(Aout!$G$2:$G$779,"SNAP",Aout!$D$2:$D$779)</f>
        <v>7445.7839999999997</v>
      </c>
      <c r="K18" s="98">
        <f>SUMIF(Septembre!$G$2:$G$814,"SNAP",Septembre!$D$2:$D$814)</f>
        <v>2828.4480000000003</v>
      </c>
      <c r="L18" s="98">
        <f>SUMIF(Octobre!$G$2:$G$847,"SNAP",Octobre!$D$2:$D$847)</f>
        <v>5548.7979999999998</v>
      </c>
      <c r="M18" s="98">
        <f>SUMIF(Novembre!$G$2:$G$750,"SNAP",Novembre!$D$2:$D$750)</f>
        <v>7473.2929999999997</v>
      </c>
      <c r="N18" s="98">
        <f>SUMIF(Décembre!$G$2:$G$901,"SNAP",Décembre!$D$2:$D$901)</f>
        <v>4046.855</v>
      </c>
      <c r="O18" s="94"/>
      <c r="P18" s="98">
        <f t="shared" ref="P18" ca="1" si="3">SUM(C18:N18)</f>
        <v>42757.606</v>
      </c>
    </row>
    <row r="19" spans="1:26" ht="18" customHeight="1">
      <c r="A19" s="69"/>
      <c r="B19" s="14" t="s">
        <v>668</v>
      </c>
      <c r="C19" s="98">
        <f>SUMIF(Janvier!$G$2:$G$857,"Débit AM",Janvier!$D$2:$D$857)</f>
        <v>0</v>
      </c>
      <c r="D19" s="98">
        <f>SUMIF(Février!$G$2:$G$889,"Débit AM",Février!$D$2:$D$889)</f>
        <v>0</v>
      </c>
      <c r="E19" s="98">
        <f>SUMIF(Mars!$G$2:$G$739,"Débit AM",Mars!$D$2:$D$739)</f>
        <v>0</v>
      </c>
      <c r="F19" s="98">
        <f>SUMIF(Avril!$G$2:$G$819,"Débit AM",Avril!$D$2:$D$819)</f>
        <v>0</v>
      </c>
      <c r="G19" s="98">
        <f ca="1">SUMIF(Mai!$G$2:$G$745,"Débit AM",Mai!$D$2:$D$740)</f>
        <v>0</v>
      </c>
      <c r="H19" s="98">
        <f>SUMIF(Juin!$G$2:$G$793,"Débit AM",Juin!$D$2:$D$793)</f>
        <v>0</v>
      </c>
      <c r="I19" s="98">
        <f>SUMIF(Juillet!$G$2:$G$700,"Débit AM",Juillet!$D$2:$D$700)</f>
        <v>0</v>
      </c>
      <c r="J19" s="98">
        <f>SUMIF(Aout!$G$2:$G$779,"Débit AM",Aout!$D$2:$D$779)</f>
        <v>0</v>
      </c>
      <c r="K19" s="98">
        <f>SUMIF(Septembre!$G$2:$G$814,"Débit AM",Septembre!$D$2:$D$814)</f>
        <v>0</v>
      </c>
      <c r="L19" s="98">
        <f>SUMIF(Octobre!$G$2:$G$847,"Débit AM",Octobre!$D$2:$D$847)</f>
        <v>0</v>
      </c>
      <c r="M19" s="98">
        <f>SUMIF(Novembre!$G$2:$G$750,"Débit AM",Novembre!$D$2:$D$750)</f>
        <v>0</v>
      </c>
      <c r="N19" s="98">
        <f>SUMIF(Décembre!$G$2:$G$901,"Débit AM",Décembre!$D$2:$D$901)</f>
        <v>0</v>
      </c>
      <c r="O19" s="94"/>
      <c r="P19" s="98">
        <f t="shared" ca="1" si="2"/>
        <v>0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8" customHeight="1">
      <c r="B20" s="14" t="s">
        <v>144</v>
      </c>
      <c r="C20" s="98">
        <f>SUMIF(Janvier!$G$2:$G$857,"STEG",Janvier!$D$2:$D$857)</f>
        <v>0</v>
      </c>
      <c r="D20" s="98">
        <f>SUMIF(Février!$G$2:$G$889,"STEG",Février!$D$2:$D$889)</f>
        <v>7016</v>
      </c>
      <c r="E20" s="98">
        <f>SUMIF(Mars!$G$2:$G$739,"STEG",Mars!$D$2:$D$739)</f>
        <v>2547</v>
      </c>
      <c r="F20" s="98">
        <f>SUMIF(Avril!$G$2:$G$819,"STEG",Avril!$D$2:$D$819)</f>
        <v>2675</v>
      </c>
      <c r="G20" s="98">
        <f ca="1">SUMIF(Mai!$G$2:$G$745,"STEG",Mai!$D$2:$D$740)</f>
        <v>0</v>
      </c>
      <c r="H20" s="98">
        <f>SUMIF(Juin!$G$2:$G$793,"STEG",Juin!$D$2:$D$793)</f>
        <v>8486.36</v>
      </c>
      <c r="I20" s="98">
        <f>SUMIF(Juillet!$G$2:$G$700,"STEG",Juillet!$D$2:$D$700)</f>
        <v>1225.9000000000001</v>
      </c>
      <c r="J20" s="98">
        <f>SUMIF(Aout!$G$2:$G$779,"STEG",Aout!$D$2:$D$779)</f>
        <v>0</v>
      </c>
      <c r="K20" s="98">
        <f>SUMIF(Septembre!$G$2:$G$814,"STEG",Septembre!$D$2:$D$814)</f>
        <v>0</v>
      </c>
      <c r="L20" s="98">
        <f>SUMIF(Octobre!$G$2:$G$847,"STEG",Octobre!$D$2:$D$847)</f>
        <v>15884</v>
      </c>
      <c r="M20" s="98">
        <f>SUMIF(Novembre!$G$2:$G$750,"STEG",Novembre!$D$2:$D$750)</f>
        <v>3572</v>
      </c>
      <c r="N20" s="98">
        <f>SUMIF(Décembre!$G$2:$G$901,"STEG",Décembre!$D$2:$D$901)</f>
        <v>3268</v>
      </c>
      <c r="O20" s="94"/>
      <c r="P20" s="98">
        <f t="shared" ca="1" si="2"/>
        <v>44674.26</v>
      </c>
      <c r="Q20" s="77"/>
    </row>
    <row r="21" spans="1:26" ht="18" customHeight="1">
      <c r="B21" s="14" t="s">
        <v>302</v>
      </c>
      <c r="C21" s="98">
        <f>SUMIF(Janvier!$G$2:$G$857,"SONEDE",Janvier!$D$2:$D$857)</f>
        <v>0</v>
      </c>
      <c r="D21" s="98">
        <f>SUMIF(Février!$G$2:$G$889,"SONEDE",Février!$D$2:$D$889)</f>
        <v>0</v>
      </c>
      <c r="E21" s="98">
        <f>SUMIF(Mars!$G$2:$G$739,"SONEDE",Mars!$D$2:$D$739)</f>
        <v>0</v>
      </c>
      <c r="F21" s="98">
        <f>SUMIF(Avril!$G$2:$G$819,"SONEDE",Avril!$D$2:$D$819)</f>
        <v>0</v>
      </c>
      <c r="G21" s="98">
        <f ca="1">SUMIF(Mai!$G$2:$G$745,"SONEDE",Mai!$D$2:$D$740)</f>
        <v>278.60000000000002</v>
      </c>
      <c r="H21" s="98">
        <f>SUMIF(Juin!$G$2:$G$793,"SONEDE",Juin!$D$2:$D$793)</f>
        <v>0</v>
      </c>
      <c r="I21" s="98">
        <f>SUMIF(Juillet!$G$2:$G$700,"SONEDE",Juillet!$D$2:$D$700)</f>
        <v>0</v>
      </c>
      <c r="J21" s="98">
        <f>SUMIF(Aout!$G$2:$G$779,"SONEDE",Aout!$D$2:$D$779)</f>
        <v>0</v>
      </c>
      <c r="K21" s="98">
        <f>SUMIF(Septembre!$G$2:$G$814,"SONEDE",Septembre!$D$2:$D$814)</f>
        <v>0</v>
      </c>
      <c r="L21" s="98">
        <f>SUMIF(Octobre!$G$2:$G$847,"SONEDE",Octobre!$D$2:$D$847)</f>
        <v>0</v>
      </c>
      <c r="M21" s="98">
        <f>SUMIF(Novembre!$G$2:$G$750,"SONEDE",Novembre!$D$2:$D$750)</f>
        <v>0</v>
      </c>
      <c r="N21" s="98">
        <f>SUMIF(Décembre!$G$2:$G$901,"SONEDE",Décembre!$D$2:$D$901)</f>
        <v>0</v>
      </c>
      <c r="O21" s="94"/>
      <c r="P21" s="98">
        <f t="shared" ca="1" si="2"/>
        <v>278.60000000000002</v>
      </c>
    </row>
    <row r="22" spans="1:26" ht="18" customHeight="1">
      <c r="B22" s="14" t="s">
        <v>669</v>
      </c>
      <c r="C22" s="98">
        <f>SUMIF(Janvier!$G$2:$G$857,"CC",Janvier!$D$2:$D$857)</f>
        <v>2464.0645999999997</v>
      </c>
      <c r="D22" s="98">
        <f>SUMIF(Février!$G$2:$G$889,"CC",Février!$D$2:$D$889)</f>
        <v>3379.2219999999998</v>
      </c>
      <c r="E22" s="98">
        <f>SUMIF(Mars!$G$2:$G$739,"CC",Mars!$D$2:$D$739)</f>
        <v>0</v>
      </c>
      <c r="F22" s="98">
        <f>SUMIF(Avril!$G$2:$G$819,"CC",Avril!$D$2:$D$819)</f>
        <v>0</v>
      </c>
      <c r="G22" s="98">
        <f ca="1">SUMIF(Mai!$G$2:$G$745,"CC",Mai!$D$2:$D$740)</f>
        <v>0</v>
      </c>
      <c r="H22" s="98">
        <f>SUMIF(Juin!$G$2:$G$793,"CC",Juin!$D$2:$D$793)</f>
        <v>0</v>
      </c>
      <c r="I22" s="98">
        <f>SUMIF(Juillet!$G$2:$G$700,"CC",Juillet!$D$2:$D$700)</f>
        <v>3116.06</v>
      </c>
      <c r="J22" s="98">
        <f>SUMIF(Aout!$G$2:$G$779,"CC",Aout!$D$2:$D$779)</f>
        <v>3116.06</v>
      </c>
      <c r="K22" s="98">
        <f>SUMIF(Septembre!$G$2:$G$814,"CC",Septembre!$D$2:$D$814)</f>
        <v>0</v>
      </c>
      <c r="L22" s="98">
        <f>SUMIF(Octobre!$G$2:$G$847,"CC",Octobre!$D$2:$D$847)</f>
        <v>0</v>
      </c>
      <c r="M22" s="98">
        <f>SUMIF(Novembre!$G$2:$G$750,"CC",Novembre!$D$2:$D$750)</f>
        <v>0</v>
      </c>
      <c r="N22" s="98">
        <f>SUMIF(Décembre!$G$2:$G$901,"CC",Décembre!$D$2:$D$901)</f>
        <v>0</v>
      </c>
      <c r="O22" s="94"/>
      <c r="P22" s="98">
        <f t="shared" ca="1" si="2"/>
        <v>12075.406599999998</v>
      </c>
    </row>
    <row r="23" spans="1:26" ht="18" customHeight="1">
      <c r="B23" s="18" t="s">
        <v>21</v>
      </c>
      <c r="C23" s="99">
        <f>SUMIF(Janvier!$G$2:$G$857,"inconnu",Janvier!$D$2:$D$857)</f>
        <v>1467.2069999999999</v>
      </c>
      <c r="D23" s="99">
        <f>SUMIF(Février!$G$2:$G$889,"inconnu",Février!$D$2:$D$889)</f>
        <v>656.72500000000002</v>
      </c>
      <c r="E23" s="99">
        <f>SUMIF(Mars!$G$2:$G$739,"inconnu",Mars!$D$2:$D$739)</f>
        <v>0</v>
      </c>
      <c r="F23" s="99">
        <f>SUMIF(Avril!$G$2:$G$819,"inconnu",Avril!$D$2:$D$819)</f>
        <v>1312.45</v>
      </c>
      <c r="G23" s="99">
        <f ca="1">SUMIF(Mai!$G$2:$G$745,"inconnu",Mai!$D$2:$D$740)</f>
        <v>5942.3279999999995</v>
      </c>
      <c r="H23" s="99">
        <f>SUMIF(Juin!$G$2:$G$793,"inconnu",Juin!$D$2:$D$793)</f>
        <v>1060.4649999999999</v>
      </c>
      <c r="I23" s="99">
        <f>SUMIF(Juillet!$G$2:$G$700,"inconnu",Juillet!$D$2:$D$700)</f>
        <v>0</v>
      </c>
      <c r="J23" s="99">
        <f>SUMIF(Aout!$G$2:$G$779,"inconnu",Aout!$D$2:$D$779)</f>
        <v>0</v>
      </c>
      <c r="K23" s="99">
        <f>SUMIF(Septembre!$G$2:$G$814,"inconnu",Septembre!$D$2:$D$814)</f>
        <v>2747.4650000000001</v>
      </c>
      <c r="L23" s="99">
        <f>SUMIF(Octobre!$G$2:$G$847,"inconnu",Octobre!$D$2:$D$847)</f>
        <v>0</v>
      </c>
      <c r="M23" s="99">
        <f>SUMIF(Novembre!$G$2:$G$750,"inconnu",Novembre!$D$2:$D$750)</f>
        <v>0</v>
      </c>
      <c r="N23" s="99">
        <f>SUMIF(Décembre!$G$2:$G$901,"inconnu",Décembre!$D$2:$D$901)</f>
        <v>0</v>
      </c>
      <c r="O23" s="94"/>
      <c r="P23" s="99">
        <f t="shared" ca="1" si="2"/>
        <v>13186.64</v>
      </c>
    </row>
    <row r="24" spans="1:26" ht="18" customHeight="1">
      <c r="B24" s="14" t="s">
        <v>134</v>
      </c>
      <c r="C24" s="98">
        <f>SUMIF(Janvier!$G$2:$G$857,"Fond",Janvier!$D$2:$D$857)</f>
        <v>0</v>
      </c>
      <c r="D24" s="98">
        <f>SUMIF(Février!$G$2:$G$889,"Fond",Février!$D$2:$D$889)</f>
        <v>48518.527000000002</v>
      </c>
      <c r="E24" s="98">
        <f>SUMIF(Mars!$G$2:$G$739,"Fond",Mars!$D$2:$D$739)</f>
        <v>96000</v>
      </c>
      <c r="F24" s="98">
        <f>SUMIF(Avril!$G$2:$G$819,"Fond",Avril!$D$2:$D$819)</f>
        <v>9836</v>
      </c>
      <c r="G24" s="98">
        <f ca="1">SUMIF(Mai!$G$2:$G$745,"Fond",Mai!$D$2:$D$740)</f>
        <v>0</v>
      </c>
      <c r="H24" s="98">
        <f>SUMIF(Juin!$G$2:$G$793,"Fond",Juin!$D$2:$D$793)</f>
        <v>0</v>
      </c>
      <c r="I24" s="98">
        <f>SUMIF(Juillet!$G$2:$G$700,"Fond",Juillet!$D$2:$D$700)</f>
        <v>0</v>
      </c>
      <c r="J24" s="98">
        <f>SUMIF(Aout!$G$2:$G$779,"Fond",Aout!$D$2:$D$779)</f>
        <v>0</v>
      </c>
      <c r="K24" s="98">
        <f>SUMIF(Septembre!$G$2:$G$814,"Fond",Septembre!$D$2:$D$814)</f>
        <v>0</v>
      </c>
      <c r="L24" s="98">
        <f>SUMIF(Octobre!$G$2:$G$847,"Fond",Octobre!$D$2:$D$847)</f>
        <v>0</v>
      </c>
      <c r="M24" s="98">
        <f>SUMIF(Novembre!$G$2:$G$750,"Fond",Novembre!$D$2:$D$750)</f>
        <v>0</v>
      </c>
      <c r="N24" s="98">
        <f>SUMIF(Décembre!$G$2:$G$901,"Fond",Décembre!$D$2:$D$901)</f>
        <v>0</v>
      </c>
      <c r="O24" s="94"/>
      <c r="P24" s="98">
        <f t="shared" ca="1" si="2"/>
        <v>154354.527</v>
      </c>
    </row>
    <row r="25" spans="1:26" ht="18" customHeight="1">
      <c r="B25" s="14" t="s">
        <v>670</v>
      </c>
      <c r="C25" s="98">
        <f>SUMIF(Janvier!$G$2:$G$857,"MP",Janvier!$D$2:$D$857)</f>
        <v>21117.810999999998</v>
      </c>
      <c r="D25" s="98">
        <f>SUMIF(Février!$G$2:$G$889,"MP",Février!$D$2:$D$889)</f>
        <v>17831.128000000001</v>
      </c>
      <c r="E25" s="98">
        <f>SUMIF(Mars!$G$2:$G$739,"MP",Mars!$D$2:$D$739)</f>
        <v>9230.1459999999988</v>
      </c>
      <c r="F25" s="98">
        <f>SUMIF(Avril!$G$2:$G$819,"MP",Avril!$D$2:$D$819)</f>
        <v>31276.281999999999</v>
      </c>
      <c r="G25" s="98">
        <f ca="1">SUMIF(Mai!$G$2:$G$745,"MP",Mai!$D$2:$D$740)</f>
        <v>27712.183999999994</v>
      </c>
      <c r="H25" s="98">
        <f>SUMIF(Juin!$G$2:$G$793,"MP",Juin!$D$2:$D$793)</f>
        <v>19181.671000000002</v>
      </c>
      <c r="I25" s="98">
        <f>SUMIF(Juillet!$G$2:$G$700,"MP",Juillet!$D$2:$D$700)</f>
        <v>35799.4</v>
      </c>
      <c r="J25" s="98">
        <f>SUMIF(Aout!$G$2:$G$779,"MP",Aout!$D$2:$D$779)</f>
        <v>21311.992000000002</v>
      </c>
      <c r="K25" s="98">
        <f>SUMIF(Septembre!$G$2:$G$814,"MP",Septembre!$D$2:$D$814)</f>
        <v>14491.831999999997</v>
      </c>
      <c r="L25" s="98">
        <f>SUMIF(Octobre!$G$2:$G$847,"MP",Octobre!$D$2:$D$847)</f>
        <v>14777.176000000001</v>
      </c>
      <c r="M25" s="98">
        <f>SUMIF(Novembre!$G$2:$G$750,"MP",Novembre!$D$2:$D$750)</f>
        <v>14031.491</v>
      </c>
      <c r="N25" s="98">
        <f>SUMIF(Décembre!$G$2:$G$901,"MP",Décembre!$D$2:$D$901)</f>
        <v>7757.8250000000007</v>
      </c>
      <c r="O25" s="94"/>
      <c r="P25" s="98">
        <f t="shared" ca="1" si="2"/>
        <v>234518.93800000002</v>
      </c>
    </row>
    <row r="26" spans="1:26" ht="18" customHeight="1">
      <c r="B26" s="14" t="s">
        <v>671</v>
      </c>
      <c r="C26" s="98">
        <f>SUMIF(Janvier!$G$2:$G$857,"CONSO",Janvier!$D$2:$D$857)</f>
        <v>2707.1750000000002</v>
      </c>
      <c r="D26" s="98">
        <f>SUMIF(Février!$G$2:$G$889,"CONSO",Février!$D$2:$D$889)</f>
        <v>465.15300000000002</v>
      </c>
      <c r="E26" s="98">
        <f>SUMIF(Mars!$G$2:$G$739,"CONSO",Mars!$D$2:$D$739)</f>
        <v>2184.297</v>
      </c>
      <c r="F26" s="98">
        <f>SUMIF(Avril!$G$2:$G$819,"CONSO",Avril!$D$2:$D$819)</f>
        <v>180.01</v>
      </c>
      <c r="G26" s="98">
        <f ca="1">SUMIF(Mai!$G$2:$G$745,"CONSO",Mai!$D$2:$D$740)</f>
        <v>1143.0900000000001</v>
      </c>
      <c r="H26" s="98">
        <f>SUMIF(Juin!$G$2:$G$793,"CONSO",Juin!$D$2:$D$793)</f>
        <v>1892.634</v>
      </c>
      <c r="I26" s="98">
        <f>SUMIF(Juillet!$G$2:$G$700,"CONSO",Juillet!$D$2:$D$700)</f>
        <v>0</v>
      </c>
      <c r="J26" s="98">
        <f>SUMIF(Aout!$G$2:$G$779,"CONSO",Aout!$D$2:$D$779)</f>
        <v>1077.152</v>
      </c>
      <c r="K26" s="98">
        <f>SUMIF(Septembre!$G$2:$G$814,"CONSO",Septembre!$D$2:$D$814)</f>
        <v>696</v>
      </c>
      <c r="L26" s="98">
        <f>SUMIF(Octobre!$G$2:$G$847,"CONSO",Octobre!$D$2:$D$847)</f>
        <v>9988.2779999999984</v>
      </c>
      <c r="M26" s="98">
        <f>SUMIF(Novembre!$G$2:$G$750,"CONSO",Novembre!$D$2:$D$750)</f>
        <v>363.95</v>
      </c>
      <c r="N26" s="98">
        <f>SUMIF(Décembre!$G$2:$G$901,"CONSO",Décembre!$D$2:$D$901)</f>
        <v>0</v>
      </c>
      <c r="O26" s="94"/>
      <c r="P26" s="98">
        <f t="shared" ca="1" si="2"/>
        <v>20697.738999999998</v>
      </c>
    </row>
    <row r="27" spans="1:26" ht="18" customHeight="1">
      <c r="B27" s="14" t="s">
        <v>378</v>
      </c>
      <c r="C27" s="98">
        <f>SUMIF(Janvier!$G$2:$G$857,"EQP",Janvier!$D$2:$D$857)</f>
        <v>12740.1</v>
      </c>
      <c r="D27" s="98">
        <f>SUMIF(Février!$G$2:$G$889,"EQP",Février!$D$2:$D$889)</f>
        <v>8264.84</v>
      </c>
      <c r="E27" s="98">
        <f>SUMIF(Mars!$G$2:$G$739,"EQP",Mars!$D$2:$D$739)</f>
        <v>0</v>
      </c>
      <c r="F27" s="98">
        <f>SUMIF(Avril!$G$2:$G$819,"EQP",Avril!$D$2:$D$819)</f>
        <v>495</v>
      </c>
      <c r="G27" s="98">
        <f ca="1">SUMIF(Mai!$G$2:$G$745,"EQP",Mai!$D$2:$D$740)</f>
        <v>2145.1309999999999</v>
      </c>
      <c r="H27" s="98">
        <f>SUMIF(Juin!$G$2:$G$793,"EQP",Juin!$D$2:$D$793)</f>
        <v>0</v>
      </c>
      <c r="I27" s="98">
        <f>SUMIF(Juillet!$G$2:$G$700,"EQP",Juillet!$D$2:$D$700)</f>
        <v>0</v>
      </c>
      <c r="J27" s="98">
        <f>SUMIF(Aout!$G$2:$G$779,"EQP",Aout!$D$2:$D$779)</f>
        <v>3748.989</v>
      </c>
      <c r="K27" s="98">
        <f>SUMIF(Septembre!$G$2:$G$814,"EQP",Septembre!$D$2:$D$814)</f>
        <v>0</v>
      </c>
      <c r="L27" s="98">
        <f>SUMIF(Octobre!$G$2:$G$847,"EQP",Octobre!$D$2:$D$847)</f>
        <v>3913.46</v>
      </c>
      <c r="M27" s="98">
        <f>SUMIF(Novembre!$G$2:$G$750,"EQP",Novembre!$D$2:$D$750)</f>
        <v>0</v>
      </c>
      <c r="N27" s="98">
        <f>SUMIF(Décembre!$G$2:$G$901,"EQP",Décembre!$D$2:$D$901)</f>
        <v>0</v>
      </c>
      <c r="O27" s="94"/>
      <c r="P27" s="98">
        <f t="shared" ca="1" si="2"/>
        <v>31307.520000000004</v>
      </c>
    </row>
    <row r="28" spans="1:26" ht="18" customHeight="1">
      <c r="B28" s="14" t="s">
        <v>672</v>
      </c>
      <c r="C28" s="98">
        <f>SUMIF(Janvier!$G$2:$G$857,"Travaux",Janvier!$D$2:$D$857)</f>
        <v>7003.7250000000004</v>
      </c>
      <c r="D28" s="98">
        <f>SUMIF(Février!$G$2:$G$889,"Travaux",Février!$D$2:$D$889)</f>
        <v>0</v>
      </c>
      <c r="E28" s="98">
        <f>SUMIF(Mars!$G$2:$G$739,"Travaux",Mars!$D$2:$D$739)</f>
        <v>5000</v>
      </c>
      <c r="F28" s="98">
        <f>SUMIF(Avril!$G$2:$G$819,"Travaux",Avril!$D$2:$D$819)</f>
        <v>4620.0330000000004</v>
      </c>
      <c r="G28" s="98">
        <f ca="1">SUMIF(Mai!$G$2:$G$745,"Travaux",Mai!$D$2:$D$740)</f>
        <v>4620.0330000000004</v>
      </c>
      <c r="H28" s="98">
        <f>SUMIF(Juin!$G$2:$G$793,"Travaux",Juin!$D$2:$D$793)</f>
        <v>4620.0330000000004</v>
      </c>
      <c r="I28" s="98">
        <f>SUMIF(Juillet!$G$2:$G$700,"Travaux",Juillet!$D$2:$D$700)</f>
        <v>0</v>
      </c>
      <c r="J28" s="98">
        <f>SUMIF(Aout!$G$2:$G$779,"Travaux",Aout!$D$2:$D$779)</f>
        <v>0</v>
      </c>
      <c r="K28" s="98">
        <f>SUMIF(Septembre!$G$2:$G$814,"Travaux",Septembre!$D$2:$D$814)</f>
        <v>0</v>
      </c>
      <c r="L28" s="98">
        <f>SUMIF(Octobre!$G$2:$G$847,"Travaux",Octobre!$D$2:$D$847)</f>
        <v>0</v>
      </c>
      <c r="M28" s="98">
        <f>SUMIF(Novembre!$G$2:$G$750,"Travaux",Novembre!$D$2:$D$750)</f>
        <v>6665.9340000000002</v>
      </c>
      <c r="N28" s="98">
        <f>SUMIF(Décembre!$G$2:$G$901,"Travaux",Décembre!$D$2:$D$901)</f>
        <v>0</v>
      </c>
      <c r="O28" s="94"/>
      <c r="P28" s="98">
        <f t="shared" ca="1" si="2"/>
        <v>32529.758000000002</v>
      </c>
    </row>
    <row r="29" spans="1:26" ht="18" customHeight="1">
      <c r="B29" s="14" t="s">
        <v>673</v>
      </c>
      <c r="C29" s="98">
        <f>SUMIF(Janvier!$G$2:$G$857,"Retrait",Janvier!$D$2:$D$857)</f>
        <v>0</v>
      </c>
      <c r="D29" s="98">
        <f>SUMIF(Février!$G$2:$G$889,"Retrait",Février!$D$2:$D$889)</f>
        <v>0</v>
      </c>
      <c r="E29" s="98">
        <f>SUMIF(Mars!$G$2:$G$739,"Retrait",Mars!$D$2:$D$739)</f>
        <v>0</v>
      </c>
      <c r="F29" s="98">
        <f>SUMIF(Avril!$G$2:$G$819,"Retrait",Avril!$D$2:$D$819)</f>
        <v>0</v>
      </c>
      <c r="G29" s="98">
        <f ca="1">SUMIF(Mai!$G$2:$G$745,"Retrait",Mai!$D$2:$D$740)</f>
        <v>0</v>
      </c>
      <c r="H29" s="98">
        <f>SUMIF(Juin!$G$2:$G$793,"Retrait",Juin!$D$2:$D$793)</f>
        <v>0</v>
      </c>
      <c r="I29" s="98">
        <f>SUMIF(Juillet!$G$2:$G$700,"Retrait",Juillet!$D$2:$D$700)</f>
        <v>0</v>
      </c>
      <c r="J29" s="98">
        <f>SUMIF(Aout!$G$2:$G$779,"Retrait",Aout!$D$2:$D$779)</f>
        <v>0</v>
      </c>
      <c r="K29" s="98">
        <f>SUMIF(Septembre!$G$2:$G$814,"Retrait",Septembre!$D$2:$D$814)</f>
        <v>0</v>
      </c>
      <c r="L29" s="98">
        <f>SUMIF(Octobre!$G$2:$G$847,"Retrait",Octobre!$D$2:$D$847)</f>
        <v>0</v>
      </c>
      <c r="M29" s="98">
        <f>SUMIF(Novembre!$G$2:$G$750,"Retrait",Novembre!$D$2:$D$750)</f>
        <v>0</v>
      </c>
      <c r="N29" s="98">
        <f>SUMIF(Décembre!$G$2:$G$901,"Retrait",Décembre!$D$2:$D$901)</f>
        <v>0</v>
      </c>
      <c r="O29" s="94"/>
      <c r="P29" s="98">
        <f t="shared" ca="1" si="2"/>
        <v>0</v>
      </c>
    </row>
    <row r="30" spans="1:26" ht="21" customHeight="1"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</row>
    <row r="31" spans="1:26" ht="18" customHeight="1">
      <c r="B31" s="22" t="s">
        <v>182</v>
      </c>
      <c r="C31" s="100">
        <f>SUMIF(Janvier!$G$2:$G$857,"Frais",Janvier!$D$2:$D$857)</f>
        <v>0</v>
      </c>
      <c r="D31" s="100">
        <f>SUMIF(Février!$G$2:$G$889,"Frais",Février!$D$2:$D$889)</f>
        <v>0</v>
      </c>
      <c r="E31" s="100">
        <f>SUMIF(Mars!$G$2:$G$739,"Frais",Mars!$D$2:$D$739)</f>
        <v>1003.725</v>
      </c>
      <c r="F31" s="100">
        <f>SUMIF(Avril!$G$2:$G$819,"Frais",Avril!$D$2:$D$819)</f>
        <v>0</v>
      </c>
      <c r="G31" s="100">
        <f ca="1">SUMIF(Mai!$G$2:$G$745,"Frais",Mai!$D$2:$D$740)</f>
        <v>0</v>
      </c>
      <c r="H31" s="100">
        <f>SUMIF(Juin!$G$2:$G$793,"Frais",Juin!$D$2:$D$793)</f>
        <v>0</v>
      </c>
      <c r="I31" s="100">
        <f>SUMIF(Juillet!$G$2:$G$700,"Frais",Juillet!$D$2:$D$700)</f>
        <v>0</v>
      </c>
      <c r="J31" s="100">
        <f>SUMIF(Aout!$G$2:$G$779,"Frais",Aout!$D$2:$D$779)</f>
        <v>0</v>
      </c>
      <c r="K31" s="100">
        <f>SUMIF(Septembre!$G$2:$G$814,"Frais",Septembre!$D$2:$D$814)</f>
        <v>0</v>
      </c>
      <c r="L31" s="100">
        <f>SUMIF(Octobre!$G$2:$G$847,"Frais",Octobre!$D$2:$D$847)</f>
        <v>0</v>
      </c>
      <c r="M31" s="100">
        <f>SUMIF(Novembre!$G$2:$G$750,"Frais",Novembre!$D$2:$D$750)</f>
        <v>0</v>
      </c>
      <c r="N31" s="100">
        <f>SUMIF(Décembre!$G$2:$G$967,"Frais",Décembre!$D$2:$D$967)</f>
        <v>0</v>
      </c>
      <c r="O31" s="94"/>
      <c r="P31" s="100">
        <f t="shared" ref="P31:P35" ca="1" si="4">SUM(C31:N31)</f>
        <v>1003.725</v>
      </c>
    </row>
    <row r="32" spans="1:26" ht="18" customHeight="1">
      <c r="B32" s="22" t="s">
        <v>83</v>
      </c>
      <c r="C32" s="100">
        <f>SUMIF(Janvier!$G$2:$G$857,"Frais Comptable",Janvier!$D$2:$D$857)</f>
        <v>2000</v>
      </c>
      <c r="D32" s="100">
        <f>SUMIF(Février!$G$2:$G$890,"Frais Comptable",Février!$D$2:$D$890)</f>
        <v>0</v>
      </c>
      <c r="E32" s="100">
        <f>SUMIF(Mars!$G$2:$G$739,"Frais Comptable",Mars!$D$2:$D$739)</f>
        <v>0</v>
      </c>
      <c r="F32" s="100">
        <f>SUMIF(Avril!$G$2:$G$819,"Frais Comptable",Avril!$D$2:$D$819)</f>
        <v>0</v>
      </c>
      <c r="G32" s="100">
        <f ca="1">SUMIF(Mai!$G$2:$G$745,"Frais Comptable",Mai!$D$2:$D$740)</f>
        <v>0</v>
      </c>
      <c r="H32" s="100">
        <f>SUMIF(Juin!$G$2:$G$793,"Frais Comptable",Juin!$D$2:$D$793)</f>
        <v>0</v>
      </c>
      <c r="I32" s="100">
        <f>SUMIF(Juillet!$G$2:$G$700,"Frais Comptable",Juillet!$D$2:$D$700)</f>
        <v>0</v>
      </c>
      <c r="J32" s="100">
        <f>SUMIF(Aout!$G$2:$G$779,"Frais Comptable",Aout!$D$2:$D$779)</f>
        <v>0</v>
      </c>
      <c r="K32" s="100">
        <f>SUMIF(Septembre!$G$2:$G$814,"Frais Comptable",Septembre!$D$2:$D$814)</f>
        <v>0</v>
      </c>
      <c r="L32" s="100">
        <f>SUMIF(Octobre!$G$2:$G$847,"Frais Comptable",Octobre!$D$2:$D$847)</f>
        <v>0</v>
      </c>
      <c r="M32" s="100">
        <f>SUMIF(Novembre!$G$2:$G$750,"Frais Comptable",Novembre!$D$2:$D$750)</f>
        <v>1500</v>
      </c>
      <c r="N32" s="100">
        <f>SUMIF(Décembre!$G$2:$G$967,"Frais Comptable",Décembre!$D$2:$D$967)</f>
        <v>0</v>
      </c>
      <c r="O32" s="94"/>
      <c r="P32" s="100">
        <f t="shared" ca="1" si="4"/>
        <v>3500</v>
      </c>
    </row>
    <row r="33" spans="1:26" ht="18" customHeight="1">
      <c r="B33" s="22" t="s">
        <v>31</v>
      </c>
      <c r="C33" s="100">
        <f>SUMIF(Janvier!$G$2:$G$857,"Banque",Janvier!$D$2:$D$857)</f>
        <v>449.90300000000002</v>
      </c>
      <c r="D33" s="100">
        <f>SUMIF(Février!$G$2:$G$889,"Banque",Février!$D$2:$D$889)</f>
        <v>59.984999999999999</v>
      </c>
      <c r="E33" s="100">
        <f>SUMIF(Mars!$G$2:$G$739,"Banque",Mars!$D$2:$D$739)</f>
        <v>72.784999999999997</v>
      </c>
      <c r="F33" s="100">
        <f>SUMIF(Avril!$G$2:$G$819,"Banque",Avril!$D$2:$D$819)</f>
        <v>576.94999999999993</v>
      </c>
      <c r="G33" s="100">
        <f ca="1">SUMIF(Mai!$G$2:$G$745,"Banque",Mai!$D$2:$D$740)</f>
        <v>158.59</v>
      </c>
      <c r="H33" s="100">
        <f>SUMIF(Juin!$G$2:$G$793,"Banque",Juin!$D$2:$D$793)</f>
        <v>189.685</v>
      </c>
      <c r="I33" s="100">
        <f>SUMIF(Juillet!$G$2:$G$700,"Banque",Juillet!$D$2:$D$700)</f>
        <v>1348.8900000000006</v>
      </c>
      <c r="J33" s="100">
        <f>SUMIF(Aout!$G$2:$G$779,"Banque",Aout!$D$2:$D$779)</f>
        <v>193.886</v>
      </c>
      <c r="K33" s="100">
        <f>SUMIF(Septembre!$G$2:$G$814,"Banque",Septembre!$D$2:$D$814)</f>
        <v>128.61399999999998</v>
      </c>
      <c r="L33" s="100">
        <f>SUMIF(Octobre!$G$23:$G$847,"Banque",Octobre!$D$2:$D$847)</f>
        <v>7414.9859999999999</v>
      </c>
      <c r="M33" s="100">
        <f>SUMIF(Novembre!$G$2:$G$750,"Banque",Novembre!$D$2:$D$750)</f>
        <v>172.845</v>
      </c>
      <c r="N33" s="100">
        <f>SUMIF(Décembre!$G$2:$G$967,"Banque",Décembre!$D$2:$D$967)</f>
        <v>89.72499999999998</v>
      </c>
      <c r="O33" s="94"/>
      <c r="P33" s="100">
        <f t="shared" ca="1" si="4"/>
        <v>10856.844000000001</v>
      </c>
    </row>
    <row r="34" spans="1:26" ht="18" customHeight="1">
      <c r="B34" s="22" t="s">
        <v>4</v>
      </c>
      <c r="C34" s="100">
        <f>SUMIF(Janvier!$G$2:$G$857,"Crédit",Janvier!$D$2:$D$857)</f>
        <v>0</v>
      </c>
      <c r="D34" s="100">
        <f>SUMIF(Février!$G$2:$G$889,"Crédit",Février!$D$2:$D$889)</f>
        <v>0</v>
      </c>
      <c r="E34" s="100">
        <f>SUMIF(Mars!$G$2:$G$739,"Crédit",Mars!$D$2:$D$739)</f>
        <v>0</v>
      </c>
      <c r="F34" s="100">
        <f>SUMIF(Avril!$G$2:$G$819,"Crédit",Avril!$D$2:$D$819)</f>
        <v>0</v>
      </c>
      <c r="G34" s="100">
        <f ca="1">SUMIF(Mai!$G$2:$G$745,"Crédit",Mai!$D$2:$D$740)</f>
        <v>0</v>
      </c>
      <c r="H34" s="100">
        <f>SUMIF(Juin!$G$2:$G$793,"Crédit",Juin!$D$2:$D$793)</f>
        <v>0</v>
      </c>
      <c r="I34" s="100">
        <f>SUMIF(Juillet!$G$2:$G$700,"Crédit",Juillet!$D$2:$D$700)</f>
        <v>0</v>
      </c>
      <c r="J34" s="100">
        <f>SUMIF(Aout!$G$2:$G$779,"Crédit",Aout!$D$2:$D$779)</f>
        <v>0</v>
      </c>
      <c r="K34" s="100">
        <f>SUMIF(Septembre!$G$2:$G$814,"Crédit",Septembre!$D$2:$D$814)</f>
        <v>0</v>
      </c>
      <c r="L34" s="100">
        <f>SUMIF(Octobre!$G$2:$G$847,"Crédit",Octobre!$D$2:$D$847)</f>
        <v>0</v>
      </c>
      <c r="M34" s="100">
        <f>SUMIF(Novembre!$G$2:$G$750,"Crédit",Novembre!$D$2:$D$750)</f>
        <v>0</v>
      </c>
      <c r="N34" s="100">
        <f>SUMIF(Décembre!$G$2:$G$967,"Crédit",Décembre!$D$2:$D$967)</f>
        <v>0</v>
      </c>
      <c r="O34" s="94"/>
      <c r="P34" s="100">
        <f t="shared" ca="1" si="4"/>
        <v>0</v>
      </c>
    </row>
    <row r="35" spans="1:26" ht="18" customHeight="1">
      <c r="B35" s="22" t="s">
        <v>674</v>
      </c>
      <c r="C35" s="100">
        <f>SUMIF(Janvier!$G$2:$G$857,"CB",Janvier!$D$2:$D$857)</f>
        <v>0</v>
      </c>
      <c r="D35" s="100">
        <f>SUMIF(Février!$G$2:$G$889,"CB",Février!$D$2:$D$889)</f>
        <v>0</v>
      </c>
      <c r="E35" s="100">
        <f>SUMIF(Mars!$G$2:$G$739,"CB",Mars!$D$2:$D$739)</f>
        <v>0</v>
      </c>
      <c r="F35" s="100">
        <f>SUMIF(Avril!$G$2:$G$819,"CB",Avril!$D$2:$D$819)</f>
        <v>0</v>
      </c>
      <c r="G35" s="100">
        <f ca="1">SUMIF(Mai!$G$2:$G$745,"CB",Mai!$D$2:$D$740)</f>
        <v>0</v>
      </c>
      <c r="H35" s="100">
        <f>SUMIF(Juin!$G$2:$G$793,"CB",Juin!$D$2:$D$793)</f>
        <v>0</v>
      </c>
      <c r="I35" s="100">
        <f>SUMIF(Juillet!$G$2:$G$700,"CB",Juillet!$D$2:$D$700)</f>
        <v>0</v>
      </c>
      <c r="J35" s="100">
        <f>SUMIF(Aout!$G$2:$G$779,"CB",Aout!$D$2:$D$779)</f>
        <v>0</v>
      </c>
      <c r="K35" s="100">
        <f>SUMIF(Septembre!$G$2:$G$814,"CB",Septembre!$D$2:$D$814)</f>
        <v>0</v>
      </c>
      <c r="L35" s="100">
        <f>SUMIF(Octobre!$G$2:$G$847,"CB",Octobre!$D$2:$D$847)</f>
        <v>0</v>
      </c>
      <c r="M35" s="100">
        <f>SUMIF(Novembre!$G$2:$G$750,"CB",Novembre!$D$2:$D$750)</f>
        <v>0</v>
      </c>
      <c r="N35" s="100">
        <f>SUMIF(Décembre!$G$2:$G$967,"CB",Décembre!$D$2:$D$967)</f>
        <v>0</v>
      </c>
      <c r="O35" s="94"/>
      <c r="P35" s="100">
        <f t="shared" ca="1" si="4"/>
        <v>0</v>
      </c>
    </row>
    <row r="36" spans="1:26" ht="13.5" customHeight="1"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</row>
    <row r="37" spans="1:26" ht="18.75" customHeight="1">
      <c r="B37" s="11" t="s">
        <v>117</v>
      </c>
      <c r="C37" s="101">
        <f>SUMIF(Janvier!$G$2:$G$857,"Achats",Janvier!$D$2:$D$857)</f>
        <v>1500</v>
      </c>
      <c r="D37" s="101">
        <f>SUMIF(Février!$G$2:$G$889,"Achats",Février!$D$2:$D$889)</f>
        <v>0</v>
      </c>
      <c r="E37" s="101">
        <f>SUMIF(Mars!$G$2:$G$739,"Achats",Mars!$D$2:$D$739)</f>
        <v>0</v>
      </c>
      <c r="F37" s="101">
        <f>SUMIF(Avril!$G$2:$G$819,"Achats",Avril!$D$2:$D$819)</f>
        <v>0</v>
      </c>
      <c r="G37" s="101">
        <f ca="1">SUMIF(Mai!$G$2:$G$745,"Achats",Mai!$D$2:$D$740)</f>
        <v>0</v>
      </c>
      <c r="H37" s="101">
        <f>SUMIF(Juin!$G$2:$G$793,"Achats",Juin!$D$2:$D$793)</f>
        <v>0</v>
      </c>
      <c r="I37" s="101">
        <f>SUMIF(Juillet!$G$2:$G$700,"Achats",Juillet!$D$2:$D$700)</f>
        <v>0</v>
      </c>
      <c r="J37" s="101">
        <f>SUMIF(Aout!$G$2:$G$779,"Achats",Aout!$D$2:$D$779)</f>
        <v>4570</v>
      </c>
      <c r="K37" s="101">
        <f>SUMIF(Septembre!$G$2:$G$814,"Achats",Septembre!$D$2:$D$814)</f>
        <v>0</v>
      </c>
      <c r="L37" s="101">
        <f>SUMIF(Octobre!$G$35:$G$847,"Achats",Octobre!$D$35:$D$847)</f>
        <v>0</v>
      </c>
      <c r="M37" s="101">
        <f>SUMIF(Novembre!$G$2:$G$750,"Achats",Novembre!$D$2:$D$750)</f>
        <v>0</v>
      </c>
      <c r="N37" s="101">
        <f>SUMIF(Décembre!$G$2:$G$967,"Achats",Décembre!$D$2:$D$967)</f>
        <v>0</v>
      </c>
      <c r="O37" s="94"/>
      <c r="P37" s="101">
        <f t="shared" ref="P37:P41" ca="1" si="5">SUM(C37:N37)</f>
        <v>6070</v>
      </c>
    </row>
    <row r="38" spans="1:26" ht="18.75" customHeight="1">
      <c r="B38" s="11" t="s">
        <v>425</v>
      </c>
      <c r="C38" s="101">
        <f>SUMIF(Janvier!$G$2:$G$910,"Acompte",Janvier!$D$2:$D$910)-SUMIF(Janvier!$G$2:$G$910,"Acompte",Janvier!$E$2:$E$910)</f>
        <v>0</v>
      </c>
      <c r="D38" s="101">
        <f>SUMIF(Février!$G$2:$G$918,"Acompte",Février!$D$2:$D$918)-SUMIF(Février!$G$2:$G$918,"Acompte",Février!$E$2:$E$918)</f>
        <v>0</v>
      </c>
      <c r="E38" s="101">
        <f>SUMIF(Mars!$G$2:$G$885,"Acompte",Mars!$D$2:$D$885)-SUMIF(Mars!$G$2:$G$885,"Acompte",Mars!$E$2:$E$885)</f>
        <v>0</v>
      </c>
      <c r="F38" s="101">
        <f>SUMIF(Avril!$G$2:$G$881,"Acompte",Avril!$D$2:$D$881)-SUMIF(Avril!$G$2:$G$881,"Acompte",Avril!$E$2:$E$881)</f>
        <v>0</v>
      </c>
      <c r="G38" s="101">
        <f>SUMIF(Mai!$G$2:$G$813,"Acompte",Mai!$D$2:$D$813)-SUMIF(Mai!$G$2:$G$813,"Acompte",Mai!$E$2:$E$813)</f>
        <v>0</v>
      </c>
      <c r="H38" s="101">
        <f>SUMIF(Juin!$G$2:$G$883,"Acompte",Juin!$D$2:$D$883)-SUMIF(Juin!$G$2:$G$883,"Acompte",Juin!$E$2:$E$883)</f>
        <v>0</v>
      </c>
      <c r="I38" s="101">
        <f>SUMIF(Juillet!$G$2:$G$802,"Acompte",Juillet!$D$2:$D$802)-SUMIF(Juillet!$G$2:$G$802,"Acompte",Juillet!$E$2:$E$802)</f>
        <v>8753.7250000000004</v>
      </c>
      <c r="J38" s="101">
        <f>SUMIF(Aout!$G$2:$G$882,"Acompte",Aout!$D$2:$D$882)-SUMIF(Aout!$G$2:$G$882,"Acompte",Aout!$E$2:$E$882)</f>
        <v>0</v>
      </c>
      <c r="K38" s="101">
        <f>SUMIF(Septembre!$G$2:$G$916,"Acompte",Septembre!$D$2:$D$916)-SUMIF(Septembre!$G$2:$G$916,"Acompte",Septembre!$E$2:$E$916)</f>
        <v>0</v>
      </c>
      <c r="L38" s="101">
        <f>SUMIF(Octobre!$G$35:$G$846,"Acompte",Octobre!$D$35:$D$846)-SUMIF(Octobre!$G$35:$G$846,"Acompte",Octobre!$E$35:$E$846)</f>
        <v>0</v>
      </c>
      <c r="M38" s="101">
        <f>SUMIF(Novembre!$G$2:$G$750,"Acompte",Novembre!$D$2:$D$750)-SUMIF(Novembre!$G$2:$G$750,"Acompte",Novembre!$E$2:$E$750)</f>
        <v>0</v>
      </c>
      <c r="N38" s="101">
        <f>SUMIF(Décembre!$G$2:$G$965,"Acompte",Décembre!$D$2:$D$965)-SUMIF(Décembre!$G$2:$G$965,"Acompte",Décembre!$E$2:$E$965)</f>
        <v>0</v>
      </c>
      <c r="O38" s="94"/>
      <c r="P38" s="101">
        <f t="shared" si="5"/>
        <v>8753.7250000000004</v>
      </c>
    </row>
    <row r="39" spans="1:26" ht="18" customHeight="1">
      <c r="B39" s="11" t="s">
        <v>675</v>
      </c>
      <c r="C39" s="101">
        <f>SUMIF(Janvier!$G$2:$G$857,"Frais Km",Janvier!$D$2:$D$857)</f>
        <v>0</v>
      </c>
      <c r="D39" s="101">
        <f>SUMIF(Février!$G$2:$G$889,"Frais Km",Février!$D$2:$D$889)</f>
        <v>0</v>
      </c>
      <c r="E39" s="101">
        <f>SUMIF(Mars!$G$2:$G$739,"Frais Km",Mars!$D$2:$D$739)</f>
        <v>0</v>
      </c>
      <c r="F39" s="101">
        <f>SUMIF(Avril!$G$2:$G$819,"Frais Km",Avril!$D$2:$D$819)</f>
        <v>0</v>
      </c>
      <c r="G39" s="101">
        <f ca="1">SUMIF(Mai!$G$2:$G$745,"Frais Km",Mai!$D$2:$D$740)</f>
        <v>0</v>
      </c>
      <c r="H39" s="101">
        <f>SUMIF(Juin!$G$2:$G$793,"Frais Km",Juin!$D$2:$D$793)</f>
        <v>0</v>
      </c>
      <c r="I39" s="101">
        <f>SUMIF(Juillet!$G$2:$G$700,"Frais Km",Juillet!$D$2:$D$700)</f>
        <v>0</v>
      </c>
      <c r="J39" s="101">
        <f>SUMIF(Aout!$G$2:$G$779,"Frais Km",Aout!$D$2:$D$779)</f>
        <v>0</v>
      </c>
      <c r="K39" s="101">
        <f>SUMIF(Septembre!$G$2:$G$814,"Frais Km",Septembre!$D$2:$D$814)</f>
        <v>0</v>
      </c>
      <c r="L39" s="101">
        <f>SUMIF(Octobre!$G$35:$G$847,"Frais Km",Octobre!$D$35:$D$847)</f>
        <v>0</v>
      </c>
      <c r="M39" s="101">
        <f>SUMIF(Novembre!$G$2:$G$750,"Frais Km",Novembre!$D$2:$D$750)</f>
        <v>0</v>
      </c>
      <c r="N39" s="101">
        <f>SUMIF(Décembre!$G$2:$G$967,"Frais Km",Décembre!$D$2:$D$967)</f>
        <v>0</v>
      </c>
      <c r="O39" s="94"/>
      <c r="P39" s="101">
        <f t="shared" ca="1" si="5"/>
        <v>0</v>
      </c>
    </row>
    <row r="40" spans="1:26" ht="18" customHeight="1">
      <c r="B40" s="11" t="s">
        <v>86</v>
      </c>
      <c r="C40" s="101">
        <f>SUMIF(Janvier!$G$2:$G$857,"SODEXO",Janvier!$D$2:$D$857)</f>
        <v>3746.2249999999999</v>
      </c>
      <c r="D40" s="101">
        <f>SUMIF(Février!$G$2:$G$889,"SODEXO",Février!$D$2:$D$889)</f>
        <v>958.27499999999998</v>
      </c>
      <c r="E40" s="101">
        <f>SUMIF(Mars!$G$2:$G$739,"SODEXO",Mars!$D$2:$D$739)</f>
        <v>799.35500000000002</v>
      </c>
      <c r="F40" s="101">
        <f>SUMIF(Avril!$G$2:$G$819,"SODEXO",Avril!$D$2:$D$819)</f>
        <v>0</v>
      </c>
      <c r="G40" s="101">
        <f ca="1">SUMIF(Mai!$G$2:$G$745,"SODEXO",Mai!$D$2:$D$740)</f>
        <v>1118.2049999999999</v>
      </c>
      <c r="H40" s="101">
        <f>SUMIF(Juin!$G$2:$G$793,"SODEXO",Juin!$D$2:$D$793)</f>
        <v>1186.0650000000001</v>
      </c>
      <c r="I40" s="101">
        <f>SUMIF(Juillet!$G$2:$G$700,"SODEXO",Juillet!$D$2:$D$700)</f>
        <v>1211.825</v>
      </c>
      <c r="J40" s="101">
        <f>SUMIF(Aout!$G$2:$G$779,"SODEXO",Aout!$D$2:$D$779)</f>
        <v>856.56500000000005</v>
      </c>
      <c r="K40" s="101">
        <f>SUMIF(Septembre!$G$2:$G$814,"SODEXO",Septembre!$D$2:$D$814)</f>
        <v>699.75699999999995</v>
      </c>
      <c r="L40" s="101">
        <f>SUMIF(Octobre!$G$2:$G$847,"SODEXO",Octobre!$D$2:$D$847)</f>
        <v>500.20499999999998</v>
      </c>
      <c r="M40" s="101">
        <f>SUMIF(Novembre!$G$2:$G$750,"SODEXO",Novembre!$D$2:$D$750)</f>
        <v>742.13499999999999</v>
      </c>
      <c r="N40" s="101">
        <f>SUMIF(Décembre!$G$2:$G$967,"SODEXO",Décembre!$D$2:$D$967)</f>
        <v>516.46500000000003</v>
      </c>
      <c r="O40" s="94"/>
      <c r="P40" s="101">
        <f t="shared" ca="1" si="5"/>
        <v>12335.077000000001</v>
      </c>
    </row>
    <row r="41" spans="1:26" ht="18" customHeight="1">
      <c r="B41" s="11" t="s">
        <v>12</v>
      </c>
      <c r="C41" s="101">
        <f>SUMIF(Janvier!$G$2:$G$857,"Salaire",Janvier!$D$2:$D$857)</f>
        <v>8371.8080000000027</v>
      </c>
      <c r="D41" s="101">
        <f>SUMIF(Février!$G$2:$G$889,"Salaire",Février!$D$2:$D$889)</f>
        <v>6762.125</v>
      </c>
      <c r="E41" s="101">
        <f>SUMIF(Mars!$G$2:$G$739,"Salaire",Mars!$D$2:$D$739)</f>
        <v>10983.575000000001</v>
      </c>
      <c r="F41" s="101">
        <f>SUMIF(Avril!$G$2:$G$819,"Salaire",Avril!$D$2:$D$819)</f>
        <v>2436.4499999999998</v>
      </c>
      <c r="G41" s="101">
        <f ca="1">SUMIF(Mai!$G$2:$G$745,"Salaire",Mai!$D$2:$D$740)</f>
        <v>6900.4</v>
      </c>
      <c r="H41" s="101">
        <f>SUMIF(Juin!$G$2:$G$793,"Salaire",Juin!$D$2:$D$793)</f>
        <v>8489.9</v>
      </c>
      <c r="I41" s="101">
        <f>SUMIF(Juillet!$G$2:$G$700,"Salaire",Juillet!$D$2:$D$700)</f>
        <v>7848.9</v>
      </c>
      <c r="J41" s="101">
        <f>SUMIF(Aout!$G$2:$G$779,"Salaire",Aout!$D$2:$D$779)</f>
        <v>7609.625</v>
      </c>
      <c r="K41" s="101">
        <f>SUMIF(Septembre!$G$2:$G$814,"Salaire",Septembre!$D$2:$D$814)</f>
        <v>6798.9</v>
      </c>
      <c r="L41" s="101">
        <f>SUMIF(Octobre!$G$2:$G$847,"Salaire",Octobre!$D$2:$D$847)</f>
        <v>5762.9</v>
      </c>
      <c r="M41" s="101">
        <f>SUMIF(Novembre!$G$2:$G$750,"Salaire",Novembre!$D$2:$D$750)</f>
        <v>6642.9</v>
      </c>
      <c r="N41" s="101">
        <f>SUMIF(Décembre!$G$2:$G$967,"Salaire",Décembre!$D$2:$D$967)</f>
        <v>9169.3499999999985</v>
      </c>
      <c r="O41" s="94"/>
      <c r="P41" s="101">
        <f t="shared" ca="1" si="5"/>
        <v>87776.832999999984</v>
      </c>
    </row>
    <row r="42" spans="1:26" ht="13.5" customHeight="1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R42" s="102" t="s">
        <v>676</v>
      </c>
    </row>
    <row r="43" spans="1:26" ht="18" customHeight="1">
      <c r="A43" s="114" t="s">
        <v>677</v>
      </c>
      <c r="B43" s="26" t="s">
        <v>95</v>
      </c>
      <c r="C43" s="103">
        <f>SUMIF(Janvier!$G$2:$G$857,"CNSS",Janvier!$D$2:$D$857)</f>
        <v>4961.9260000000004</v>
      </c>
      <c r="D43" s="103">
        <f>SUMIF(Février!$G$2:$G$889,"CNSSf",Février!$D$2:$D$889)</f>
        <v>0</v>
      </c>
      <c r="E43" s="103">
        <f>SUMIF(Mars!$G$2:$G$739,"CNSS",Mars!$D$2:$D$739)</f>
        <v>0</v>
      </c>
      <c r="F43" s="103">
        <f>SUMIF(Avril!$G$2:$G$819,"CNSS",Avril!$D$2:$D$819)</f>
        <v>5484.643</v>
      </c>
      <c r="G43" s="103">
        <f ca="1">SUMIF(Mai!$G$2:$G$745,"CNSS",Mai!$D$2:$D$740)</f>
        <v>0</v>
      </c>
      <c r="H43" s="103">
        <f>SUMIF(Juin!$G$2:$G$793,"CNSS",Juin!$D$2:$D$793)</f>
        <v>0</v>
      </c>
      <c r="I43" s="103">
        <f>SUMIF(Juillet!$G$2:$G$700,"CNSS",Juillet!$D$2:$D$700)</f>
        <v>6211.625</v>
      </c>
      <c r="J43" s="103">
        <f>SUMIF(Aout!$G$2:$G$779,"CNSS",Aout!$D$2:$D$779)</f>
        <v>0</v>
      </c>
      <c r="K43" s="103">
        <f>SUMIF(Septembre!$G$2:$G$814,"CNSS",Septembre!$D$2:$D$814)</f>
        <v>0</v>
      </c>
      <c r="L43" s="103">
        <f>SUMIF(Octobre!$G$2:$G$847,"CNSS",Octobre!$D$2:$D$847)</f>
        <v>4944.2070000000003</v>
      </c>
      <c r="M43" s="103">
        <f>SUMIF(Novembre!$G$2:$G$750,"CNSS",Novembre!$D$2:$D$750)</f>
        <v>0</v>
      </c>
      <c r="N43" s="103">
        <f>SUMIF(Décembre!$G$2:$G$967,"CNSS",Décembre!$D$2:$D$967)</f>
        <v>698.05799999999999</v>
      </c>
      <c r="O43" s="94"/>
      <c r="P43" s="103">
        <f t="shared" ref="P43:P45" ca="1" si="6">SUM(D43:N43)</f>
        <v>17338.532999999999</v>
      </c>
      <c r="R43" s="104">
        <f t="shared" ref="R43:R45" ca="1" si="7">P43-P48</f>
        <v>17338.532999999999</v>
      </c>
    </row>
    <row r="44" spans="1:26" ht="18" customHeight="1">
      <c r="A44" s="115"/>
      <c r="B44" s="26" t="s">
        <v>108</v>
      </c>
      <c r="C44" s="103">
        <f>SUMIF(Janvier!$G$2:$G$857,"Declaration",Janvier!$D$2:$D$857)</f>
        <v>3136.4490000000001</v>
      </c>
      <c r="D44" s="103">
        <f>SUMIF(Février!$G$2:$G$889,"Declaration",Février!$D$2:$D$889)</f>
        <v>1211.192</v>
      </c>
      <c r="E44" s="103">
        <f>SUMIF(Mars!$G$2:$G$739,"Declaration",Mars!$D$2:$D$739)</f>
        <v>1653.9760000000001</v>
      </c>
      <c r="F44" s="103">
        <f>SUMIF(Avril!$G$2:$G$819,"Declaration",Avril!$D$2:$D$819)</f>
        <v>1298.3810000000001</v>
      </c>
      <c r="G44" s="103">
        <f ca="1">SUMIF(Mai!$G$2:$G$745,"Declaration",Mai!$D$2:$D$740)</f>
        <v>2789.71</v>
      </c>
      <c r="H44" s="103">
        <f>SUMIF(Juin!$G$2:$G$793,"Declaration",Juin!$D$2:$D$793)</f>
        <v>1260.1600000000001</v>
      </c>
      <c r="I44" s="103">
        <f>SUMIF(Juillet!$G$2:$G$700,"Declaration",Juillet!$D$2:$D$700)</f>
        <v>1468.048</v>
      </c>
      <c r="J44" s="103">
        <f>SUMIF(Aout!$G$2:$G$779,"Declaration",Aout!$D$2:$D$779)</f>
        <v>1648.13</v>
      </c>
      <c r="K44" s="103">
        <f>SUMIF(Septembre!$G$2:$G$814,"Declaration",Septembre!$D$2:$D$814)</f>
        <v>1018.718</v>
      </c>
      <c r="L44" s="103">
        <f>SUMIF(Octobre!$G$2:$G$847,"Declaration",Octobre!$D$2:$D$847)</f>
        <v>2125.4160000000002</v>
      </c>
      <c r="M44" s="103">
        <f>SUMIF(Novembre!$G$2:$G$750,"Declaration",Novembre!$D$2:$D$750)</f>
        <v>1116.518</v>
      </c>
      <c r="N44" s="103">
        <f>SUMIF(Décembre!$G$2:$G$967,"Declaration",Décembre!$D$2:$D$967)</f>
        <v>925.53700000000003</v>
      </c>
      <c r="O44" s="94"/>
      <c r="P44" s="103">
        <f t="shared" ca="1" si="6"/>
        <v>16515.786000000004</v>
      </c>
      <c r="R44" s="104">
        <f t="shared" ca="1" si="7"/>
        <v>16515.786000000004</v>
      </c>
    </row>
    <row r="45" spans="1:26" ht="18" customHeight="1">
      <c r="A45" s="115"/>
      <c r="B45" s="26" t="s">
        <v>225</v>
      </c>
      <c r="C45" s="103">
        <f>SUMIF(Janvier!$G$2:$G$857,"BILAN",Janvier!$D$2:$D$857)</f>
        <v>0</v>
      </c>
      <c r="D45" s="103">
        <f>SUMIF(Février!$G$2:$G$889,"BILAN",Février!$D$2:$D$889)</f>
        <v>0</v>
      </c>
      <c r="E45" s="103">
        <f>SUMIF(Mars!$G$2:$G$739,"BILAN",Mars!$D$2:$D$739)</f>
        <v>4671.1940000000004</v>
      </c>
      <c r="F45" s="103">
        <f>SUMIF(Avril!$G$2:$G$819,"BILAN",Avril!$D$2:$D$819)</f>
        <v>0</v>
      </c>
      <c r="G45" s="103">
        <f ca="1">SUMIF(Mai!$G$2:$G$745,"BILAN",Mai!$D$2:$D$740)</f>
        <v>0</v>
      </c>
      <c r="H45" s="103">
        <f>SUMIF(Juin!$G$2:$G$793,"BILAN",Juin!$D$2:$D$793)</f>
        <v>0</v>
      </c>
      <c r="I45" s="103">
        <f>SUMIF(Juillet!$G$2:$G$700,"BILAN",Juillet!$D$2:$D$700)</f>
        <v>1167.7950000000001</v>
      </c>
      <c r="J45" s="103">
        <f>SUMIF(Aout!$G$2:$G$779,"BILAN",Aout!$D$2:$D$779)</f>
        <v>0</v>
      </c>
      <c r="K45" s="103">
        <f>SUMIF(Septembre!$G$2:$G$814,"BILAN",Septembre!$D$2:$D$814)</f>
        <v>0</v>
      </c>
      <c r="L45" s="103">
        <f>SUMIF(Octobre!$G$35:$G$847,"BILAN",Octobre!$D$35:$D$847)</f>
        <v>0</v>
      </c>
      <c r="M45" s="103">
        <f>SUMIF(Novembre!$G$2:$G$750,"BILAN",Novembre!$D$2:$D$750)</f>
        <v>0</v>
      </c>
      <c r="N45" s="103">
        <f>SUMIF(Décembre!$G$2:$G$967,"BILAN",Décembre!$D$2:$D$967)</f>
        <v>0</v>
      </c>
      <c r="O45" s="94"/>
      <c r="P45" s="103">
        <f t="shared" ca="1" si="6"/>
        <v>5838.9890000000005</v>
      </c>
      <c r="R45" s="104">
        <f t="shared" ca="1" si="7"/>
        <v>5838.9890000000005</v>
      </c>
    </row>
    <row r="46" spans="1:26" ht="18" customHeight="1">
      <c r="A46" s="116"/>
      <c r="B46" s="26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94"/>
      <c r="P46" s="103"/>
      <c r="R46" s="104">
        <f>P46-P52</f>
        <v>0</v>
      </c>
    </row>
    <row r="47" spans="1:26" ht="14.25" customHeight="1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</row>
    <row r="48" spans="1:26" ht="20.25" customHeight="1">
      <c r="A48" s="117" t="s">
        <v>678</v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7"/>
      <c r="N48" s="108"/>
      <c r="O48" s="109"/>
      <c r="P48" s="107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20.25" customHeight="1">
      <c r="A49" s="118"/>
      <c r="B49" s="105"/>
      <c r="C49" s="106"/>
      <c r="D49" s="106"/>
      <c r="E49" s="106"/>
      <c r="F49" s="106"/>
      <c r="G49" s="106"/>
      <c r="H49" s="106"/>
      <c r="I49" s="106"/>
      <c r="J49" s="106"/>
      <c r="K49" s="110"/>
      <c r="L49" s="107"/>
      <c r="M49" s="107"/>
      <c r="N49" s="107"/>
      <c r="O49" s="109"/>
      <c r="P49" s="107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20.25" customHeight="1">
      <c r="A50" s="118"/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108"/>
      <c r="N50" s="107"/>
      <c r="O50" s="109"/>
      <c r="P50" s="107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20.25" customHeight="1">
      <c r="A51" s="118"/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108"/>
      <c r="N51" s="107"/>
      <c r="O51" s="109"/>
      <c r="P51" s="107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20.25" customHeight="1">
      <c r="A52" s="119"/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107"/>
      <c r="N52" s="107"/>
      <c r="O52" s="109"/>
      <c r="P52" s="107">
        <f>SUM(C52:N52)</f>
        <v>0</v>
      </c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4.25" customHeight="1">
      <c r="H53" s="111"/>
    </row>
    <row r="54" spans="1:26" ht="14.25" customHeight="1">
      <c r="I54" s="112"/>
      <c r="K54" s="112"/>
    </row>
    <row r="55" spans="1:26" ht="14.25" customHeight="1"/>
    <row r="56" spans="1:26" ht="14.25" customHeight="1"/>
    <row r="57" spans="1:26" ht="14.25" customHeight="1"/>
    <row r="58" spans="1:26" ht="14.25" customHeight="1"/>
    <row r="59" spans="1:26" ht="14.25" customHeight="1"/>
    <row r="60" spans="1:26" ht="14.25" customHeight="1"/>
    <row r="61" spans="1:26" ht="14.25" customHeight="1"/>
    <row r="62" spans="1:26" ht="14.25" customHeight="1"/>
    <row r="63" spans="1:26" ht="14.25" customHeight="1"/>
    <row r="64" spans="1:2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">
    <mergeCell ref="A43:A46"/>
    <mergeCell ref="A48:A52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1" width="11.21875" customWidth="1"/>
    <col min="2" max="2" width="92" customWidth="1"/>
    <col min="3" max="26" width="11.21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EzeeGen</cp:lastModifiedBy>
  <dcterms:created xsi:type="dcterms:W3CDTF">2006-09-16T00:00:00Z</dcterms:created>
  <dcterms:modified xsi:type="dcterms:W3CDTF">2025-02-19T15:11:05Z</dcterms:modified>
</cp:coreProperties>
</file>