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zeeGen\Downloads\"/>
    </mc:Choice>
  </mc:AlternateContent>
  <bookViews>
    <workbookView xWindow="0" yWindow="504" windowWidth="41916" windowHeight="22464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F17" i="1"/>
  <c r="E17" i="1"/>
  <c r="E21" i="1" s="1"/>
  <c r="E22" i="1" l="1"/>
  <c r="E34" i="1"/>
  <c r="E24" i="1" l="1"/>
  <c r="F22" i="1"/>
  <c r="F34" i="1"/>
  <c r="G34" i="1" s="1"/>
  <c r="D41" i="1" l="1"/>
  <c r="D43" i="1" s="1"/>
  <c r="E25" i="1"/>
  <c r="F25" i="1" s="1"/>
</calcChain>
</file>

<file path=xl/sharedStrings.xml><?xml version="1.0" encoding="utf-8"?>
<sst xmlns="http://schemas.openxmlformats.org/spreadsheetml/2006/main" count="64" uniqueCount="47">
  <si>
    <t>Fact 2025-001</t>
  </si>
  <si>
    <t>Fact 2025-002</t>
  </si>
  <si>
    <t>Fact 2025-006</t>
  </si>
  <si>
    <t>Fact 2025-009</t>
  </si>
  <si>
    <t>Fact 2025-010</t>
  </si>
  <si>
    <t>Fact 2025-016</t>
  </si>
  <si>
    <t>Fact 2025-017</t>
  </si>
  <si>
    <t>Fact 2025-018</t>
  </si>
  <si>
    <t>Total</t>
  </si>
  <si>
    <t>Mois</t>
  </si>
  <si>
    <t>Intervenant</t>
  </si>
  <si>
    <t>Sofiane OUNI</t>
  </si>
  <si>
    <t>Haitham HAMZAOUI</t>
  </si>
  <si>
    <t>Khaled HIZAOUI</t>
  </si>
  <si>
    <t>Numéro facture</t>
  </si>
  <si>
    <t>TTC en Euro</t>
  </si>
  <si>
    <t>correction de reglement</t>
  </si>
  <si>
    <t>régl attendu</t>
  </si>
  <si>
    <t xml:space="preserve">écart </t>
  </si>
  <si>
    <t>Contrôle des reglement reçu CLEVERSET</t>
  </si>
  <si>
    <t>FA2024-0097</t>
  </si>
  <si>
    <t>FA2024-0098</t>
  </si>
  <si>
    <t>FA2024-0099</t>
  </si>
  <si>
    <t>reglement reçu</t>
  </si>
  <si>
    <t>date reglement</t>
  </si>
  <si>
    <t>FA2025-00000026</t>
  </si>
  <si>
    <t>FA2025-00000025</t>
  </si>
  <si>
    <t>FA2025-00000024</t>
  </si>
  <si>
    <t>Retenu 1%</t>
  </si>
  <si>
    <t>reglement attendu</t>
  </si>
  <si>
    <t>retenu 1%</t>
  </si>
  <si>
    <t>Total Facturé</t>
  </si>
  <si>
    <t>Fact 2025-16;17;18;06;09;10</t>
  </si>
  <si>
    <t>On attend un justificatif pour la partie retenue</t>
  </si>
  <si>
    <t xml:space="preserve">Facturation Avril </t>
  </si>
  <si>
    <t>Retenu Facturation Avril</t>
  </si>
  <si>
    <t>Retenu des anciennes factures (sept-24-Mars-25)</t>
  </si>
  <si>
    <t>Total Rentenu en TND</t>
  </si>
  <si>
    <t>Description</t>
  </si>
  <si>
    <t>Total Retnu à payer</t>
  </si>
  <si>
    <t>NB: Une attestation de retenu d'un montant de 2717,69 doit être fournie</t>
  </si>
  <si>
    <t>Règlement attenu restant</t>
  </si>
  <si>
    <t>Total facture avril (non payé)</t>
  </si>
  <si>
    <t>Avoir</t>
  </si>
  <si>
    <t>Reste à payer</t>
  </si>
  <si>
    <t>Montant en TND</t>
  </si>
  <si>
    <t>Total Retenu à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</si>
</sst>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0\ [$TND]_-;\-* #,##0.000\ [$TND]_-;_-* &quot;-&quot;???\ [$TND]_-;_-@_-"/>
    <numFmt numFmtId="165" formatCode="_-* #,##0.00\ [$TND]_-;\-* #,##0.00\ [$TND]_-;_-* &quot;-&quot;??\ [$TND]_-;_-@_-"/>
    <numFmt numFmtId="166" formatCode="_ * #,##0.00_)\ [$TND]_ ;_ * \(#,##0.00\)\ [$TND]_ ;_ * &quot;-&quot;??_)\ [$TND]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2" xfId="0" applyBorder="1"/>
    <xf numFmtId="0" fontId="0" fillId="0" borderId="5" xfId="0" applyBorder="1"/>
    <xf numFmtId="44" fontId="0" fillId="0" borderId="6" xfId="0" applyNumberFormat="1" applyBorder="1"/>
    <xf numFmtId="0" fontId="0" fillId="0" borderId="7" xfId="0" applyBorder="1"/>
    <xf numFmtId="44" fontId="0" fillId="0" borderId="4" xfId="0" applyNumberFormat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164" fontId="0" fillId="0" borderId="0" xfId="1" applyNumberFormat="1" applyFont="1" applyFill="1" applyBorder="1"/>
    <xf numFmtId="0" fontId="0" fillId="0" borderId="1" xfId="0" applyBorder="1"/>
    <xf numFmtId="0" fontId="7" fillId="2" borderId="11" xfId="0" applyFont="1" applyFill="1" applyBorder="1"/>
    <xf numFmtId="0" fontId="2" fillId="0" borderId="0" xfId="0" applyFont="1"/>
    <xf numFmtId="164" fontId="2" fillId="0" borderId="0" xfId="0" applyNumberFormat="1" applyFont="1"/>
    <xf numFmtId="44" fontId="0" fillId="0" borderId="0" xfId="0" applyNumberFormat="1"/>
    <xf numFmtId="165" fontId="2" fillId="0" borderId="0" xfId="0" applyNumberFormat="1" applyFont="1"/>
    <xf numFmtId="44" fontId="6" fillId="0" borderId="0" xfId="0" applyNumberFormat="1" applyFont="1"/>
    <xf numFmtId="17" fontId="4" fillId="0" borderId="1" xfId="0" applyNumberFormat="1" applyFont="1" applyBorder="1"/>
    <xf numFmtId="165" fontId="0" fillId="0" borderId="1" xfId="0" applyNumberFormat="1" applyBorder="1"/>
    <xf numFmtId="164" fontId="0" fillId="0" borderId="1" xfId="1" applyNumberFormat="1" applyFont="1" applyFill="1" applyBorder="1"/>
    <xf numFmtId="14" fontId="0" fillId="0" borderId="1" xfId="0" applyNumberFormat="1" applyBorder="1"/>
    <xf numFmtId="165" fontId="0" fillId="0" borderId="1" xfId="1" applyNumberFormat="1" applyFont="1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17" fontId="0" fillId="0" borderId="2" xfId="0" applyNumberFormat="1" applyFill="1" applyBorder="1"/>
    <xf numFmtId="0" fontId="0" fillId="0" borderId="3" xfId="0" applyFill="1" applyBorder="1"/>
    <xf numFmtId="44" fontId="0" fillId="0" borderId="18" xfId="1" applyFont="1" applyFill="1" applyBorder="1"/>
    <xf numFmtId="44" fontId="0" fillId="0" borderId="3" xfId="1" applyFont="1" applyFill="1" applyBorder="1"/>
    <xf numFmtId="14" fontId="0" fillId="0" borderId="25" xfId="0" applyNumberFormat="1" applyFill="1" applyBorder="1"/>
    <xf numFmtId="17" fontId="0" fillId="0" borderId="5" xfId="0" applyNumberFormat="1" applyFill="1" applyBorder="1"/>
    <xf numFmtId="0" fontId="0" fillId="0" borderId="1" xfId="0" applyFill="1" applyBorder="1"/>
    <xf numFmtId="44" fontId="0" fillId="0" borderId="1" xfId="1" applyFont="1" applyFill="1" applyBorder="1"/>
    <xf numFmtId="44" fontId="0" fillId="0" borderId="12" xfId="1" applyFont="1" applyFill="1" applyBorder="1"/>
    <xf numFmtId="14" fontId="0" fillId="0" borderId="23" xfId="0" applyNumberFormat="1" applyFill="1" applyBorder="1"/>
    <xf numFmtId="17" fontId="0" fillId="0" borderId="7" xfId="0" applyNumberFormat="1" applyFill="1" applyBorder="1"/>
    <xf numFmtId="0" fontId="0" fillId="0" borderId="8" xfId="0" applyFill="1" applyBorder="1"/>
    <xf numFmtId="44" fontId="0" fillId="0" borderId="8" xfId="1" applyFont="1" applyFill="1" applyBorder="1"/>
    <xf numFmtId="44" fontId="0" fillId="0" borderId="19" xfId="1" applyFont="1" applyFill="1" applyBorder="1"/>
    <xf numFmtId="14" fontId="0" fillId="0" borderId="24" xfId="0" applyNumberFormat="1" applyFill="1" applyBorder="1"/>
    <xf numFmtId="17" fontId="0" fillId="0" borderId="26" xfId="0" applyNumberFormat="1" applyFill="1" applyBorder="1"/>
    <xf numFmtId="14" fontId="0" fillId="0" borderId="27" xfId="0" applyNumberFormat="1" applyFill="1" applyBorder="1"/>
    <xf numFmtId="44" fontId="0" fillId="0" borderId="27" xfId="1" applyFont="1" applyFill="1" applyBorder="1"/>
    <xf numFmtId="14" fontId="0" fillId="0" borderId="29" xfId="0" applyNumberFormat="1" applyFill="1" applyBorder="1"/>
    <xf numFmtId="0" fontId="0" fillId="0" borderId="27" xfId="0" applyFill="1" applyBorder="1"/>
    <xf numFmtId="44" fontId="0" fillId="0" borderId="18" xfId="1" applyFont="1" applyFill="1" applyBorder="1" applyAlignment="1">
      <alignment horizontal="centerContinuous"/>
    </xf>
    <xf numFmtId="14" fontId="0" fillId="0" borderId="4" xfId="0" applyNumberFormat="1" applyFill="1" applyBorder="1"/>
    <xf numFmtId="14" fontId="0" fillId="0" borderId="6" xfId="0" applyNumberFormat="1" applyFill="1" applyBorder="1"/>
    <xf numFmtId="44" fontId="0" fillId="0" borderId="19" xfId="1" applyFont="1" applyFill="1" applyBorder="1" applyAlignment="1">
      <alignment horizontal="centerContinuous"/>
    </xf>
    <xf numFmtId="14" fontId="0" fillId="0" borderId="9" xfId="0" applyNumberFormat="1" applyFill="1" applyBorder="1"/>
    <xf numFmtId="17" fontId="0" fillId="0" borderId="10" xfId="0" applyNumberFormat="1" applyFill="1" applyBorder="1"/>
    <xf numFmtId="14" fontId="0" fillId="0" borderId="11" xfId="0" applyNumberFormat="1" applyFill="1" applyBorder="1"/>
    <xf numFmtId="44" fontId="0" fillId="0" borderId="11" xfId="1" applyFont="1" applyFill="1" applyBorder="1"/>
    <xf numFmtId="17" fontId="0" fillId="0" borderId="13" xfId="0" applyNumberFormat="1" applyFill="1" applyBorder="1"/>
    <xf numFmtId="14" fontId="0" fillId="0" borderId="1" xfId="0" applyNumberFormat="1" applyFill="1" applyBorder="1"/>
    <xf numFmtId="44" fontId="0" fillId="0" borderId="14" xfId="1" applyFont="1" applyFill="1" applyBorder="1"/>
    <xf numFmtId="0" fontId="0" fillId="0" borderId="15" xfId="0" applyFill="1" applyBorder="1"/>
    <xf numFmtId="0" fontId="0" fillId="0" borderId="16" xfId="0" applyFill="1" applyBorder="1"/>
    <xf numFmtId="0" fontId="2" fillId="0" borderId="16" xfId="0" applyFont="1" applyFill="1" applyBorder="1"/>
    <xf numFmtId="44" fontId="2" fillId="0" borderId="16" xfId="1" applyFont="1" applyFill="1" applyBorder="1"/>
    <xf numFmtId="44" fontId="1" fillId="4" borderId="12" xfId="1" applyFont="1" applyFill="1" applyBorder="1"/>
    <xf numFmtId="44" fontId="1" fillId="4" borderId="28" xfId="1" applyFont="1" applyFill="1" applyBorder="1"/>
    <xf numFmtId="44" fontId="1" fillId="4" borderId="18" xfId="1" applyFont="1" applyFill="1" applyBorder="1" applyAlignment="1">
      <alignment horizontal="centerContinuous"/>
    </xf>
    <xf numFmtId="44" fontId="1" fillId="4" borderId="14" xfId="1" applyFont="1" applyFill="1" applyBorder="1"/>
    <xf numFmtId="44" fontId="2" fillId="5" borderId="17" xfId="1" applyFont="1" applyFill="1" applyBorder="1"/>
    <xf numFmtId="165" fontId="2" fillId="6" borderId="0" xfId="0" applyNumberFormat="1" applyFont="1" applyFill="1"/>
    <xf numFmtId="44" fontId="0" fillId="6" borderId="9" xfId="0" applyNumberFormat="1" applyFill="1" applyBorder="1"/>
    <xf numFmtId="0" fontId="8" fillId="0" borderId="0" xfId="0" applyFont="1"/>
    <xf numFmtId="0" fontId="0" fillId="0" borderId="0" xfId="0" applyFill="1" applyBorder="1"/>
    <xf numFmtId="44" fontId="0" fillId="0" borderId="0" xfId="0" applyNumberFormat="1" applyFill="1" applyBorder="1"/>
    <xf numFmtId="165" fontId="2" fillId="0" borderId="0" xfId="0" applyNumberFormat="1" applyFont="1" applyFill="1"/>
    <xf numFmtId="0" fontId="6" fillId="0" borderId="0" xfId="0" applyFont="1"/>
    <xf numFmtId="166" fontId="2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2" fillId="0" borderId="1" xfId="0" applyFont="1" applyBorder="1"/>
    <xf numFmtId="44" fontId="0" fillId="0" borderId="1" xfId="0" applyNumberFormat="1" applyFont="1" applyBorder="1"/>
    <xf numFmtId="165" fontId="2" fillId="0" borderId="1" xfId="0" applyNumberFormat="1" applyFont="1" applyBorder="1"/>
    <xf numFmtId="4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1" fillId="0" borderId="1" xfId="1" applyNumberFormat="1" applyFont="1" applyBorder="1"/>
    <xf numFmtId="165" fontId="0" fillId="0" borderId="1" xfId="0" applyNumberFormat="1" applyFont="1" applyFill="1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33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.000\ [$TND]_-;\-* #,##0.000\ [$TND]_-;_-* &quot;-&quot;???\ [$TND]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TND]_-;\-* #,##0.00\ [$TND]_-;_-* &quot;-&quot;??\ [$TND]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\ [$TND]_-;\-* #,##0.00\ [$TND]_-;_-* &quot;-&quot;??\ [$TND]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€&quot;_-;\-* #,##0.00\ &quot;€&quot;_-;_-* &quot;-&quot;??\ &quot;€&quot;_-;_-@_-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B4:G17" totalsRowShown="0" headerRowDxfId="32" dataDxfId="30" headerRowBorderDxfId="31" tableBorderDxfId="29" totalsRowBorderDxfId="28">
  <autoFilter ref="B4:G17"/>
  <tableColumns count="6">
    <tableColumn id="8" name="Mois" dataDxfId="27" totalsRowDxfId="26"/>
    <tableColumn id="9" name="Intervenant" dataDxfId="25" totalsRowDxfId="24"/>
    <tableColumn id="1" name="Numéro facture" dataDxfId="23" totalsRowDxfId="22"/>
    <tableColumn id="7" name="TTC en Euro" dataDxfId="21" totalsRowDxfId="20"/>
    <tableColumn id="6" name="reglement reçu" dataDxfId="19" totalsRowDxfId="18"/>
    <tableColumn id="2" name="date reglement" dataDxfId="17" totalsRowDxfId="16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B30:G34" totalsRowCount="1" headerRowDxfId="15" dataDxfId="13" headerRowBorderDxfId="14" tableBorderDxfId="12">
  <autoFilter ref="B30:G33"/>
  <sortState ref="B37:G41">
    <sortCondition ref="D37"/>
  </sortState>
  <tableColumns count="6">
    <tableColumn id="1" name="Mois" dataDxfId="11" totalsRowDxfId="10"/>
    <tableColumn id="2" name="Intervenant" dataDxfId="9" totalsRowDxfId="8"/>
    <tableColumn id="3" name="Numéro facture" totalsRowLabel="Total" dataDxfId="7" totalsRowDxfId="6"/>
    <tableColumn id="4" name="TTC en Euro" totalsRowFunction="sum" dataDxfId="5" totalsRowDxfId="4" dataCellStyle="Monétaire"/>
    <tableColumn id="5" name="Retenu 1%" totalsRowFunction="custom" dataDxfId="3" totalsRowDxfId="2" dataCellStyle="Monétaire">
      <totalsRowFormula>Tableau1[[#Totals],[TTC en Euro]]*0.01</totalsRowFormula>
    </tableColumn>
    <tableColumn id="6" name="reglement attendu" totalsRowFunction="custom" dataDxfId="1" totalsRowDxfId="0">
      <totalsRowFormula>Tableau1[[#Totals],[TTC en Euro]]-Tableau1[[#Totals],[Retenu 1%]]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zoomScale="102" zoomScaleNormal="102" workbookViewId="0">
      <selection activeCell="H43" sqref="H43"/>
    </sheetView>
  </sheetViews>
  <sheetFormatPr baseColWidth="10" defaultRowHeight="14.4" x14ac:dyDescent="0.3"/>
  <cols>
    <col min="1" max="1" width="6.109375" bestFit="1" customWidth="1"/>
    <col min="2" max="2" width="7.6640625" bestFit="1" customWidth="1"/>
    <col min="3" max="3" width="39.33203125" bestFit="1" customWidth="1"/>
    <col min="4" max="4" width="49" bestFit="1" customWidth="1"/>
    <col min="5" max="5" width="18.109375" bestFit="1" customWidth="1"/>
    <col min="6" max="6" width="15.6640625" bestFit="1" customWidth="1"/>
    <col min="7" max="7" width="18.77734375" bestFit="1" customWidth="1"/>
    <col min="8" max="8" width="7.77734375" bestFit="1" customWidth="1"/>
    <col min="9" max="9" width="6.77734375" bestFit="1" customWidth="1"/>
  </cols>
  <sheetData>
    <row r="2" spans="1:7" x14ac:dyDescent="0.3">
      <c r="B2" s="83" t="s">
        <v>19</v>
      </c>
      <c r="C2" s="83"/>
      <c r="D2" s="83"/>
      <c r="E2" s="83"/>
      <c r="F2" s="83"/>
    </row>
    <row r="4" spans="1:7" ht="15" thickBot="1" x14ac:dyDescent="0.35">
      <c r="B4" s="22" t="s">
        <v>9</v>
      </c>
      <c r="C4" s="23" t="s">
        <v>10</v>
      </c>
      <c r="D4" s="23" t="s">
        <v>14</v>
      </c>
      <c r="E4" s="23" t="s">
        <v>15</v>
      </c>
      <c r="F4" s="24" t="s">
        <v>23</v>
      </c>
      <c r="G4" s="23" t="s">
        <v>24</v>
      </c>
    </row>
    <row r="5" spans="1:7" x14ac:dyDescent="0.3">
      <c r="A5" s="84">
        <v>2024</v>
      </c>
      <c r="B5" s="25">
        <v>45536</v>
      </c>
      <c r="C5" s="26" t="s">
        <v>11</v>
      </c>
      <c r="D5" s="26" t="s">
        <v>20</v>
      </c>
      <c r="E5" s="27">
        <v>4664.8</v>
      </c>
      <c r="F5" s="28"/>
      <c r="G5" s="29">
        <v>45660</v>
      </c>
    </row>
    <row r="6" spans="1:7" x14ac:dyDescent="0.3">
      <c r="A6" s="84"/>
      <c r="B6" s="30">
        <v>45566</v>
      </c>
      <c r="C6" s="31" t="s">
        <v>11</v>
      </c>
      <c r="D6" s="31" t="s">
        <v>21</v>
      </c>
      <c r="E6" s="32">
        <v>6330.8</v>
      </c>
      <c r="F6" s="60">
        <v>16339.61</v>
      </c>
      <c r="G6" s="34">
        <v>45660</v>
      </c>
    </row>
    <row r="7" spans="1:7" ht="15" thickBot="1" x14ac:dyDescent="0.35">
      <c r="A7" s="84"/>
      <c r="B7" s="35">
        <v>45597</v>
      </c>
      <c r="C7" s="36" t="s">
        <v>11</v>
      </c>
      <c r="D7" s="36" t="s">
        <v>22</v>
      </c>
      <c r="E7" s="37">
        <v>5664.4</v>
      </c>
      <c r="F7" s="38"/>
      <c r="G7" s="39">
        <v>45660</v>
      </c>
    </row>
    <row r="8" spans="1:7" ht="15" thickBot="1" x14ac:dyDescent="0.35">
      <c r="A8" s="84">
        <v>2025</v>
      </c>
      <c r="B8" s="40">
        <v>45627</v>
      </c>
      <c r="C8" s="41" t="s">
        <v>11</v>
      </c>
      <c r="D8" s="41" t="s">
        <v>0</v>
      </c>
      <c r="E8" s="42">
        <v>6330.8</v>
      </c>
      <c r="F8" s="61">
        <v>5977.06</v>
      </c>
      <c r="G8" s="43">
        <v>45691</v>
      </c>
    </row>
    <row r="9" spans="1:7" ht="15" thickBot="1" x14ac:dyDescent="0.35">
      <c r="A9" s="84"/>
      <c r="B9" s="40">
        <v>45658</v>
      </c>
      <c r="C9" s="44" t="s">
        <v>11</v>
      </c>
      <c r="D9" s="44" t="s">
        <v>1</v>
      </c>
      <c r="E9" s="42">
        <v>7330.4</v>
      </c>
      <c r="F9" s="61">
        <v>7051.53</v>
      </c>
      <c r="G9" s="43">
        <v>45719</v>
      </c>
    </row>
    <row r="10" spans="1:7" ht="15" thickBot="1" x14ac:dyDescent="0.35">
      <c r="A10" s="84"/>
      <c r="B10" s="25">
        <v>45689</v>
      </c>
      <c r="C10" s="26" t="s">
        <v>11</v>
      </c>
      <c r="D10" s="26" t="s">
        <v>2</v>
      </c>
      <c r="E10" s="28">
        <v>5997.6</v>
      </c>
      <c r="F10" s="45"/>
      <c r="G10" s="46">
        <v>45748</v>
      </c>
    </row>
    <row r="11" spans="1:7" x14ac:dyDescent="0.3">
      <c r="A11" s="84"/>
      <c r="B11" s="30">
        <v>45689</v>
      </c>
      <c r="C11" s="31" t="s">
        <v>12</v>
      </c>
      <c r="D11" s="31" t="s">
        <v>3</v>
      </c>
      <c r="E11" s="32">
        <v>5783.4</v>
      </c>
      <c r="F11" s="62">
        <v>16899.650000000001</v>
      </c>
      <c r="G11" s="47">
        <v>45748</v>
      </c>
    </row>
    <row r="12" spans="1:7" ht="15" thickBot="1" x14ac:dyDescent="0.35">
      <c r="A12" s="84"/>
      <c r="B12" s="35">
        <v>45689</v>
      </c>
      <c r="C12" s="36" t="s">
        <v>13</v>
      </c>
      <c r="D12" s="36" t="s">
        <v>4</v>
      </c>
      <c r="E12" s="37">
        <v>5783.4</v>
      </c>
      <c r="F12" s="48"/>
      <c r="G12" s="49">
        <v>45748</v>
      </c>
    </row>
    <row r="13" spans="1:7" x14ac:dyDescent="0.3">
      <c r="A13" s="84"/>
      <c r="B13" s="50">
        <v>45717</v>
      </c>
      <c r="C13" s="51" t="s">
        <v>12</v>
      </c>
      <c r="D13" s="51" t="s">
        <v>5</v>
      </c>
      <c r="E13" s="52">
        <v>6104.7</v>
      </c>
      <c r="F13" s="33"/>
      <c r="G13" s="51">
        <v>45792</v>
      </c>
    </row>
    <row r="14" spans="1:7" x14ac:dyDescent="0.3">
      <c r="A14" s="84"/>
      <c r="B14" s="53">
        <v>45717</v>
      </c>
      <c r="C14" s="54" t="s">
        <v>13</v>
      </c>
      <c r="D14" s="54" t="s">
        <v>6</v>
      </c>
      <c r="E14" s="32">
        <v>6104.7</v>
      </c>
      <c r="F14" s="63">
        <v>23553.18</v>
      </c>
      <c r="G14" s="54">
        <v>45792</v>
      </c>
    </row>
    <row r="15" spans="1:7" x14ac:dyDescent="0.3">
      <c r="A15" s="84"/>
      <c r="B15" s="53">
        <v>45717</v>
      </c>
      <c r="C15" s="54" t="s">
        <v>11</v>
      </c>
      <c r="D15" s="54" t="s">
        <v>7</v>
      </c>
      <c r="E15" s="32">
        <v>5997.6</v>
      </c>
      <c r="F15" s="55"/>
      <c r="G15" s="54">
        <v>45792</v>
      </c>
    </row>
    <row r="16" spans="1:7" x14ac:dyDescent="0.3">
      <c r="A16" s="84"/>
      <c r="B16" s="53"/>
      <c r="C16" s="31" t="s">
        <v>16</v>
      </c>
      <c r="D16" s="31" t="s">
        <v>32</v>
      </c>
      <c r="E16" s="32"/>
      <c r="F16" s="63">
        <v>1228.3499999999999</v>
      </c>
      <c r="G16" s="54">
        <v>45805</v>
      </c>
    </row>
    <row r="17" spans="1:7" x14ac:dyDescent="0.3">
      <c r="B17" s="56"/>
      <c r="C17" s="57"/>
      <c r="D17" s="58" t="s">
        <v>8</v>
      </c>
      <c r="E17" s="59">
        <f>SUM(E5:E15)</f>
        <v>66092.599999999991</v>
      </c>
      <c r="F17" s="64">
        <f>SUM(F5:F16)</f>
        <v>71049.38</v>
      </c>
      <c r="G17" s="57"/>
    </row>
    <row r="18" spans="1:7" x14ac:dyDescent="0.3">
      <c r="F18" s="14"/>
    </row>
    <row r="20" spans="1:7" ht="15" thickBot="1" x14ac:dyDescent="0.35"/>
    <row r="21" spans="1:7" x14ac:dyDescent="0.3">
      <c r="D21" s="1" t="s">
        <v>31</v>
      </c>
      <c r="E21" s="5">
        <f>E17</f>
        <v>66092.599999999991</v>
      </c>
      <c r="F21" s="14"/>
    </row>
    <row r="22" spans="1:7" x14ac:dyDescent="0.3">
      <c r="D22" s="2" t="s">
        <v>30</v>
      </c>
      <c r="E22" s="3">
        <f>E21*0.01</f>
        <v>660.92599999999993</v>
      </c>
      <c r="F22" s="15">
        <f>E22*3.355</f>
        <v>2217.4067299999997</v>
      </c>
      <c r="G22" t="s">
        <v>33</v>
      </c>
    </row>
    <row r="23" spans="1:7" x14ac:dyDescent="0.3">
      <c r="D23" s="2"/>
      <c r="E23" s="3"/>
    </row>
    <row r="24" spans="1:7" x14ac:dyDescent="0.3">
      <c r="D24" s="2" t="s">
        <v>17</v>
      </c>
      <c r="E24" s="3">
        <f>E21-E22</f>
        <v>65431.673999999992</v>
      </c>
      <c r="F24" s="14"/>
    </row>
    <row r="25" spans="1:7" ht="15" thickBot="1" x14ac:dyDescent="0.35">
      <c r="D25" s="4" t="s">
        <v>18</v>
      </c>
      <c r="E25" s="66">
        <f>E24-F17</f>
        <v>-5617.7060000000129</v>
      </c>
      <c r="F25" s="65">
        <f>E25*3.355</f>
        <v>-18847.403630000044</v>
      </c>
      <c r="G25" s="9"/>
    </row>
    <row r="26" spans="1:7" x14ac:dyDescent="0.3">
      <c r="D26" s="68"/>
      <c r="E26" s="69"/>
      <c r="F26" s="70"/>
      <c r="G26" s="9"/>
    </row>
    <row r="27" spans="1:7" x14ac:dyDescent="0.3">
      <c r="D27" s="68"/>
      <c r="E27" s="69"/>
      <c r="F27" s="70"/>
      <c r="G27" s="9"/>
    </row>
    <row r="28" spans="1:7" ht="25.8" x14ac:dyDescent="0.5">
      <c r="A28" s="81" t="s">
        <v>34</v>
      </c>
      <c r="B28" s="67"/>
      <c r="C28" s="67"/>
    </row>
    <row r="30" spans="1:7" x14ac:dyDescent="0.3">
      <c r="B30" s="6" t="s">
        <v>9</v>
      </c>
      <c r="C30" s="7" t="s">
        <v>10</v>
      </c>
      <c r="D30" s="7" t="s">
        <v>14</v>
      </c>
      <c r="E30" s="8" t="s">
        <v>15</v>
      </c>
      <c r="F30" s="11" t="s">
        <v>28</v>
      </c>
      <c r="G30" s="11" t="s">
        <v>29</v>
      </c>
    </row>
    <row r="31" spans="1:7" x14ac:dyDescent="0.3">
      <c r="B31" s="17">
        <v>45748</v>
      </c>
      <c r="C31" s="10" t="s">
        <v>12</v>
      </c>
      <c r="D31" s="10" t="s">
        <v>27</v>
      </c>
      <c r="E31" s="18">
        <v>16170.422</v>
      </c>
      <c r="F31" s="19"/>
      <c r="G31" s="20"/>
    </row>
    <row r="32" spans="1:7" x14ac:dyDescent="0.3">
      <c r="B32" s="17">
        <v>45748</v>
      </c>
      <c r="C32" s="10" t="s">
        <v>13</v>
      </c>
      <c r="D32" s="10" t="s">
        <v>26</v>
      </c>
      <c r="E32" s="18">
        <v>21560.23</v>
      </c>
      <c r="F32" s="19"/>
      <c r="G32" s="20"/>
    </row>
    <row r="33" spans="1:8" x14ac:dyDescent="0.3">
      <c r="B33" s="17">
        <v>45748</v>
      </c>
      <c r="C33" s="10" t="s">
        <v>11</v>
      </c>
      <c r="D33" s="10" t="s">
        <v>25</v>
      </c>
      <c r="E33" s="18">
        <v>12297.745999999999</v>
      </c>
      <c r="F33" s="19"/>
      <c r="G33" s="20"/>
    </row>
    <row r="34" spans="1:8" x14ac:dyDescent="0.3">
      <c r="B34" s="10"/>
      <c r="C34" s="10"/>
      <c r="D34" s="10" t="s">
        <v>8</v>
      </c>
      <c r="E34" s="21">
        <f>SUBTOTAL(109,Tableau1[TTC en Euro])</f>
        <v>50028.398000000001</v>
      </c>
      <c r="F34" s="21">
        <f>Tableau1[[#Totals],[TTC en Euro]]*0.01</f>
        <v>500.28398000000004</v>
      </c>
      <c r="G34" s="21">
        <f>Tableau1[[#Totals],[TTC en Euro]]-Tableau1[[#Totals],[Retenu 1%]]</f>
        <v>49528.114020000001</v>
      </c>
      <c r="H34" s="16"/>
    </row>
    <row r="38" spans="1:8" ht="31.05" customHeight="1" x14ac:dyDescent="0.3">
      <c r="A38" s="81" t="s">
        <v>41</v>
      </c>
    </row>
    <row r="39" spans="1:8" ht="16.05" customHeight="1" x14ac:dyDescent="0.5">
      <c r="A39" s="67"/>
    </row>
    <row r="40" spans="1:8" x14ac:dyDescent="0.3">
      <c r="C40" s="73" t="s">
        <v>38</v>
      </c>
      <c r="D40" s="73" t="s">
        <v>45</v>
      </c>
    </row>
    <row r="41" spans="1:8" x14ac:dyDescent="0.3">
      <c r="C41" s="10" t="s">
        <v>42</v>
      </c>
      <c r="D41" s="79">
        <f>Tableau1[[#Totals],[TTC en Euro]]-Tableau1[[#Totals],[Retenu 1%]]</f>
        <v>49528.114020000001</v>
      </c>
    </row>
    <row r="42" spans="1:8" x14ac:dyDescent="0.3">
      <c r="C42" s="10" t="s">
        <v>43</v>
      </c>
      <c r="D42" s="80">
        <v>18847.400000000001</v>
      </c>
    </row>
    <row r="43" spans="1:8" x14ac:dyDescent="0.3">
      <c r="C43" s="10" t="s">
        <v>44</v>
      </c>
      <c r="D43" s="72">
        <f>D41-D42</f>
        <v>30680.714019999999</v>
      </c>
    </row>
    <row r="46" spans="1:8" x14ac:dyDescent="0.3">
      <c r="F46" s="12"/>
      <c r="G46" s="13"/>
    </row>
    <row r="47" spans="1:8" s="82" customFormat="1" ht="36" customHeight="1" x14ac:dyDescent="0.3">
      <c r="A47" s="81" t="s">
        <v>39</v>
      </c>
    </row>
    <row r="48" spans="1:8" x14ac:dyDescent="0.3">
      <c r="C48" s="77" t="s">
        <v>38</v>
      </c>
      <c r="D48" s="78" t="s">
        <v>37</v>
      </c>
    </row>
    <row r="49" spans="2:4" x14ac:dyDescent="0.3">
      <c r="C49" s="75" t="s">
        <v>36</v>
      </c>
      <c r="D49" s="79">
        <v>2217.41</v>
      </c>
    </row>
    <row r="50" spans="2:4" x14ac:dyDescent="0.3">
      <c r="C50" s="75" t="s">
        <v>35</v>
      </c>
      <c r="D50" s="79">
        <v>500.28</v>
      </c>
    </row>
    <row r="51" spans="2:4" x14ac:dyDescent="0.3">
      <c r="C51" s="74" t="s">
        <v>46</v>
      </c>
      <c r="D51" s="76">
        <f>SUM(D49:D50)</f>
        <v>2717.6899999999996</v>
      </c>
    </row>
    <row r="53" spans="2:4" x14ac:dyDescent="0.3">
      <c r="B53" s="71" t="s">
        <v>40</v>
      </c>
    </row>
  </sheetData>
  <sortState ref="D60:G76">
    <sortCondition ref="D69"/>
  </sortState>
  <mergeCells count="3">
    <mergeCell ref="B2:F2"/>
    <mergeCell ref="A5:A7"/>
    <mergeCell ref="A8:A16"/>
  </mergeCells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EzeeGen</cp:lastModifiedBy>
  <dcterms:created xsi:type="dcterms:W3CDTF">2025-06-04T08:49:20Z</dcterms:created>
  <dcterms:modified xsi:type="dcterms:W3CDTF">2025-06-04T13:26:42Z</dcterms:modified>
</cp:coreProperties>
</file>