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1"/>
  <workbookPr codeName="ThisWorkbook"/>
  <xr:revisionPtr revIDLastSave="0" documentId="13_ncr:1000001_{1DD6239E-C060-C54D-8A64-8E643840EE30}" xr6:coauthVersionLast="47" xr6:coauthVersionMax="47" xr10:uidLastSave="{00000000-0000-0000-0000-000000000000}"/>
  <bookViews>
    <workbookView xWindow="-195" yWindow="-195" windowWidth="20730" windowHeight="11760" xr2:uid="{00000000-000D-0000-FFFF-FFFF00000000}"/>
  </bookViews>
  <sheets>
    <sheet name="Congé salarié_FORMULES AUTO" sheetId="3" r:id="rId1"/>
    <sheet name="Congé salarié_SANS FORMULE" sheetId="5" r:id="rId2"/>
    <sheet name="Matrice_décompte" sheetId="6" state="hidden" r:id="rId3"/>
    <sheet name="BDD_JOURS_FERIES" sheetId="7" state="hidden" r:id="rId4"/>
    <sheet name="Conseils pratiques" sheetId="8" r:id="rId5"/>
  </sheets>
  <definedNames>
    <definedName name="_xlnm.Print_Area" localSheetId="0">'Congé salarié_FORMULES AUTO'!$A$1:$O$16</definedName>
    <definedName name="_xlnm.Print_Area" localSheetId="1">'Congé salarié_SANS FORMULE'!$A$1:$O$16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B4" i="6"/>
  <c r="B3" i="6"/>
  <c r="B2" i="6"/>
  <c r="E13" i="5"/>
  <c r="D13" i="5"/>
  <c r="D12" i="5"/>
  <c r="E12" i="5"/>
  <c r="D11" i="5"/>
  <c r="D14" i="5"/>
  <c r="D3" i="5"/>
  <c r="D3" i="3"/>
  <c r="D12" i="3"/>
  <c r="D13" i="3"/>
  <c r="D15" i="5"/>
  <c r="E11" i="5"/>
  <c r="E12" i="3"/>
  <c r="E13" i="3"/>
  <c r="C4" i="6"/>
  <c r="C3" i="6"/>
  <c r="C2" i="6"/>
  <c r="D16" i="5"/>
  <c r="D4" i="6"/>
  <c r="E4" i="6"/>
  <c r="D3" i="6"/>
  <c r="D2" i="6"/>
  <c r="F4" i="6"/>
  <c r="E3" i="6"/>
  <c r="E2" i="6"/>
  <c r="C10" i="3"/>
  <c r="D10" i="3"/>
  <c r="D14" i="3"/>
  <c r="B11" i="3"/>
  <c r="D11" i="3"/>
  <c r="F3" i="6"/>
  <c r="F2" i="6"/>
  <c r="G4" i="6"/>
  <c r="D15" i="3"/>
  <c r="D16" i="3"/>
  <c r="E11" i="3"/>
  <c r="H4" i="6"/>
  <c r="H3" i="6"/>
  <c r="G3" i="6"/>
  <c r="G2" i="6"/>
  <c r="H2" i="6"/>
</calcChain>
</file>

<file path=xl/sharedStrings.xml><?xml version="1.0" encoding="utf-8"?>
<sst xmlns="http://schemas.openxmlformats.org/spreadsheetml/2006/main" count="55" uniqueCount="39">
  <si>
    <t xml:space="preserve">Date de naissance de l'enfant </t>
  </si>
  <si>
    <t xml:space="preserve">
Formulaire de transmission des périodes de congé paternité</t>
  </si>
  <si>
    <t>nom du salarié</t>
  </si>
  <si>
    <t>prénom du salarié</t>
  </si>
  <si>
    <t xml:space="preserve">date de début </t>
  </si>
  <si>
    <t>date de fin</t>
  </si>
  <si>
    <t>Nombre d'enfants nés</t>
  </si>
  <si>
    <t>N° de Sécurité Sociale du salarié</t>
  </si>
  <si>
    <t xml:space="preserve">SOUS TOTAL employeur </t>
  </si>
  <si>
    <t xml:space="preserve">SOUS Total CPAM </t>
  </si>
  <si>
    <t>Compteur</t>
  </si>
  <si>
    <t xml:space="preserve">Reste à prendre </t>
  </si>
  <si>
    <r>
      <t xml:space="preserve">Indemnisation Assurance maladie Période 2 non obligatoire
</t>
    </r>
    <r>
      <rPr>
        <b/>
        <sz val="8"/>
        <color indexed="8"/>
        <rFont val="Calibri"/>
        <family val="2"/>
      </rPr>
      <t>si fractionnement du congé ( 5 jours minimum)</t>
    </r>
  </si>
  <si>
    <r>
      <t xml:space="preserve">Indemnisation Assurance maladie -Période 1  obligatoire 
</t>
    </r>
    <r>
      <rPr>
        <b/>
        <sz val="8"/>
        <color indexed="8"/>
        <rFont val="Calibri"/>
        <family val="2"/>
      </rPr>
      <t>dont 4 jours obligatoire</t>
    </r>
  </si>
  <si>
    <t>Nom Prénom enfant né n°1</t>
  </si>
  <si>
    <t>Nom Prénom enfant né n°2</t>
  </si>
  <si>
    <t>Date de début</t>
  </si>
  <si>
    <t>Jour de la semaine</t>
  </si>
  <si>
    <t>Décompte</t>
  </si>
  <si>
    <t>6- Le congé paternité peut débuter au lendemain d’une période de congés payés si la naissance est intervenue pendant celle-ci.</t>
  </si>
  <si>
    <t>1 - Indiquez le nombre d'enfants nés en ligne 3, la durée de congé "Assurance maladie" est de 25 ou 32 jours</t>
  </si>
  <si>
    <t xml:space="preserve">2 - le congé de naissance "Employeur" dure 3 jours ouvrables, ou plus selon les conventions plus favorables </t>
  </si>
  <si>
    <t>3 - Pensez à transmettre le bulletin de naissance ou l'extrait d'acte de naissance</t>
  </si>
  <si>
    <t>4 - Respectez les modalités de calcul du congé, et les durées minimales imposées par la législation</t>
  </si>
  <si>
    <t>5 - A chaque absence, pensez à faire votre signalement DSN paternité ou à recourir à une saisie sur net entreprise</t>
  </si>
  <si>
    <r>
      <rPr>
        <sz val="11"/>
        <color indexed="8"/>
        <rFont val="Wingdings 3"/>
        <family val="1"/>
        <charset val="2"/>
      </rPr>
      <t>9</t>
    </r>
    <r>
      <rPr>
        <sz val="11"/>
        <color theme="1"/>
        <rFont val="Calibri"/>
        <family val="2"/>
        <scheme val="minor"/>
      </rPr>
      <t>la date de début de la période obligatoire est automatiquement générée</t>
    </r>
  </si>
  <si>
    <r>
      <rPr>
        <sz val="11"/>
        <color indexed="8"/>
        <rFont val="Wingdings 3"/>
        <family val="1"/>
        <charset val="2"/>
      </rPr>
      <t>9</t>
    </r>
    <r>
      <rPr>
        <sz val="11"/>
        <color theme="1"/>
        <rFont val="Calibri"/>
        <family val="2"/>
        <scheme val="minor"/>
      </rPr>
      <t>la date de fin est automatiquement générée en tenant compte des dimanches et jours fériés</t>
    </r>
  </si>
  <si>
    <t>7 - Si votre convention collective est plus favorable sur la durée du congé de naissance employeur, saisissez le congé sur le formulaire "SANS FORMULE"</t>
  </si>
  <si>
    <t>4 - N'oubliez pas de transmettre le bulletin de naissance ou l'extrait d'acte de naissance.</t>
  </si>
  <si>
    <r>
      <t xml:space="preserve">3 - Vous devez seulement indiquer la date </t>
    </r>
    <r>
      <rPr>
        <b/>
        <sz val="11"/>
        <color indexed="8"/>
        <rFont val="Calibri"/>
        <family val="2"/>
      </rPr>
      <t>de fin du congé obligatoire</t>
    </r>
    <r>
      <rPr>
        <sz val="11"/>
        <color theme="1"/>
        <rFont val="Calibri"/>
        <family val="2"/>
        <scheme val="minor"/>
      </rPr>
      <t>.</t>
    </r>
  </si>
  <si>
    <t>2 - Lorsque vous saisissez la date de début du congé de naissance "employeur" :</t>
  </si>
  <si>
    <t>1 - Le nombre d'enfants nés en ligne 3, le nombre de jours de congés est automatiquement inscrit 28 ou 35</t>
  </si>
  <si>
    <t xml:space="preserve">5 - Le congé de naissance (3 jours ouvrables) doit être pris à compter du jour de la naissance ou le 1er jour ouvrable qui suit. </t>
  </si>
  <si>
    <r>
      <t xml:space="preserve">Indemnisation Assurance maladie Période 2 non obligatoire
</t>
    </r>
    <r>
      <rPr>
        <b/>
        <sz val="8"/>
        <color indexed="8"/>
        <rFont val="Calibri"/>
        <family val="2"/>
      </rPr>
      <t>si fractionnement du congé (5 jours minimum)</t>
    </r>
  </si>
  <si>
    <r>
      <t xml:space="preserve">Congé employeur
</t>
    </r>
    <r>
      <rPr>
        <b/>
        <sz val="8"/>
        <color indexed="10"/>
        <rFont val="Calibri"/>
        <family val="2"/>
      </rPr>
      <t xml:space="preserve">3 jours au  jour de la naissance ou le premier jour ouvrable </t>
    </r>
  </si>
  <si>
    <r>
      <t xml:space="preserve">Indemnisation Assurance maladie période 3 non obligatoire
</t>
    </r>
    <r>
      <rPr>
        <b/>
        <sz val="8"/>
        <color theme="1"/>
        <rFont val="Calibri"/>
        <family val="2"/>
        <scheme val="minor"/>
      </rPr>
      <t>(5 jours minimum dans les 6 mois suivant la naissance)</t>
    </r>
    <r>
      <rPr>
        <b/>
        <sz val="8"/>
        <color indexed="8"/>
        <rFont val="Calibri"/>
        <family val="2"/>
      </rPr>
      <t xml:space="preserve"> </t>
    </r>
  </si>
  <si>
    <r>
      <t xml:space="preserve">Indemnisation Assurance maladie période 3 non obligatoire
</t>
    </r>
    <r>
      <rPr>
        <b/>
        <sz val="8"/>
        <color theme="1"/>
        <rFont val="Calibri"/>
        <family val="2"/>
        <scheme val="minor"/>
      </rPr>
      <t xml:space="preserve">(5 jours minimum dans les 6 mois suivant la naissance) </t>
    </r>
  </si>
  <si>
    <t>Ayadi</t>
  </si>
  <si>
    <t>Iskandar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</si>
</sst>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3000000000000]#&quot; &quot;##&quot; &quot;##&quot; &quot;##&quot; &quot;###&quot; &quot;###&quot; | &quot;##;#&quot; &quot;##&quot; &quot;##&quot; &quot;##&quot; &quot;###&quot; &quot;###"/>
  </numFmts>
  <fonts count="15" x14ac:knownFonts="1">
    <font>
      <sz val="11"/>
      <color theme="1"/>
      <name val="Calibri"/>
      <family val="2"/>
      <scheme val="minor"/>
    </font>
    <font>
      <b/>
      <sz val="8"/>
      <color indexed="10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Wingdings 3"/>
      <family val="1"/>
      <charset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33CC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E2870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CAEF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ACDF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0" fillId="0" borderId="0" xfId="0" applyAlignment="1" applyProtection="1">
      <alignment horizontal="center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8" fillId="0" borderId="0" xfId="0" applyFont="1" applyBorder="1" applyProtection="1"/>
    <xf numFmtId="0" fontId="9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1" fontId="10" fillId="0" borderId="3" xfId="0" applyNumberFormat="1" applyFont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0" fillId="6" borderId="2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5" fillId="6" borderId="6" xfId="0" applyFont="1" applyFill="1" applyBorder="1" applyAlignment="1" applyProtection="1">
      <alignment horizontal="center" vertical="center" wrapText="1"/>
    </xf>
    <xf numFmtId="0" fontId="0" fillId="6" borderId="0" xfId="0" applyFill="1" applyBorder="1" applyProtection="1"/>
    <xf numFmtId="0" fontId="11" fillId="6" borderId="7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Protection="1"/>
    <xf numFmtId="0" fontId="0" fillId="0" borderId="0" xfId="0" applyAlignment="1" applyProtection="1"/>
    <xf numFmtId="0" fontId="0" fillId="0" borderId="0" xfId="0" applyFill="1" applyBorder="1" applyProtection="1"/>
    <xf numFmtId="1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/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/>
    <xf numFmtId="0" fontId="0" fillId="6" borderId="2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6" borderId="0" xfId="0" applyFill="1" applyBorder="1" applyProtection="1"/>
    <xf numFmtId="0" fontId="0" fillId="0" borderId="0" xfId="0" applyFill="1" applyBorder="1" applyProtection="1"/>
    <xf numFmtId="0" fontId="5" fillId="6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11" fillId="6" borderId="13" xfId="0" applyFont="1" applyFill="1" applyBorder="1" applyAlignment="1" applyProtection="1">
      <alignment horizontal="center" vertical="center" wrapText="1"/>
    </xf>
    <xf numFmtId="0" fontId="6" fillId="6" borderId="14" xfId="0" applyFont="1" applyFill="1" applyBorder="1" applyProtection="1"/>
    <xf numFmtId="0" fontId="13" fillId="0" borderId="0" xfId="1" applyProtection="1"/>
    <xf numFmtId="0" fontId="0" fillId="5" borderId="17" xfId="0" applyFill="1" applyBorder="1" applyAlignment="1" applyProtection="1">
      <alignment horizontal="center"/>
    </xf>
    <xf numFmtId="0" fontId="0" fillId="5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8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" fontId="0" fillId="0" borderId="19" xfId="0" applyNumberFormat="1" applyBorder="1" applyAlignment="1" applyProtection="1">
      <alignment horizontal="center" vertical="center"/>
    </xf>
    <xf numFmtId="1" fontId="10" fillId="0" borderId="20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 wrapText="1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wrapText="1"/>
    </xf>
    <xf numFmtId="0" fontId="12" fillId="5" borderId="9" xfId="0" applyFont="1" applyFill="1" applyBorder="1" applyAlignment="1" applyProtection="1">
      <alignment horizontal="center" wrapText="1"/>
    </xf>
    <xf numFmtId="0" fontId="12" fillId="5" borderId="10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wrapText="1"/>
    </xf>
    <xf numFmtId="0" fontId="12" fillId="5" borderId="15" xfId="0" applyFont="1" applyFill="1" applyBorder="1" applyAlignment="1" applyProtection="1">
      <alignment horizontal="center" wrapText="1"/>
    </xf>
    <xf numFmtId="0" fontId="12" fillId="5" borderId="16" xfId="0" applyFont="1" applyFill="1" applyBorder="1" applyAlignment="1" applyProtection="1">
      <alignment horizontal="center" wrapText="1"/>
    </xf>
  </cellXfs>
  <cellStyles count="2">
    <cellStyle name="Hyperlink" xfId="1" builtinId="8"/>
    <cellStyle name="Normal" xfId="0" builtinId="0"/>
  </cellStyles>
  <dxfs count="8">
    <dxf>
      <font>
        <b/>
        <i/>
        <color rgb="FFFF5353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/>
        <color rgb="FFFF5353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85D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161925</xdr:rowOff>
    </xdr:from>
    <xdr:to>
      <xdr:col>6</xdr:col>
      <xdr:colOff>304800</xdr:colOff>
      <xdr:row>0</xdr:row>
      <xdr:rowOff>609600</xdr:rowOff>
    </xdr:to>
    <xdr:sp macro="[0]!Effacer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77025" y="161925"/>
          <a:ext cx="1676400" cy="447675"/>
        </a:xfrm>
        <a:prstGeom prst="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/>
            <a:t>Appuyer ici pour effacer</a:t>
          </a:r>
        </a:p>
      </xdr:txBody>
    </xdr:sp>
    <xdr:clientData/>
  </xdr:twoCellAnchor>
  <xdr:twoCellAnchor editAs="oneCell">
    <xdr:from>
      <xdr:col>6</xdr:col>
      <xdr:colOff>704850</xdr:colOff>
      <xdr:row>6</xdr:row>
      <xdr:rowOff>161925</xdr:rowOff>
    </xdr:from>
    <xdr:to>
      <xdr:col>7</xdr:col>
      <xdr:colOff>533400</xdr:colOff>
      <xdr:row>9</xdr:row>
      <xdr:rowOff>123825</xdr:rowOff>
    </xdr:to>
    <xdr:pic>
      <xdr:nvPicPr>
        <xdr:cNvPr id="1074" name="Image 3" descr="C:\Users\KORNPROBST-09262\AppData\Local\Microsoft\Windows\INetCache\IE\GEK22313\attention_PNG61[1].png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1790700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485775</xdr:rowOff>
    </xdr:from>
    <xdr:to>
      <xdr:col>13</xdr:col>
      <xdr:colOff>561975</xdr:colOff>
      <xdr:row>2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01100" y="485775"/>
          <a:ext cx="5143500" cy="476250"/>
        </a:xfrm>
        <a:prstGeom prst="rect">
          <a:avLst/>
        </a:prstGeom>
        <a:solidFill>
          <a:srgbClr val="E28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>
              <a:solidFill>
                <a:schemeClr val="bg1"/>
              </a:solidFill>
            </a:rPr>
            <a:t>Pour les fonctionnalités, ACTIVER LES MACROS et conserver en XLSM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9525</xdr:rowOff>
    </xdr:from>
    <xdr:to>
      <xdr:col>0</xdr:col>
      <xdr:colOff>1247775</xdr:colOff>
      <xdr:row>0</xdr:row>
      <xdr:rowOff>447675</xdr:rowOff>
    </xdr:to>
    <xdr:pic>
      <xdr:nvPicPr>
        <xdr:cNvPr id="6" name="Image 5" descr="Une image contenant alimentation&#10;&#10;Description générée automatiquement" title="Sécurité sociale - l'Assurance Maladie : Agir ensemble, protéger chacun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79" t="13944" r="62" b="12486"/>
        <a:stretch/>
      </xdr:blipFill>
      <xdr:spPr>
        <a:xfrm>
          <a:off x="9525" y="9525"/>
          <a:ext cx="12382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0</xdr:col>
      <xdr:colOff>1266825</xdr:colOff>
      <xdr:row>0</xdr:row>
      <xdr:rowOff>457200</xdr:rowOff>
    </xdr:to>
    <xdr:pic>
      <xdr:nvPicPr>
        <xdr:cNvPr id="2" name="Image 1" descr="Une image contenant alimentation&#10;&#10;Description générée automatiquement" title="Sécurité sociale - l'Assurance Maladie : Agir ensemble, protéger chacun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79" t="13944" r="62" b="12486"/>
        <a:stretch/>
      </xdr:blipFill>
      <xdr:spPr>
        <a:xfrm>
          <a:off x="28575" y="19050"/>
          <a:ext cx="1238250" cy="438150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0</xdr:row>
      <xdr:rowOff>561975</xdr:rowOff>
    </xdr:from>
    <xdr:to>
      <xdr:col>6</xdr:col>
      <xdr:colOff>676275</xdr:colOff>
      <xdr:row>3</xdr:row>
      <xdr:rowOff>38100</xdr:rowOff>
    </xdr:to>
    <xdr:pic>
      <xdr:nvPicPr>
        <xdr:cNvPr id="2077" name="Image 3" descr="C:\Users\KORNPROBST-09262\AppData\Local\Microsoft\Windows\INetCache\IE\GEK22313\attention_PNG61[1].png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61975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619125</xdr:rowOff>
    </xdr:from>
    <xdr:to>
      <xdr:col>13</xdr:col>
      <xdr:colOff>561975</xdr:colOff>
      <xdr:row>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01100" y="619125"/>
          <a:ext cx="5143500" cy="476250"/>
        </a:xfrm>
        <a:prstGeom prst="rect">
          <a:avLst/>
        </a:prstGeom>
        <a:solidFill>
          <a:srgbClr val="E287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1">
              <a:solidFill>
                <a:schemeClr val="bg1"/>
              </a:solidFill>
            </a:rPr>
            <a:t>Formulaire</a:t>
          </a:r>
          <a:r>
            <a:rPr lang="fr-FR" sz="1100" b="1" baseline="0">
              <a:solidFill>
                <a:schemeClr val="bg1"/>
              </a:solidFill>
            </a:rPr>
            <a:t> libre sans aide au remplissage 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19049</xdr:rowOff>
    </xdr:from>
    <xdr:to>
      <xdr:col>9</xdr:col>
      <xdr:colOff>742950</xdr:colOff>
      <xdr:row>18</xdr:row>
      <xdr:rowOff>9524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33525" y="400049"/>
          <a:ext cx="6838950" cy="3038475"/>
        </a:xfrm>
        <a:prstGeom prst="rect">
          <a:avLst/>
        </a:prstGeom>
        <a:solidFill>
          <a:schemeClr val="lt1"/>
        </a:solidFill>
        <a:ln w="762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congé paternité et d’accueil de l’enfant s’articule avec le congé de naissance, pris en charge par l’employeur.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1 - Période obligatoire </a:t>
          </a:r>
        </a:p>
        <a:p>
          <a:endParaRPr lang="fr-FR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Indiquer les</a:t>
          </a:r>
          <a:r>
            <a:rPr lang="fr-F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dates du congé de naissance et la</a:t>
          </a: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date de fin de congé souhaitée</a:t>
          </a:r>
          <a:r>
            <a:rPr lang="fr-F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fr-FR" sz="1100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4 jours obligatoires, immédiatement collés au congé de naissance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même durée avec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ajout de jours dans la limite de 25 jours (4+21)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une naissance simple  ou 32 jours (4+25) pour des naissances multiples.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800" i="1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fr-FR" sz="1100" u="sng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Période </a:t>
          </a:r>
          <a:r>
            <a:rPr lang="fr-FR" sz="1100" u="sng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 fractionnable non obligatoire</a:t>
          </a:r>
          <a:endParaRPr lang="fr-FR">
            <a:solidFill>
              <a:srgbClr val="00B050"/>
            </a:solidFill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2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Cette première période  ne peut être inférieure à 5 jours et le cumul avec la première période  obligatoire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prise ne peut dépasser 25 ou 32 jours, selon le nombre de naissance.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>
              <a:solidFill>
                <a:srgbClr val="85D7D3"/>
              </a:solidFill>
              <a:effectLst/>
              <a:latin typeface="+mn-lt"/>
              <a:ea typeface="+mn-ea"/>
              <a:cs typeface="+mn-cs"/>
            </a:rPr>
            <a:t>3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-Cette seconde période ne peut être inférieure à 5 jours et  le cumul avec les deux premières périodes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prises ne peut dépasser 25 ou 32 jours.</a:t>
          </a:r>
        </a:p>
        <a:p>
          <a:endParaRPr lang="fr-FR" sz="1100"/>
        </a:p>
      </xdr:txBody>
    </xdr:sp>
    <xdr:clientData/>
  </xdr:twoCellAnchor>
  <xdr:twoCellAnchor editAs="oneCell">
    <xdr:from>
      <xdr:col>1</xdr:col>
      <xdr:colOff>0</xdr:colOff>
      <xdr:row>18</xdr:row>
      <xdr:rowOff>129472</xdr:rowOff>
    </xdr:from>
    <xdr:to>
      <xdr:col>10</xdr:col>
      <xdr:colOff>9525</xdr:colOff>
      <xdr:row>28</xdr:row>
      <xdr:rowOff>163638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3558472"/>
          <a:ext cx="6867525" cy="19391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1238250</xdr:colOff>
      <xdr:row>2</xdr:row>
      <xdr:rowOff>57150</xdr:rowOff>
    </xdr:to>
    <xdr:pic>
      <xdr:nvPicPr>
        <xdr:cNvPr id="4" name="Image 3" descr="Une image contenant alimentation&#10;&#10;Description générée automatiquement" title="Sécurité sociale - l'Assurance Maladie : Agir ensemble, protéger chacun 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79" t="13944" r="62" b="12486"/>
        <a:stretch/>
      </xdr:blipFill>
      <xdr:spPr>
        <a:xfrm>
          <a:off x="0" y="0"/>
          <a:ext cx="12382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uances de gri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Q16"/>
  <sheetViews>
    <sheetView showGridLines="0" tabSelected="1" zoomScaleNormal="100" workbookViewId="0">
      <selection activeCell="B12" sqref="B12"/>
    </sheetView>
  </sheetViews>
  <sheetFormatPr defaultColWidth="11.43359375" defaultRowHeight="15" x14ac:dyDescent="0.2"/>
  <cols>
    <col min="1" max="1" width="48.83203125" style="6" customWidth="1"/>
    <col min="2" max="2" width="19.50390625" style="6" customWidth="1"/>
    <col min="3" max="3" width="19.90625" style="6" customWidth="1"/>
    <col min="4" max="4" width="10.625" style="11" customWidth="1"/>
    <col min="5" max="6" width="11.43359375" style="6"/>
    <col min="7" max="7" width="7.80078125" style="6" customWidth="1"/>
    <col min="8" max="16384" width="11.43359375" style="6"/>
  </cols>
  <sheetData>
    <row r="1" spans="1:17" ht="53.25" customHeight="1" x14ac:dyDescent="0.25">
      <c r="A1" s="72" t="s">
        <v>1</v>
      </c>
      <c r="B1" s="73"/>
      <c r="C1" s="74"/>
      <c r="D1" s="18" t="s">
        <v>10</v>
      </c>
      <c r="E1" s="17"/>
      <c r="F1" s="17"/>
      <c r="G1" s="17"/>
      <c r="H1" s="17"/>
      <c r="I1" s="17"/>
    </row>
    <row r="2" spans="1:17" x14ac:dyDescent="0.2">
      <c r="A2" s="26" t="s">
        <v>0</v>
      </c>
      <c r="B2" s="69">
        <v>45807</v>
      </c>
      <c r="C2" s="70"/>
      <c r="D2" s="19"/>
      <c r="F2" s="14"/>
      <c r="H2" s="16"/>
    </row>
    <row r="3" spans="1:17" x14ac:dyDescent="0.2">
      <c r="A3" s="26" t="s">
        <v>6</v>
      </c>
      <c r="B3" s="75">
        <v>1</v>
      </c>
      <c r="C3" s="76"/>
      <c r="D3" s="20">
        <f>IF(B3="","",IF(B3=1, 28, IF(B3&gt;1, 35, 0)))</f>
        <v>28</v>
      </c>
    </row>
    <row r="4" spans="1:17" x14ac:dyDescent="0.2">
      <c r="A4" s="26" t="s">
        <v>14</v>
      </c>
      <c r="B4" s="76"/>
      <c r="C4" s="79"/>
      <c r="D4" s="20"/>
    </row>
    <row r="5" spans="1:17" x14ac:dyDescent="0.2">
      <c r="A5" s="26" t="s">
        <v>15</v>
      </c>
      <c r="B5" s="76"/>
      <c r="C5" s="79"/>
      <c r="D5" s="20"/>
      <c r="H5" s="6" t="s">
        <v>31</v>
      </c>
    </row>
    <row r="6" spans="1:17" x14ac:dyDescent="0.2">
      <c r="A6" s="26" t="s">
        <v>7</v>
      </c>
      <c r="B6" s="77">
        <v>1950599351349</v>
      </c>
      <c r="C6" s="78"/>
      <c r="D6" s="19"/>
      <c r="H6" s="14"/>
    </row>
    <row r="7" spans="1:17" x14ac:dyDescent="0.2">
      <c r="A7" s="26" t="s">
        <v>2</v>
      </c>
      <c r="B7" s="75" t="s">
        <v>37</v>
      </c>
      <c r="C7" s="76"/>
      <c r="D7" s="19"/>
      <c r="H7" s="14" t="s">
        <v>30</v>
      </c>
    </row>
    <row r="8" spans="1:17" x14ac:dyDescent="0.2">
      <c r="A8" s="26" t="s">
        <v>3</v>
      </c>
      <c r="B8" s="75" t="s">
        <v>38</v>
      </c>
      <c r="C8" s="76"/>
      <c r="D8" s="19"/>
      <c r="H8" s="14"/>
      <c r="I8" s="14" t="s">
        <v>26</v>
      </c>
      <c r="J8" s="14"/>
      <c r="K8" s="14"/>
      <c r="L8" s="14"/>
      <c r="M8" s="14"/>
      <c r="N8" s="14"/>
      <c r="O8" s="14"/>
      <c r="P8" s="14"/>
    </row>
    <row r="9" spans="1:17" x14ac:dyDescent="0.2">
      <c r="A9" s="71" t="s">
        <v>34</v>
      </c>
      <c r="B9" s="27" t="s">
        <v>4</v>
      </c>
      <c r="C9" s="28" t="s">
        <v>5</v>
      </c>
      <c r="D9" s="19"/>
      <c r="H9" s="14"/>
      <c r="I9" s="14" t="s">
        <v>25</v>
      </c>
      <c r="J9" s="14"/>
      <c r="K9" s="14"/>
      <c r="L9" s="14"/>
      <c r="M9" s="14"/>
      <c r="N9" s="14"/>
      <c r="O9" s="14"/>
      <c r="P9" s="14"/>
    </row>
    <row r="10" spans="1:17" ht="27" customHeight="1" x14ac:dyDescent="0.2">
      <c r="A10" s="71"/>
      <c r="B10" s="12">
        <v>45807</v>
      </c>
      <c r="C10" s="13">
        <f>IF(B10="","",HLOOKUP(3,Matrice_décompte!$2:$4,3,0))</f>
        <v>45810</v>
      </c>
      <c r="D10" s="21">
        <f>IF(OR(B10="",C10=""),"",3)</f>
        <v>3</v>
      </c>
      <c r="E10" s="36"/>
      <c r="H10" s="14" t="s">
        <v>29</v>
      </c>
      <c r="I10" s="14"/>
      <c r="J10" s="14"/>
      <c r="K10" s="14"/>
      <c r="L10" s="14"/>
      <c r="M10" s="14"/>
      <c r="N10" s="14"/>
      <c r="O10" s="14"/>
      <c r="P10" s="14"/>
    </row>
    <row r="11" spans="1:17" ht="31.5" customHeight="1" x14ac:dyDescent="0.2">
      <c r="A11" s="7" t="s">
        <v>13</v>
      </c>
      <c r="B11" s="1">
        <f>IFERROR(C10+1,"")</f>
        <v>45811</v>
      </c>
      <c r="C11" s="1">
        <v>45814</v>
      </c>
      <c r="D11" s="21">
        <f>IF(OR(B11="",C11=""),"",C11-B11+1)</f>
        <v>4</v>
      </c>
      <c r="E11" s="6" t="str">
        <f>IF(D11&lt;4,"* Attention 4 jours minimum","")</f>
        <v/>
      </c>
      <c r="H11" s="15" t="s">
        <v>28</v>
      </c>
      <c r="I11" s="14"/>
      <c r="J11" s="14"/>
      <c r="K11" s="14"/>
      <c r="L11" s="14"/>
      <c r="M11" s="14"/>
      <c r="N11" s="14"/>
      <c r="O11" s="14"/>
      <c r="P11" s="14"/>
    </row>
    <row r="12" spans="1:17" ht="29.25" customHeight="1" x14ac:dyDescent="0.2">
      <c r="A12" s="8" t="s">
        <v>33</v>
      </c>
      <c r="B12" s="2">
        <v>45885</v>
      </c>
      <c r="C12" s="3">
        <v>45900</v>
      </c>
      <c r="D12" s="21">
        <f>IF(OR(B12="",C12=""),"",C12-B12+1)</f>
        <v>16</v>
      </c>
      <c r="E12" s="6" t="str">
        <f>IF(D12&lt;5,"* Attention 5 jours minimum","")</f>
        <v/>
      </c>
      <c r="H12" s="33" t="s">
        <v>32</v>
      </c>
    </row>
    <row r="13" spans="1:17" ht="33" customHeight="1" thickBot="1" x14ac:dyDescent="0.25">
      <c r="A13" s="9" t="s">
        <v>35</v>
      </c>
      <c r="B13" s="4"/>
      <c r="C13" s="5"/>
      <c r="D13" s="21" t="str">
        <f>IF(OR(B13="",C13=""),"",C13-B13+1)</f>
        <v/>
      </c>
      <c r="E13" s="6" t="str">
        <f>IF(B13="","",IF(D16&gt;0,"* La troisième période doit solder la totalité du congé",""))</f>
        <v/>
      </c>
      <c r="H13" s="67" t="s">
        <v>19</v>
      </c>
    </row>
    <row r="14" spans="1:17" x14ac:dyDescent="0.2">
      <c r="A14" s="29" t="s">
        <v>8</v>
      </c>
      <c r="B14" s="30"/>
      <c r="C14" s="30"/>
      <c r="D14" s="22">
        <f>D10</f>
        <v>3</v>
      </c>
      <c r="H14" s="34"/>
    </row>
    <row r="15" spans="1:17" x14ac:dyDescent="0.2">
      <c r="A15" s="29" t="s">
        <v>9</v>
      </c>
      <c r="B15" s="30"/>
      <c r="C15" s="30"/>
      <c r="D15" s="23">
        <f>IF(SUM(D11,D12,D13)=0,"",SUM(D11,D12,D13))</f>
        <v>20</v>
      </c>
      <c r="H15" s="68" t="s">
        <v>27</v>
      </c>
      <c r="I15" s="68"/>
      <c r="J15" s="68"/>
      <c r="K15" s="68"/>
      <c r="L15" s="68"/>
      <c r="M15" s="68"/>
      <c r="N15" s="68"/>
      <c r="O15" s="68"/>
      <c r="P15" s="68"/>
      <c r="Q15" s="68"/>
    </row>
    <row r="16" spans="1:17" s="10" customFormat="1" ht="15.75" x14ac:dyDescent="0.2">
      <c r="A16" s="31" t="s">
        <v>11</v>
      </c>
      <c r="B16" s="32"/>
      <c r="C16" s="32"/>
      <c r="D16" s="24">
        <f>IF(SUM(D14,D15)=0,"",D3-SUM(D14:D15))</f>
        <v>5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</row>
  </sheetData>
  <sheetProtection password="DBAF" sheet="1" objects="1" scenarios="1" selectLockedCells="1"/>
  <mergeCells count="10">
    <mergeCell ref="H15:Q16"/>
    <mergeCell ref="B2:C2"/>
    <mergeCell ref="A9:A10"/>
    <mergeCell ref="A1:C1"/>
    <mergeCell ref="B8:C8"/>
    <mergeCell ref="B7:C7"/>
    <mergeCell ref="B6:C6"/>
    <mergeCell ref="B3:C3"/>
    <mergeCell ref="B4:C4"/>
    <mergeCell ref="B5:C5"/>
  </mergeCells>
  <conditionalFormatting sqref="A5:C5">
    <cfRule type="expression" dxfId="7" priority="1">
      <formula>$B$3=1</formula>
    </cfRule>
  </conditionalFormatting>
  <conditionalFormatting sqref="A16:D16">
    <cfRule type="expression" dxfId="6" priority="2">
      <formula>$D$16&lt;0</formula>
    </cfRule>
    <cfRule type="expression" dxfId="5" priority="3">
      <formula>$D$16=0</formula>
    </cfRule>
  </conditionalFormatting>
  <conditionalFormatting sqref="E1:E1048576">
    <cfRule type="containsText" dxfId="4" priority="4" operator="containsText" text="*">
      <formula>NOT(ISERROR(SEARCH("*",E1)))</formula>
    </cfRule>
  </conditionalFormatting>
  <dataValidations count="2">
    <dataValidation type="date" allowBlank="1" showInputMessage="1" showErrorMessage="1" sqref="B10 B12:B13" xr:uid="{00000000-0002-0000-0000-000000000000}">
      <formula1>44328</formula1>
      <formula2>55153</formula2>
    </dataValidation>
    <dataValidation type="date" operator="greaterThanOrEqual" allowBlank="1" showInputMessage="1" showErrorMessage="1" sqref="C11:C13" xr:uid="{00000000-0002-0000-0000-000001000000}">
      <formula1>B11</formula1>
    </dataValidation>
  </dataValidations>
  <pageMargins left="0.7" right="0.7" top="0.75" bottom="0.75" header="0.3" footer="0.3"/>
  <pageSetup paperSize="9" scale="5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P16"/>
  <sheetViews>
    <sheetView showGridLines="0" zoomScaleNormal="100" workbookViewId="0">
      <selection activeCell="B2" sqref="B2:C2"/>
    </sheetView>
  </sheetViews>
  <sheetFormatPr defaultColWidth="11.43359375" defaultRowHeight="15" x14ac:dyDescent="0.2"/>
  <cols>
    <col min="1" max="1" width="48.83203125" style="6" customWidth="1"/>
    <col min="2" max="2" width="19.50390625" style="6" customWidth="1"/>
    <col min="3" max="3" width="19.90625" style="6" customWidth="1"/>
    <col min="4" max="4" width="9.55078125" style="11" customWidth="1"/>
    <col min="5" max="6" width="7.93359375" style="6" customWidth="1"/>
    <col min="7" max="16384" width="11.43359375" style="6"/>
  </cols>
  <sheetData>
    <row r="1" spans="1:16" ht="53.25" customHeight="1" x14ac:dyDescent="0.25">
      <c r="A1" s="81" t="s">
        <v>1</v>
      </c>
      <c r="B1" s="82"/>
      <c r="C1" s="83"/>
      <c r="D1" s="60" t="s">
        <v>10</v>
      </c>
      <c r="E1" s="17"/>
      <c r="F1" s="17"/>
      <c r="G1" s="17"/>
      <c r="H1" s="17"/>
      <c r="I1" s="17"/>
    </row>
    <row r="2" spans="1:16" x14ac:dyDescent="0.2">
      <c r="A2" s="52" t="s">
        <v>0</v>
      </c>
      <c r="B2" s="69"/>
      <c r="C2" s="70"/>
      <c r="D2" s="61"/>
      <c r="F2" s="14"/>
      <c r="H2" s="16"/>
    </row>
    <row r="3" spans="1:16" x14ac:dyDescent="0.2">
      <c r="A3" s="52" t="s">
        <v>6</v>
      </c>
      <c r="B3" s="75"/>
      <c r="C3" s="76"/>
      <c r="D3" s="62" t="str">
        <f>IF(B3="","",IF(B3=1, 28, IF(B3&gt;1, 35, 0)))</f>
        <v/>
      </c>
    </row>
    <row r="4" spans="1:16" x14ac:dyDescent="0.2">
      <c r="A4" s="52" t="s">
        <v>14</v>
      </c>
      <c r="B4" s="76"/>
      <c r="C4" s="79"/>
      <c r="D4" s="62"/>
    </row>
    <row r="5" spans="1:16" x14ac:dyDescent="0.2">
      <c r="A5" s="52" t="s">
        <v>15</v>
      </c>
      <c r="B5" s="76"/>
      <c r="C5" s="79"/>
      <c r="D5" s="62"/>
      <c r="H5" s="45" t="s">
        <v>20</v>
      </c>
    </row>
    <row r="6" spans="1:16" x14ac:dyDescent="0.2">
      <c r="A6" s="52" t="s">
        <v>7</v>
      </c>
      <c r="B6" s="77"/>
      <c r="C6" s="78"/>
      <c r="D6" s="61"/>
      <c r="H6" s="37"/>
    </row>
    <row r="7" spans="1:16" x14ac:dyDescent="0.2">
      <c r="A7" s="52" t="s">
        <v>2</v>
      </c>
      <c r="B7" s="75"/>
      <c r="C7" s="76"/>
      <c r="D7" s="61"/>
      <c r="H7" s="43" t="s">
        <v>21</v>
      </c>
    </row>
    <row r="8" spans="1:16" x14ac:dyDescent="0.2">
      <c r="A8" s="52" t="s">
        <v>3</v>
      </c>
      <c r="B8" s="75"/>
      <c r="C8" s="76"/>
      <c r="D8" s="61"/>
      <c r="H8" s="37"/>
      <c r="I8" s="14"/>
      <c r="J8" s="14"/>
      <c r="K8" s="14"/>
      <c r="L8" s="14"/>
      <c r="M8" s="14"/>
      <c r="N8" s="14"/>
      <c r="O8" s="14"/>
      <c r="P8" s="14"/>
    </row>
    <row r="9" spans="1:16" x14ac:dyDescent="0.2">
      <c r="A9" s="80" t="s">
        <v>34</v>
      </c>
      <c r="B9" s="48" t="s">
        <v>4</v>
      </c>
      <c r="C9" s="49" t="s">
        <v>5</v>
      </c>
      <c r="D9" s="61"/>
      <c r="H9" s="47" t="s">
        <v>22</v>
      </c>
      <c r="I9" s="14"/>
      <c r="J9" s="14"/>
      <c r="K9" s="14"/>
      <c r="L9" s="14"/>
      <c r="M9" s="14"/>
      <c r="N9" s="14"/>
      <c r="O9" s="14"/>
      <c r="P9" s="14"/>
    </row>
    <row r="10" spans="1:16" ht="27" customHeight="1" x14ac:dyDescent="0.2">
      <c r="A10" s="80"/>
      <c r="B10" s="44"/>
      <c r="C10" s="25"/>
      <c r="D10" s="63" t="str">
        <f>IF(OR(B10="",C10=""),"",3)</f>
        <v/>
      </c>
      <c r="H10" s="45" t="s">
        <v>23</v>
      </c>
      <c r="I10" s="14"/>
      <c r="J10" s="14"/>
      <c r="K10" s="14"/>
      <c r="L10" s="14"/>
      <c r="M10" s="14"/>
      <c r="N10" s="14"/>
      <c r="O10" s="14"/>
      <c r="P10" s="14"/>
    </row>
    <row r="11" spans="1:16" ht="31.5" customHeight="1" x14ac:dyDescent="0.2">
      <c r="A11" s="53" t="s">
        <v>13</v>
      </c>
      <c r="B11" s="46"/>
      <c r="C11" s="38"/>
      <c r="D11" s="63" t="str">
        <f>IF(OR(B11="",C11=""),"",C11-B11+1)</f>
        <v/>
      </c>
      <c r="E11" s="6" t="str">
        <f>IF(D11&lt;4,"* Attention 4 jours minimum","")</f>
        <v/>
      </c>
      <c r="H11" s="51" t="s">
        <v>24</v>
      </c>
      <c r="I11" s="14"/>
      <c r="J11" s="14"/>
      <c r="K11" s="14"/>
      <c r="L11" s="14"/>
      <c r="M11" s="14"/>
      <c r="N11" s="14"/>
      <c r="O11" s="14"/>
      <c r="P11" s="14"/>
    </row>
    <row r="12" spans="1:16" ht="29.25" customHeight="1" x14ac:dyDescent="0.2">
      <c r="A12" s="54" t="s">
        <v>12</v>
      </c>
      <c r="B12" s="39"/>
      <c r="C12" s="40"/>
      <c r="D12" s="63" t="str">
        <f>IF(OR(B12="",C12=""),"",C12-B12+1)</f>
        <v/>
      </c>
      <c r="E12" s="6" t="str">
        <f>IF(D12&lt;5,"* Attention 5 jours minimum","")</f>
        <v/>
      </c>
      <c r="H12" s="37"/>
    </row>
    <row r="13" spans="1:16" ht="33" customHeight="1" thickBot="1" x14ac:dyDescent="0.25">
      <c r="A13" s="55" t="s">
        <v>36</v>
      </c>
      <c r="B13" s="41"/>
      <c r="C13" s="42"/>
      <c r="D13" s="63" t="str">
        <f>IF(OR(B13="",C13=""),"",C13-B13+1)</f>
        <v/>
      </c>
      <c r="E13" s="6" t="str">
        <f>IF(B13="","",IF(D16&gt;0,"* La troisième période doit solder la totalité du congé",""))</f>
        <v/>
      </c>
      <c r="H13" s="59"/>
    </row>
    <row r="14" spans="1:16" x14ac:dyDescent="0.2">
      <c r="A14" s="56" t="s">
        <v>8</v>
      </c>
      <c r="B14" s="50"/>
      <c r="C14" s="50"/>
      <c r="D14" s="64" t="str">
        <f>D10</f>
        <v/>
      </c>
    </row>
    <row r="15" spans="1:16" x14ac:dyDescent="0.2">
      <c r="A15" s="56" t="s">
        <v>9</v>
      </c>
      <c r="B15" s="50"/>
      <c r="C15" s="50"/>
      <c r="D15" s="65" t="str">
        <f>IF(SUM(D11,D12,D13)=0,"",SUM(D11,D12,D13))</f>
        <v/>
      </c>
    </row>
    <row r="16" spans="1:16" s="10" customFormat="1" ht="16.5" thickBot="1" x14ac:dyDescent="0.25">
      <c r="A16" s="57" t="s">
        <v>11</v>
      </c>
      <c r="B16" s="58"/>
      <c r="C16" s="58"/>
      <c r="D16" s="66" t="str">
        <f>IF(SUM(D14,D15)=0,"",D3-SUM(D14:D15))</f>
        <v/>
      </c>
    </row>
  </sheetData>
  <sheetProtection password="DBAF" sheet="1" objects="1" scenarios="1" selectLockedCells="1"/>
  <mergeCells count="9">
    <mergeCell ref="A9:A10"/>
    <mergeCell ref="A1:C1"/>
    <mergeCell ref="B2:C2"/>
    <mergeCell ref="B3:C3"/>
    <mergeCell ref="B6:C6"/>
    <mergeCell ref="B7:C7"/>
    <mergeCell ref="B8:C8"/>
    <mergeCell ref="B4:C4"/>
    <mergeCell ref="B5:C5"/>
  </mergeCells>
  <conditionalFormatting sqref="A5:C5">
    <cfRule type="expression" dxfId="3" priority="1">
      <formula>$B$3=1</formula>
    </cfRule>
  </conditionalFormatting>
  <conditionalFormatting sqref="A16:D16">
    <cfRule type="expression" dxfId="2" priority="2">
      <formula>$D$16&lt;0</formula>
    </cfRule>
    <cfRule type="expression" dxfId="1" priority="3">
      <formula>$D$16=0</formula>
    </cfRule>
  </conditionalFormatting>
  <conditionalFormatting sqref="E1:E1048576">
    <cfRule type="containsText" dxfId="0" priority="4" operator="containsText" text="*">
      <formula>NOT(ISERROR(SEARCH("*",E1)))</formula>
    </cfRule>
  </conditionalFormatting>
  <pageMargins left="0.7" right="0.7" top="0.75" bottom="0.75" header="0.3" footer="0.3"/>
  <pageSetup paperSize="9" scale="58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"/>
  <sheetViews>
    <sheetView workbookViewId="0">
      <selection activeCell="E9" sqref="E9"/>
    </sheetView>
  </sheetViews>
  <sheetFormatPr defaultColWidth="10.76171875" defaultRowHeight="15" x14ac:dyDescent="0.2"/>
  <sheetData>
    <row r="2" spans="1:8" x14ac:dyDescent="0.2">
      <c r="A2" t="s">
        <v>18</v>
      </c>
      <c r="B2">
        <f>IF(B3&lt;=6,1,0)</f>
        <v>1</v>
      </c>
      <c r="C2">
        <f t="shared" ref="C2:H2" si="0">IFERROR(IF(IF(C3&lt;=6,1,0)+B2&gt;3,0,IF(C3&lt;=6,1,0)+B2),"")</f>
        <v>2</v>
      </c>
      <c r="D2">
        <f t="shared" si="0"/>
        <v>2</v>
      </c>
      <c r="E2">
        <f t="shared" si="0"/>
        <v>3</v>
      </c>
      <c r="F2">
        <f t="shared" si="0"/>
        <v>0</v>
      </c>
      <c r="G2">
        <f t="shared" si="0"/>
        <v>1</v>
      </c>
      <c r="H2">
        <f t="shared" si="0"/>
        <v>2</v>
      </c>
    </row>
    <row r="3" spans="1:8" ht="14.25" customHeight="1" x14ac:dyDescent="0.2">
      <c r="A3" t="s">
        <v>17</v>
      </c>
      <c r="B3">
        <f>IFERROR(IF(VLOOKUP(B4,BDD_JOURS_FERIES!$A:$A,1,0)=B4,8,""),WEEKDAY(B4,11))</f>
        <v>5</v>
      </c>
      <c r="C3">
        <f>IFERROR(IF(VLOOKUP(C4,BDD_JOURS_FERIES!$A:$A,1,0)=C4,8,""),WEEKDAY(C4,11))</f>
        <v>6</v>
      </c>
      <c r="D3">
        <f>IFERROR(IF(VLOOKUP(D4,BDD_JOURS_FERIES!$A:$A,1,0)=D4,8,""),WEEKDAY(D4,11))</f>
        <v>7</v>
      </c>
      <c r="E3">
        <f>IFERROR(IF(VLOOKUP(E4,BDD_JOURS_FERIES!$A:$A,1,0)=E4,8,""),WEEKDAY(E4,11))</f>
        <v>1</v>
      </c>
      <c r="F3">
        <f>IFERROR(IF(VLOOKUP(F4,BDD_JOURS_FERIES!$A:$A,1,0)=F4,8,""),WEEKDAY(F4,11))</f>
        <v>2</v>
      </c>
      <c r="G3">
        <f>IFERROR(IF(VLOOKUP(G4,BDD_JOURS_FERIES!$A:$A,1,0)=G4,8,""),WEEKDAY(G4,11))</f>
        <v>3</v>
      </c>
      <c r="H3">
        <f>IFERROR(IF(VLOOKUP(H4,BDD_JOURS_FERIES!$A:$A,1,0)=H4,8,""),WEEKDAY(H4,11))</f>
        <v>4</v>
      </c>
    </row>
    <row r="4" spans="1:8" x14ac:dyDescent="0.2">
      <c r="A4" t="s">
        <v>16</v>
      </c>
      <c r="B4" s="35">
        <f>'Congé salarié_FORMULES AUTO'!B10</f>
        <v>45807</v>
      </c>
      <c r="C4" s="35">
        <f t="shared" ref="C4:H4" si="1">B4+1</f>
        <v>45808</v>
      </c>
      <c r="D4" s="35">
        <f t="shared" si="1"/>
        <v>45809</v>
      </c>
      <c r="E4" s="35">
        <f t="shared" si="1"/>
        <v>45810</v>
      </c>
      <c r="F4" s="35">
        <f t="shared" si="1"/>
        <v>45811</v>
      </c>
      <c r="G4" s="35">
        <f t="shared" si="1"/>
        <v>45812</v>
      </c>
      <c r="H4" s="35">
        <f t="shared" si="1"/>
        <v>45813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workbookViewId="0">
      <selection activeCell="G20" sqref="G20"/>
    </sheetView>
  </sheetViews>
  <sheetFormatPr defaultColWidth="10.76171875" defaultRowHeight="15" x14ac:dyDescent="0.2"/>
  <sheetData>
    <row r="1" spans="1:2" x14ac:dyDescent="0.2">
      <c r="A1" s="35">
        <v>44197</v>
      </c>
      <c r="B1">
        <v>2021</v>
      </c>
    </row>
    <row r="2" spans="1:2" x14ac:dyDescent="0.2">
      <c r="A2" s="35">
        <v>44291</v>
      </c>
      <c r="B2">
        <v>2021</v>
      </c>
    </row>
    <row r="3" spans="1:2" x14ac:dyDescent="0.2">
      <c r="A3" s="35">
        <v>44317</v>
      </c>
      <c r="B3">
        <v>2021</v>
      </c>
    </row>
    <row r="4" spans="1:2" x14ac:dyDescent="0.2">
      <c r="A4" s="35">
        <v>44324</v>
      </c>
      <c r="B4">
        <v>2021</v>
      </c>
    </row>
    <row r="5" spans="1:2" x14ac:dyDescent="0.2">
      <c r="A5" s="35">
        <v>44329</v>
      </c>
      <c r="B5">
        <v>2021</v>
      </c>
    </row>
    <row r="6" spans="1:2" x14ac:dyDescent="0.2">
      <c r="A6" s="35">
        <v>44340</v>
      </c>
      <c r="B6">
        <v>2021</v>
      </c>
    </row>
    <row r="7" spans="1:2" x14ac:dyDescent="0.2">
      <c r="A7" s="35">
        <v>44391</v>
      </c>
      <c r="B7">
        <v>2021</v>
      </c>
    </row>
    <row r="8" spans="1:2" x14ac:dyDescent="0.2">
      <c r="A8" s="35">
        <v>44423</v>
      </c>
      <c r="B8">
        <v>2021</v>
      </c>
    </row>
    <row r="9" spans="1:2" x14ac:dyDescent="0.2">
      <c r="A9" s="35">
        <v>44501</v>
      </c>
      <c r="B9">
        <v>2021</v>
      </c>
    </row>
    <row r="10" spans="1:2" x14ac:dyDescent="0.2">
      <c r="A10" s="35">
        <v>44511</v>
      </c>
      <c r="B10">
        <v>2021</v>
      </c>
    </row>
    <row r="11" spans="1:2" x14ac:dyDescent="0.2">
      <c r="A11" s="35">
        <v>44555</v>
      </c>
      <c r="B11">
        <v>2021</v>
      </c>
    </row>
    <row r="12" spans="1:2" x14ac:dyDescent="0.2">
      <c r="A12" s="35">
        <v>44562</v>
      </c>
      <c r="B12">
        <v>2022</v>
      </c>
    </row>
    <row r="13" spans="1:2" x14ac:dyDescent="0.2">
      <c r="A13" s="35">
        <v>44669</v>
      </c>
      <c r="B13">
        <v>2022</v>
      </c>
    </row>
    <row r="14" spans="1:2" x14ac:dyDescent="0.2">
      <c r="A14" s="35">
        <v>44682</v>
      </c>
      <c r="B14">
        <v>2022</v>
      </c>
    </row>
    <row r="15" spans="1:2" x14ac:dyDescent="0.2">
      <c r="A15" s="35">
        <v>44689</v>
      </c>
      <c r="B15">
        <v>2022</v>
      </c>
    </row>
    <row r="16" spans="1:2" x14ac:dyDescent="0.2">
      <c r="A16" s="35">
        <v>44707</v>
      </c>
      <c r="B16">
        <v>2022</v>
      </c>
    </row>
    <row r="17" spans="1:2" x14ac:dyDescent="0.2">
      <c r="A17" s="35">
        <v>44718</v>
      </c>
      <c r="B17">
        <v>2022</v>
      </c>
    </row>
    <row r="18" spans="1:2" x14ac:dyDescent="0.2">
      <c r="A18" s="35">
        <v>44756</v>
      </c>
      <c r="B18">
        <v>2022</v>
      </c>
    </row>
    <row r="19" spans="1:2" x14ac:dyDescent="0.2">
      <c r="A19" s="35">
        <v>44788</v>
      </c>
      <c r="B19">
        <v>2022</v>
      </c>
    </row>
    <row r="20" spans="1:2" x14ac:dyDescent="0.2">
      <c r="A20" s="35">
        <v>44866</v>
      </c>
      <c r="B20">
        <v>2022</v>
      </c>
    </row>
    <row r="21" spans="1:2" x14ac:dyDescent="0.2">
      <c r="A21" s="35">
        <v>44876</v>
      </c>
      <c r="B21">
        <v>2022</v>
      </c>
    </row>
    <row r="22" spans="1:2" x14ac:dyDescent="0.2">
      <c r="A22" s="35">
        <v>44920</v>
      </c>
      <c r="B22">
        <v>2022</v>
      </c>
    </row>
    <row r="23" spans="1:2" x14ac:dyDescent="0.2">
      <c r="A23" s="35">
        <v>44927</v>
      </c>
      <c r="B23">
        <v>2023</v>
      </c>
    </row>
    <row r="24" spans="1:2" x14ac:dyDescent="0.2">
      <c r="A24" s="35">
        <v>45026</v>
      </c>
      <c r="B24">
        <v>2023</v>
      </c>
    </row>
    <row r="25" spans="1:2" x14ac:dyDescent="0.2">
      <c r="A25" s="35">
        <v>45047</v>
      </c>
      <c r="B25">
        <v>2023</v>
      </c>
    </row>
    <row r="26" spans="1:2" x14ac:dyDescent="0.2">
      <c r="A26" s="35">
        <v>45054</v>
      </c>
      <c r="B26">
        <v>2023</v>
      </c>
    </row>
    <row r="27" spans="1:2" x14ac:dyDescent="0.2">
      <c r="A27" s="35">
        <v>45064</v>
      </c>
      <c r="B27">
        <v>2023</v>
      </c>
    </row>
    <row r="28" spans="1:2" x14ac:dyDescent="0.2">
      <c r="A28" s="35">
        <v>45075</v>
      </c>
      <c r="B28">
        <v>2023</v>
      </c>
    </row>
    <row r="29" spans="1:2" x14ac:dyDescent="0.2">
      <c r="A29" s="35">
        <v>45121</v>
      </c>
      <c r="B29">
        <v>2023</v>
      </c>
    </row>
    <row r="30" spans="1:2" x14ac:dyDescent="0.2">
      <c r="A30" s="35">
        <v>45153</v>
      </c>
      <c r="B30">
        <v>2023</v>
      </c>
    </row>
    <row r="31" spans="1:2" x14ac:dyDescent="0.2">
      <c r="A31" s="35">
        <v>45231</v>
      </c>
      <c r="B31">
        <v>2023</v>
      </c>
    </row>
    <row r="32" spans="1:2" x14ac:dyDescent="0.2">
      <c r="A32" s="35">
        <v>45241</v>
      </c>
      <c r="B32">
        <v>2023</v>
      </c>
    </row>
    <row r="33" spans="1:2" x14ac:dyDescent="0.2">
      <c r="A33" s="35">
        <v>45285</v>
      </c>
      <c r="B33">
        <v>2023</v>
      </c>
    </row>
    <row r="34" spans="1:2" x14ac:dyDescent="0.2">
      <c r="A34" s="35">
        <v>45292</v>
      </c>
      <c r="B34">
        <v>2024</v>
      </c>
    </row>
    <row r="35" spans="1:2" x14ac:dyDescent="0.2">
      <c r="A35" s="35">
        <v>45383</v>
      </c>
      <c r="B35">
        <v>2024</v>
      </c>
    </row>
    <row r="36" spans="1:2" x14ac:dyDescent="0.2">
      <c r="A36" s="35">
        <v>45413</v>
      </c>
      <c r="B36">
        <v>2024</v>
      </c>
    </row>
    <row r="37" spans="1:2" x14ac:dyDescent="0.2">
      <c r="A37" s="35">
        <v>45420</v>
      </c>
      <c r="B37">
        <v>2024</v>
      </c>
    </row>
    <row r="38" spans="1:2" x14ac:dyDescent="0.2">
      <c r="A38" s="35">
        <v>45421</v>
      </c>
      <c r="B38">
        <v>2024</v>
      </c>
    </row>
    <row r="39" spans="1:2" x14ac:dyDescent="0.2">
      <c r="A39" s="35">
        <v>45432</v>
      </c>
      <c r="B39">
        <v>2024</v>
      </c>
    </row>
    <row r="40" spans="1:2" x14ac:dyDescent="0.2">
      <c r="A40" s="35">
        <v>45487</v>
      </c>
      <c r="B40">
        <v>2024</v>
      </c>
    </row>
    <row r="41" spans="1:2" x14ac:dyDescent="0.2">
      <c r="A41" s="35">
        <v>45519</v>
      </c>
      <c r="B41">
        <v>2024</v>
      </c>
    </row>
    <row r="42" spans="1:2" x14ac:dyDescent="0.2">
      <c r="A42" s="35">
        <v>45597</v>
      </c>
      <c r="B42">
        <v>2024</v>
      </c>
    </row>
    <row r="43" spans="1:2" x14ac:dyDescent="0.2">
      <c r="A43" s="35">
        <v>45607</v>
      </c>
      <c r="B43">
        <v>2024</v>
      </c>
    </row>
    <row r="44" spans="1:2" x14ac:dyDescent="0.2">
      <c r="A44" s="35">
        <v>45651</v>
      </c>
      <c r="B44">
        <v>2024</v>
      </c>
    </row>
    <row r="45" spans="1:2" x14ac:dyDescent="0.2">
      <c r="A45" s="35">
        <v>45658</v>
      </c>
      <c r="B45">
        <v>2025</v>
      </c>
    </row>
    <row r="46" spans="1:2" x14ac:dyDescent="0.2">
      <c r="A46" s="35">
        <v>45768</v>
      </c>
      <c r="B46">
        <v>2025</v>
      </c>
    </row>
    <row r="47" spans="1:2" x14ac:dyDescent="0.2">
      <c r="A47" s="35">
        <v>45778</v>
      </c>
      <c r="B47">
        <v>2025</v>
      </c>
    </row>
    <row r="48" spans="1:2" x14ac:dyDescent="0.2">
      <c r="A48" s="35">
        <v>45785</v>
      </c>
      <c r="B48">
        <v>2025</v>
      </c>
    </row>
    <row r="49" spans="1:2" x14ac:dyDescent="0.2">
      <c r="A49" s="35">
        <v>45806</v>
      </c>
      <c r="B49">
        <v>2025</v>
      </c>
    </row>
    <row r="50" spans="1:2" x14ac:dyDescent="0.2">
      <c r="A50" s="35">
        <v>45817</v>
      </c>
      <c r="B50">
        <v>2025</v>
      </c>
    </row>
    <row r="51" spans="1:2" x14ac:dyDescent="0.2">
      <c r="A51" s="35">
        <v>45852</v>
      </c>
      <c r="B51">
        <v>2025</v>
      </c>
    </row>
    <row r="52" spans="1:2" x14ac:dyDescent="0.2">
      <c r="A52" s="35">
        <v>45884</v>
      </c>
      <c r="B52">
        <v>2025</v>
      </c>
    </row>
    <row r="53" spans="1:2" x14ac:dyDescent="0.2">
      <c r="A53" s="35">
        <v>45962</v>
      </c>
      <c r="B53">
        <v>2025</v>
      </c>
    </row>
    <row r="54" spans="1:2" x14ac:dyDescent="0.2">
      <c r="A54" s="35">
        <v>45972</v>
      </c>
      <c r="B54">
        <v>2025</v>
      </c>
    </row>
    <row r="55" spans="1:2" x14ac:dyDescent="0.2">
      <c r="A55" s="35">
        <v>46016</v>
      </c>
      <c r="B55">
        <v>2025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workbookViewId="0">
      <selection activeCell="M20" sqref="M20"/>
    </sheetView>
  </sheetViews>
  <sheetFormatPr defaultColWidth="10.76171875" defaultRowHeight="15" x14ac:dyDescent="0.2"/>
  <cols>
    <col min="1" max="1" width="23" customWidth="1"/>
  </cols>
  <sheetData/>
  <sheetProtection password="DBAF" sheet="1" objects="1" scenario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Congé salarié_FORMULES AUTO</vt:lpstr>
      <vt:lpstr>Congé salarié_SANS FORMULE</vt:lpstr>
      <vt:lpstr>Matrice_décompte</vt:lpstr>
      <vt:lpstr>BDD_JOURS_FERIES</vt:lpstr>
      <vt:lpstr>Conseils pratiques</vt:lpstr>
      <vt:lpstr>Congé salarié_FORMULES AUTO!Print_Area</vt:lpstr>
      <vt:lpstr>Congé salarié_SANS FORMULE!Print_Area</vt:lpstr>
    </vt:vector>
  </TitlesOfParts>
  <Company>CNAMTS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NGNOKAM POUANKA JEANNINE (CNAM / Paris)</dc:creator>
  <cp:lastModifiedBy>KOLSKI Laura (CNAM / Paris)</cp:lastModifiedBy>
  <cp:lastPrinted>2021-06-29T12:42:05Z</cp:lastPrinted>
  <dcterms:created xsi:type="dcterms:W3CDTF">2021-05-27T06:36:41Z</dcterms:created>
  <dcterms:modified xsi:type="dcterms:W3CDTF">2021-07-27T11:24:42Z</dcterms:modified>
</cp:coreProperties>
</file>