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8631C1BF-8AAB-4B1B-9836-A02752C50E99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4" i="17"/>
  <c r="J18" i="17"/>
  <c r="I24" i="17" l="1"/>
  <c r="I18" i="17"/>
  <c r="H24" i="17" l="1"/>
  <c r="H18" i="17"/>
  <c r="G24" i="17" l="1"/>
  <c r="G18" i="17"/>
  <c r="F24" i="17" l="1"/>
  <c r="F18" i="17" l="1"/>
  <c r="N26" i="17" l="1"/>
  <c r="M26" i="17"/>
  <c r="L26" i="17"/>
  <c r="K26" i="17"/>
  <c r="J26" i="17"/>
  <c r="I26" i="17"/>
  <c r="H26" i="17"/>
  <c r="G26" i="17"/>
  <c r="F26" i="17"/>
  <c r="P25" i="17"/>
  <c r="E24" i="17"/>
  <c r="E26" i="17" s="1"/>
  <c r="D24" i="17"/>
  <c r="D26" i="17" s="1"/>
  <c r="C24" i="17"/>
  <c r="C26" i="17" s="1"/>
  <c r="P23" i="17"/>
  <c r="N20" i="17"/>
  <c r="N28" i="17" s="1"/>
  <c r="M20" i="17"/>
  <c r="M28" i="17" s="1"/>
  <c r="L20" i="17"/>
  <c r="K20" i="17"/>
  <c r="K28" i="17" s="1"/>
  <c r="J20" i="17"/>
  <c r="I20" i="17"/>
  <c r="H20" i="17"/>
  <c r="G20" i="17"/>
  <c r="F20" i="17"/>
  <c r="E20" i="17"/>
  <c r="P19" i="17"/>
  <c r="E18" i="17"/>
  <c r="D18" i="17"/>
  <c r="D20" i="17" s="1"/>
  <c r="C18" i="17"/>
  <c r="P18" i="17" s="1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C26" i="16"/>
  <c r="P25" i="16"/>
  <c r="N24" i="16"/>
  <c r="N26" i="16" s="1"/>
  <c r="M24" i="16"/>
  <c r="M26" i="16" s="1"/>
  <c r="L24" i="16"/>
  <c r="L26" i="16" s="1"/>
  <c r="K24" i="16"/>
  <c r="K26" i="16" s="1"/>
  <c r="J24" i="16"/>
  <c r="J26" i="16" s="1"/>
  <c r="I24" i="16"/>
  <c r="I26" i="16" s="1"/>
  <c r="H24" i="16"/>
  <c r="H26" i="16" s="1"/>
  <c r="G24" i="16"/>
  <c r="G26" i="16" s="1"/>
  <c r="F24" i="16"/>
  <c r="F26" i="16" s="1"/>
  <c r="E24" i="16"/>
  <c r="E26" i="16" s="1"/>
  <c r="D24" i="16"/>
  <c r="D26" i="16" s="1"/>
  <c r="C24" i="16"/>
  <c r="P23" i="16"/>
  <c r="P19" i="16"/>
  <c r="N18" i="16"/>
  <c r="N20" i="16" s="1"/>
  <c r="M18" i="16"/>
  <c r="M20" i="16" s="1"/>
  <c r="L18" i="16"/>
  <c r="L20" i="16" s="1"/>
  <c r="K18" i="16"/>
  <c r="K20" i="16" s="1"/>
  <c r="J18" i="16"/>
  <c r="J20" i="16" s="1"/>
  <c r="I18" i="16"/>
  <c r="I20" i="16" s="1"/>
  <c r="H18" i="16"/>
  <c r="H20" i="16" s="1"/>
  <c r="G18" i="16"/>
  <c r="G20" i="16" s="1"/>
  <c r="F18" i="16"/>
  <c r="F20" i="16" s="1"/>
  <c r="F28" i="16" s="1"/>
  <c r="E18" i="16"/>
  <c r="E20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M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N24" i="15" s="1"/>
  <c r="P22" i="15"/>
  <c r="M19" i="15"/>
  <c r="L19" i="15"/>
  <c r="L26" i="15" s="1"/>
  <c r="K19" i="15"/>
  <c r="K26" i="15" s="1"/>
  <c r="J19" i="15"/>
  <c r="I19" i="15"/>
  <c r="H19" i="15"/>
  <c r="G19" i="15"/>
  <c r="F19" i="15"/>
  <c r="E19" i="15"/>
  <c r="E26" i="15" s="1"/>
  <c r="D19" i="15"/>
  <c r="D26" i="15" s="1"/>
  <c r="C19" i="15"/>
  <c r="C26" i="15" s="1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8" i="16" l="1"/>
  <c r="F26" i="15"/>
  <c r="G26" i="15"/>
  <c r="J28" i="17"/>
  <c r="H26" i="15"/>
  <c r="K28" i="16"/>
  <c r="H28" i="17"/>
  <c r="I28" i="17"/>
  <c r="L28" i="16"/>
  <c r="D28" i="16"/>
  <c r="E28" i="16"/>
  <c r="D28" i="17"/>
  <c r="P24" i="15"/>
  <c r="H28" i="16"/>
  <c r="I26" i="15"/>
  <c r="L28" i="17"/>
  <c r="M28" i="16"/>
  <c r="C4" i="13"/>
  <c r="E28" i="17"/>
  <c r="P8" i="16"/>
  <c r="P8" i="15"/>
  <c r="J26" i="15"/>
  <c r="J28" i="16"/>
  <c r="P24" i="17"/>
  <c r="G28" i="17"/>
  <c r="P8" i="17"/>
  <c r="P26" i="17"/>
  <c r="F28" i="17"/>
  <c r="P20" i="16"/>
  <c r="C28" i="16"/>
  <c r="P26" i="16"/>
  <c r="N28" i="16"/>
  <c r="G28" i="16"/>
  <c r="P24" i="16"/>
  <c r="P23" i="15"/>
  <c r="P18" i="16"/>
  <c r="N19" i="15"/>
  <c r="N26" i="15" s="1"/>
  <c r="C20" i="17"/>
  <c r="P26" i="15" l="1"/>
  <c r="P19" i="15"/>
  <c r="P20" i="17"/>
  <c r="C28" i="17"/>
  <c r="P28" i="17" s="1"/>
  <c r="P28" i="16"/>
  <c r="C3" i="13" l="1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<sst xmlns="http://schemas.openxmlformats.org/spreadsheetml/2006/main" count="111" uniqueCount="42">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</sst>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D29" sqref="D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"/>
  <sheetViews>
    <sheetView workbookViewId="0">
      <selection activeCell="G12" sqref="D12:G1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8"/>
  <sheetViews>
    <sheetView workbookViewId="0">
      <selection activeCell="J25" sqref="J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152</v>
      </c>
    </row>
    <row r="7" spans="2:16" x14ac:dyDescent="0.3">
      <c r="B7" s="8" t="s">
        <v>20</v>
      </c>
      <c r="C7" s="33">
        <v>22</v>
      </c>
      <c r="D7" s="33">
        <v>20</v>
      </c>
      <c r="E7" s="33">
        <v>15</v>
      </c>
      <c r="F7" s="33">
        <v>16</v>
      </c>
      <c r="G7" s="33">
        <v>18</v>
      </c>
      <c r="H7" s="33">
        <v>20</v>
      </c>
      <c r="I7" s="33">
        <v>22</v>
      </c>
      <c r="J7" s="33">
        <v>20</v>
      </c>
      <c r="K7" s="33"/>
      <c r="L7" s="33"/>
      <c r="M7" s="33"/>
      <c r="N7" s="33"/>
      <c r="O7" s="31"/>
      <c r="P7" s="52">
        <f>SUM(C7:N7)</f>
        <v>153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-4</v>
      </c>
      <c r="F8" s="32">
        <f t="shared" si="0"/>
        <v>-3</v>
      </c>
      <c r="G8" s="32">
        <f t="shared" si="0"/>
        <v>-1</v>
      </c>
      <c r="H8" s="32">
        <f t="shared" si="0"/>
        <v>1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15</v>
      </c>
      <c r="F11" s="10">
        <v>16</v>
      </c>
      <c r="G11" s="10">
        <v>18</v>
      </c>
      <c r="H11" s="10">
        <v>20</v>
      </c>
      <c r="I11" s="10">
        <v>22</v>
      </c>
      <c r="J11" s="10">
        <v>20</v>
      </c>
      <c r="K11" s="10"/>
      <c r="L11" s="10"/>
      <c r="M11" s="10"/>
      <c r="N11" s="10"/>
      <c r="P11" s="53">
        <f>SUM(C11:N11)</f>
        <v>153</v>
      </c>
    </row>
    <row r="12" spans="2:16" x14ac:dyDescent="0.3">
      <c r="B12" s="8" t="s">
        <v>15</v>
      </c>
      <c r="C12" s="11"/>
      <c r="D12" s="11"/>
      <c r="E12" s="11">
        <v>6</v>
      </c>
      <c r="F12" s="11">
        <v>5</v>
      </c>
      <c r="G12" s="11">
        <v>1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>
        <f>E11*Params!$C$5*(1-Params!$C$3)-Params!$C$4</f>
        <v>7101</v>
      </c>
      <c r="F18" s="9">
        <f>F11*Params!$C$5*(1-Params!$C$3)-Params!$C$4</f>
        <v>7579.4000000000005</v>
      </c>
      <c r="G18" s="9">
        <f>G11*Params!$C$5*(1-Params!$C$3)-Params!$C$4</f>
        <v>8536.2000000000007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9493</v>
      </c>
      <c r="K18" s="9"/>
      <c r="L18" s="9"/>
      <c r="M18" s="9"/>
      <c r="N18" s="9"/>
      <c r="O18" s="4"/>
      <c r="P18" s="37">
        <f>SUM(C18:N18)</f>
        <v>72595.200000000012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7101</v>
      </c>
      <c r="F20" s="25">
        <f t="shared" si="1"/>
        <v>7579.4000000000005</v>
      </c>
      <c r="G20" s="25">
        <f t="shared" si="1"/>
        <v>8536.2000000000007</v>
      </c>
      <c r="H20" s="25">
        <f t="shared" si="1"/>
        <v>9493</v>
      </c>
      <c r="I20" s="25">
        <f t="shared" si="1"/>
        <v>10449.800000000001</v>
      </c>
      <c r="J20" s="25">
        <f t="shared" si="1"/>
        <v>9493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72595.200000000012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5626.19</v>
      </c>
      <c r="D23" s="9">
        <v>5626.19</v>
      </c>
      <c r="E23" s="9">
        <v>5626.19</v>
      </c>
      <c r="F23" s="9">
        <v>5626.19</v>
      </c>
      <c r="G23" s="9">
        <v>5626.19</v>
      </c>
      <c r="H23" s="9">
        <v>5626.19</v>
      </c>
      <c r="I23" s="9">
        <v>5626.19</v>
      </c>
      <c r="J23" s="9">
        <v>5626.19</v>
      </c>
      <c r="K23" s="9"/>
      <c r="L23" s="9"/>
      <c r="M23" s="9"/>
      <c r="N23" s="9"/>
      <c r="O23" s="4"/>
      <c r="P23" s="39">
        <f>SUM(C23:N23)</f>
        <v>45009.520000000004</v>
      </c>
    </row>
    <row r="24" spans="2:16" x14ac:dyDescent="0.3">
      <c r="B24" s="8" t="s">
        <v>8</v>
      </c>
      <c r="C24" s="9">
        <f>1180.67+2269.04</f>
        <v>3449.71</v>
      </c>
      <c r="D24" s="9">
        <f>1180.67+2267.66</f>
        <v>3448.33</v>
      </c>
      <c r="E24" s="9">
        <f>1180.67+2267.66</f>
        <v>3448.33</v>
      </c>
      <c r="F24" s="9">
        <f>1180.67+2275.97</f>
        <v>3456.64</v>
      </c>
      <c r="G24" s="9">
        <f>1180.67+2274.58</f>
        <v>3455.25</v>
      </c>
      <c r="H24" s="9">
        <f>1180.67+2269.05</f>
        <v>3449.7200000000003</v>
      </c>
      <c r="I24" s="9">
        <f>1180.67+2267.67</f>
        <v>3448.34</v>
      </c>
      <c r="J24" s="9">
        <f>1180.67+2267.67</f>
        <v>3448.34</v>
      </c>
      <c r="K24" s="9"/>
      <c r="L24" s="9"/>
      <c r="M24" s="9"/>
      <c r="N24" s="9"/>
      <c r="O24" s="4"/>
      <c r="P24" s="39">
        <f>SUM(C24:N24)</f>
        <v>27604.66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">
      <c r="B26" s="7" t="s">
        <v>3</v>
      </c>
      <c r="C26" s="40">
        <f>SUM(C23:C24)</f>
        <v>9075.9</v>
      </c>
      <c r="D26" s="40">
        <f>SUM(D23:D24)</f>
        <v>9074.52</v>
      </c>
      <c r="E26" s="40">
        <f>SUM(E23:E24)</f>
        <v>9074.52</v>
      </c>
      <c r="F26" s="40">
        <f>SUM(F23:F24)</f>
        <v>9082.83</v>
      </c>
      <c r="G26" s="40">
        <f>SUM(G23:G24)</f>
        <v>9081.4399999999987</v>
      </c>
      <c r="H26" s="40">
        <f t="shared" ref="H26:N26" si="2">SUM(H23:H25)</f>
        <v>9075.91</v>
      </c>
      <c r="I26" s="40">
        <f t="shared" si="2"/>
        <v>9074.5299999999988</v>
      </c>
      <c r="J26" s="40">
        <f t="shared" si="2"/>
        <v>9074.5299999999988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72614.179999999993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1373.9000000000015</v>
      </c>
      <c r="D28" s="44">
        <f t="shared" si="3"/>
        <v>418.47999999999956</v>
      </c>
      <c r="E28" s="44">
        <f t="shared" si="3"/>
        <v>-1973.5200000000004</v>
      </c>
      <c r="F28" s="44">
        <f t="shared" si="3"/>
        <v>-1503.4299999999994</v>
      </c>
      <c r="G28" s="44">
        <f t="shared" si="3"/>
        <v>-545.23999999999796</v>
      </c>
      <c r="H28" s="44">
        <f t="shared" si="3"/>
        <v>417.09000000000015</v>
      </c>
      <c r="I28" s="44">
        <f t="shared" si="3"/>
        <v>1375.2700000000023</v>
      </c>
      <c r="J28" s="44">
        <f t="shared" si="3"/>
        <v>418.47000000000116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SUM(C28:O28)</f>
        <v>-18.979999999993197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'2023'!P26+'2024'!P28+'2025'!P28</f>
        <v>-2607.6799999999844</v>
      </c>
    </row>
    <row r="4" spans="2:3" ht="16.95" customHeight="1" x14ac:dyDescent="0.3">
      <c r="B4" s="34" t="s">
        <v>26</v>
      </c>
      <c r="C4" s="36">
        <f>SUM('2023'!P12)+('2024'!P12)+'2025'!P12</f>
        <v>36</v>
      </c>
    </row>
    <row r="5" spans="2:3" x14ac:dyDescent="0.3">
      <c r="B5" t="s">
        <v>41</v>
      </c>
      <c r="C5">
        <f>(2.08*20)-0.35-C4</f>
        <v>5.25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2025-09-08T09:43:43Z</dcterms:modified>
</cp:coreProperties>
</file>