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1F02538C-E65F-42F5-B5C1-C50C4B3BF4D9}" xr6:coauthVersionLast="47" xr6:coauthVersionMax="47" xr10:uidLastSave="{00000000-0000-0000-0000-000000000000}"/>
  <bookViews>
    <workbookView xWindow="2304" yWindow="2304" windowWidth="17280" windowHeight="10728" activeTab="2" xr2:uid="{00000000-000D-0000-FFFF-FFFF00000000}"/>
  </bookViews>
  <sheets>
    <sheet name="2025" sheetId="15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'2025'!$B$29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4" i="15" l="1"/>
  <c r="P25" i="15"/>
  <c r="J23" i="15" l="1"/>
  <c r="J17" i="15"/>
  <c r="P27" i="15" l="1"/>
  <c r="I23" i="15" l="1"/>
  <c r="I25" i="15" s="1"/>
  <c r="D25" i="15"/>
  <c r="E25" i="15"/>
  <c r="F25" i="15"/>
  <c r="G25" i="15"/>
  <c r="H25" i="15"/>
  <c r="J25" i="15"/>
  <c r="K25" i="15"/>
  <c r="L25" i="15"/>
  <c r="M25" i="15"/>
  <c r="N25" i="15"/>
  <c r="C25" i="15"/>
  <c r="I17" i="15" l="1"/>
  <c r="P22" i="15" l="1"/>
  <c r="M19" i="15"/>
  <c r="L19" i="15"/>
  <c r="K19" i="15"/>
  <c r="J19" i="15"/>
  <c r="I19" i="15"/>
  <c r="H19" i="15"/>
  <c r="H29" i="15" s="1"/>
  <c r="G19" i="15"/>
  <c r="F19" i="15"/>
  <c r="F29" i="15" s="1"/>
  <c r="E19" i="15"/>
  <c r="D19" i="15"/>
  <c r="P18" i="15"/>
  <c r="P14" i="15"/>
  <c r="P13" i="15"/>
  <c r="P12" i="15"/>
  <c r="C4" i="13" s="1"/>
  <c r="C5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G29" i="15" l="1"/>
  <c r="I29" i="15"/>
  <c r="J29" i="15"/>
  <c r="K29" i="15"/>
  <c r="P8" i="15"/>
  <c r="D29" i="15"/>
  <c r="L29" i="15"/>
  <c r="E29" i="15"/>
  <c r="M29" i="15"/>
  <c r="N19" i="15"/>
  <c r="N29" i="15" s="1"/>
  <c r="P17" i="15" l="1"/>
  <c r="C19" i="15"/>
  <c r="P23" i="15"/>
  <c r="C29" i="15" l="1"/>
  <c r="P29" i="15" s="1"/>
  <c r="C3" i="13" s="1"/>
  <c r="P1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I2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 shapeId="0" xr:uid="{03A6F531-8BB2-466E-9216-6F17E6749F4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déduire 1500E/mois à partir d'Août</t>
        </r>
      </text>
    </comment>
  </commentList>
</comments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<sst xmlns="http://schemas.openxmlformats.org/spreadsheetml/2006/main" count="43" uniqueCount="42">
  <si>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</si>
  <si>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</si>
  <si>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</si>
  <si>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</si>
  <si>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</si>
  <si>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</si>
  <si>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</si>
  <si>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</si>
  <si>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</si>
  <si>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</si>
  <si>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</si>
  <si>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</si>
  <si>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</si>
  <si>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</si>
  <si>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</si>
  <si>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</si>
  <si>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</si>
  <si>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</si>
  <si>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</si>
  <si>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</si>
  <si>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</si>
  <si>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</si>
  <si>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</si>
  <si>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</si>
  <si>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</si>
  <si>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</si>
  <si>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</si>
  <si>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</si>
  <si>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</si>
  <si>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</si>
  <si>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</si>
  <si>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</si>
  <si>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</si>
  <si>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</si>
  <si>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</si>
  <si>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</si>
  <si>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</si>
  <si>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</si>
  <si>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2025)</t>
  </si>
  <si>
    <t>Acompte Versé</t>
  </si>
  <si>
    <t>Acompte Remboursé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</si>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</sst>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A9" workbookViewId="0">
      <selection activeCell="I25" sqref="I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>
        <v>19</v>
      </c>
      <c r="J6" s="33">
        <v>19</v>
      </c>
      <c r="K6" s="33"/>
      <c r="L6" s="33"/>
      <c r="M6" s="33"/>
      <c r="N6" s="33"/>
      <c r="O6" s="31"/>
      <c r="P6" s="52">
        <f>SUM(C6:N6)</f>
        <v>38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>
        <v>22</v>
      </c>
      <c r="J7" s="33">
        <v>20</v>
      </c>
      <c r="K7" s="33"/>
      <c r="L7" s="33"/>
      <c r="M7" s="33"/>
      <c r="N7" s="33"/>
      <c r="O7" s="31"/>
      <c r="P7" s="52">
        <f>SUM(C7:N7)</f>
        <v>42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3</v>
      </c>
      <c r="J8" s="32">
        <f t="shared" si="0"/>
        <v>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>
        <v>22</v>
      </c>
      <c r="J11" s="10">
        <v>15</v>
      </c>
      <c r="K11" s="10"/>
      <c r="L11" s="10"/>
      <c r="M11" s="10"/>
      <c r="N11" s="10"/>
      <c r="P11" s="53">
        <f>SUM(C11:N11)</f>
        <v>37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10045</v>
      </c>
      <c r="J17" s="9">
        <f>J11*Params!$C$5*(1-Params!$C$3)-Params!$C$4</f>
        <v>6825</v>
      </c>
      <c r="K17" s="9"/>
      <c r="L17" s="9"/>
      <c r="M17" s="9"/>
      <c r="N17" s="9"/>
      <c r="O17" s="4"/>
      <c r="P17" s="37">
        <f>SUM(C17:N17)</f>
        <v>16870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10045</v>
      </c>
      <c r="J19" s="25">
        <f t="shared" si="1"/>
        <v>6825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16870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>
        <v>2499.0500000000002</v>
      </c>
      <c r="J22" s="9">
        <v>3999.05</v>
      </c>
      <c r="K22" s="9"/>
      <c r="L22" s="9"/>
      <c r="M22" s="9"/>
      <c r="N22" s="9"/>
      <c r="O22" s="4"/>
      <c r="P22" s="39">
        <f>SUM(C22:N22)</f>
        <v>6498.1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>
        <f>1016.65+2087.35</f>
        <v>3104</v>
      </c>
      <c r="J23" s="9">
        <f>1016.65+2087.35</f>
        <v>3104</v>
      </c>
      <c r="K23" s="9"/>
      <c r="L23" s="9"/>
      <c r="M23" s="9"/>
      <c r="N23" s="9"/>
      <c r="O23" s="4"/>
      <c r="P23" s="39">
        <f>SUM(C23:N23)</f>
        <v>6208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>
        <v>3000</v>
      </c>
      <c r="J24" s="61">
        <v>3000</v>
      </c>
      <c r="K24" s="61"/>
      <c r="L24" s="61"/>
      <c r="M24" s="61"/>
      <c r="N24" s="61"/>
      <c r="O24" s="4"/>
      <c r="P24" s="39">
        <f>SUM(C24:N24)</f>
        <v>6000</v>
      </c>
    </row>
    <row r="25" spans="2:16" x14ac:dyDescent="0.3">
      <c r="B25" s="7" t="s">
        <v>3</v>
      </c>
      <c r="C25" s="40">
        <f>SUM(C22:C24)</f>
        <v>0</v>
      </c>
      <c r="D25" s="40">
        <f t="shared" ref="D25:N25" si="2">SUM(D22:D24)</f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8603.0499999999993</v>
      </c>
      <c r="J25" s="40">
        <f t="shared" si="2"/>
        <v>10103.049999999999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18706.099999999999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62" t="s">
        <v>40</v>
      </c>
      <c r="C27" s="63"/>
      <c r="D27" s="63"/>
      <c r="E27" s="63"/>
      <c r="F27" s="63"/>
      <c r="G27" s="63"/>
      <c r="H27" s="63"/>
      <c r="I27" s="63">
        <v>3000</v>
      </c>
      <c r="J27" s="63">
        <v>1500</v>
      </c>
      <c r="K27" s="63"/>
      <c r="L27" s="63"/>
      <c r="M27" s="63"/>
      <c r="N27" s="64"/>
      <c r="O27" s="5"/>
      <c r="P27" s="65">
        <f>SUM(C27:N27)</f>
        <v>4500</v>
      </c>
    </row>
    <row r="28" spans="2:16" x14ac:dyDescent="0.3">
      <c r="B28" s="4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5"/>
    </row>
    <row r="29" spans="2:16" x14ac:dyDescent="0.3">
      <c r="B29" s="43" t="s">
        <v>25</v>
      </c>
      <c r="C29" s="44">
        <f t="shared" ref="C29:N29" si="3">C19-C25</f>
        <v>0</v>
      </c>
      <c r="D29" s="44">
        <f t="shared" si="3"/>
        <v>0</v>
      </c>
      <c r="E29" s="44">
        <f t="shared" si="3"/>
        <v>0</v>
      </c>
      <c r="F29" s="44">
        <f t="shared" si="3"/>
        <v>0</v>
      </c>
      <c r="G29" s="44">
        <f t="shared" si="3"/>
        <v>0</v>
      </c>
      <c r="H29" s="44">
        <f t="shared" si="3"/>
        <v>0</v>
      </c>
      <c r="I29" s="44">
        <f t="shared" si="3"/>
        <v>1441.9500000000007</v>
      </c>
      <c r="J29" s="44">
        <f t="shared" si="3"/>
        <v>-3278.0499999999993</v>
      </c>
      <c r="K29" s="44">
        <f t="shared" si="3"/>
        <v>0</v>
      </c>
      <c r="L29" s="44">
        <f t="shared" si="3"/>
        <v>0</v>
      </c>
      <c r="M29" s="44">
        <f t="shared" si="3"/>
        <v>0</v>
      </c>
      <c r="N29" s="44">
        <f t="shared" si="3"/>
        <v>0</v>
      </c>
      <c r="P29" s="54">
        <f>SUM(C29:O29)</f>
        <v>-1836.0999999999985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22</v>
      </c>
      <c r="C2" s="69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23</v>
      </c>
      <c r="C2" s="70"/>
    </row>
    <row r="3" spans="2:3" ht="16.95" customHeight="1" x14ac:dyDescent="0.3">
      <c r="B3" s="34" t="s">
        <v>24</v>
      </c>
      <c r="C3" s="35">
        <f>'2025'!P29</f>
        <v>-1836.0999999999985</v>
      </c>
    </row>
    <row r="4" spans="2:3" ht="16.95" customHeight="1" x14ac:dyDescent="0.3">
      <c r="B4" s="34" t="s">
        <v>26</v>
      </c>
      <c r="C4" s="36">
        <f>SUM('2025'!P12)</f>
        <v>0</v>
      </c>
    </row>
    <row r="5" spans="2:3" x14ac:dyDescent="0.3">
      <c r="B5" t="s">
        <v>41</v>
      </c>
      <c r="C5">
        <f>(2.08*2)-C4</f>
        <v>4.16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2025-09-10T09:32:42Z</dcterms:modified>
</cp:coreProperties>
</file>