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8697E4D6-5EB3-4BEA-A123-B91BD00E9A00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5" i="15" l="1"/>
  <c r="L25" i="15"/>
  <c r="M25" i="15"/>
  <c r="N25" i="15"/>
  <c r="J25" i="15"/>
  <c r="J24" i="15"/>
  <c r="J23" i="15"/>
  <c r="J17" i="15"/>
  <c r="I23" i="15" l="1"/>
  <c r="I17" i="15"/>
  <c r="G24" i="15" l="1"/>
  <c r="H24" i="15"/>
  <c r="H23" i="15"/>
  <c r="H25" i="15" s="1"/>
  <c r="H17" i="15"/>
  <c r="G23" i="15" l="1"/>
  <c r="G25" i="15" s="1"/>
  <c r="G17" i="15"/>
  <c r="I25" i="15" l="1"/>
  <c r="F25" i="15"/>
  <c r="E25" i="15"/>
  <c r="D25" i="15"/>
  <c r="P22" i="15"/>
  <c r="M19" i="15"/>
  <c r="L19" i="15"/>
  <c r="K19" i="15"/>
  <c r="J19" i="15"/>
  <c r="I19" i="15"/>
  <c r="H19" i="15"/>
  <c r="H27" i="15" s="1"/>
  <c r="G19" i="15"/>
  <c r="F19" i="15"/>
  <c r="E19" i="15"/>
  <c r="D19" i="15"/>
  <c r="P18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F27" i="15" l="1"/>
  <c r="G27" i="15"/>
  <c r="I27" i="15"/>
  <c r="J27" i="15"/>
  <c r="K27" i="15"/>
  <c r="P8" i="15"/>
  <c r="D27" i="15"/>
  <c r="L27" i="15"/>
  <c r="E27" i="15"/>
  <c r="M27" i="15"/>
  <c r="N19" i="15"/>
  <c r="N27" i="15" s="1"/>
  <c r="P17" i="15" l="1"/>
  <c r="C19" i="15"/>
  <c r="C25" i="15"/>
  <c r="P25" i="15" s="1"/>
  <c r="P23" i="15"/>
  <c r="C27" i="15" l="1"/>
  <c r="P27" i="15" s="1"/>
  <c r="C3" i="13" s="1"/>
  <c r="P19" i="15"/>
</calcChain>
</file>

<file path=xl/sharedStrings.xml><?xml version="1.0" encoding="utf-8"?>
<sst xmlns="http://schemas.openxmlformats.org/spreadsheetml/2006/main" count="42" uniqueCount="41">
  <si>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</si>
  <si>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</si>
  <si>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</si>
  <si>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</si>
  <si>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</si>
  <si>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</si>
  <si>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</si>
  <si>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</si>
  <si>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</si>
  <si>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</si>
  <si>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</si>
  <si>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</si>
  <si>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</si>
  <si>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</si>
  <si>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</si>
  <si>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</si>
  <si>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</si>
  <si>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</si>
  <si>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</si>
  <si>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</si>
  <si>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</si>
  <si>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</si>
  <si>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</si>
  <si>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</si>
  <si>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</si>
  <si>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</si>
  <si>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</si>
  <si>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</si>
  <si>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</si>
  <si>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</si>
  <si>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</si>
  <si>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</si>
  <si>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</si>
  <si>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</si>
  <si>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</si>
  <si>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</si>
  <si>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</si>
  <si>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</si>
  <si>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2025)</t>
  </si>
  <si>
    <t>Solde de congé</t>
  </si>
  <si>
    <t>Frais déplacement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</si>
</sst>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workbookViewId="0">
      <selection activeCell="J25" sqref="J25:N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>
        <v>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66</v>
      </c>
    </row>
    <row r="7" spans="2:16" x14ac:dyDescent="0.3">
      <c r="B7" s="8" t="s">
        <v>20</v>
      </c>
      <c r="C7" s="33"/>
      <c r="D7" s="33"/>
      <c r="E7" s="33"/>
      <c r="F7" s="33"/>
      <c r="G7" s="33">
        <v>9</v>
      </c>
      <c r="H7" s="33">
        <v>20</v>
      </c>
      <c r="I7" s="33">
        <v>22</v>
      </c>
      <c r="J7" s="33">
        <v>20</v>
      </c>
      <c r="K7" s="33"/>
      <c r="L7" s="33"/>
      <c r="M7" s="33"/>
      <c r="N7" s="33"/>
      <c r="O7" s="31"/>
      <c r="P7" s="52">
        <f>SUM(C7:N7)</f>
        <v>71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20</v>
      </c>
      <c r="I11" s="10">
        <v>22</v>
      </c>
      <c r="J11" s="10">
        <v>20</v>
      </c>
      <c r="K11" s="10"/>
      <c r="L11" s="10"/>
      <c r="M11" s="10"/>
      <c r="N11" s="10"/>
      <c r="P11" s="53">
        <f>SUM(C11:N11)</f>
        <v>71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3899.4</v>
      </c>
      <c r="H17" s="9">
        <f>H11*Params!$C$5*(1-Params!$C$3)-Params!$C$4</f>
        <v>8757</v>
      </c>
      <c r="I17" s="9">
        <f>I11*Params!$C$5*(1-Params!$C$3)-Params!$C$4</f>
        <v>9640.2000000000007</v>
      </c>
      <c r="J17" s="9">
        <f>J11*Params!$C$5*(1-Params!$C$3)-Params!$C$4</f>
        <v>8757</v>
      </c>
      <c r="K17" s="9"/>
      <c r="L17" s="9"/>
      <c r="M17" s="9"/>
      <c r="N17" s="9"/>
      <c r="O17" s="4"/>
      <c r="P17" s="37">
        <f>SUM(C17:N17)</f>
        <v>31053.599999999999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3899.4</v>
      </c>
      <c r="H19" s="25">
        <f t="shared" si="1"/>
        <v>8757</v>
      </c>
      <c r="I19" s="25">
        <f t="shared" si="1"/>
        <v>9640.2000000000007</v>
      </c>
      <c r="J19" s="25">
        <f t="shared" si="1"/>
        <v>8757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31053.599999999999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>
        <v>2405.59</v>
      </c>
      <c r="H22" s="9">
        <v>5163.55</v>
      </c>
      <c r="I22" s="9">
        <v>5163.55</v>
      </c>
      <c r="J22" s="9">
        <v>5163.55</v>
      </c>
      <c r="K22" s="9"/>
      <c r="L22" s="9"/>
      <c r="M22" s="9"/>
      <c r="N22" s="9"/>
      <c r="O22" s="4"/>
      <c r="P22" s="39">
        <f>SUM(C22:N22)</f>
        <v>17896.240000000002</v>
      </c>
    </row>
    <row r="23" spans="2:16" x14ac:dyDescent="0.3">
      <c r="B23" s="8" t="s">
        <v>8</v>
      </c>
      <c r="C23" s="9"/>
      <c r="D23" s="9"/>
      <c r="E23" s="9"/>
      <c r="F23" s="9"/>
      <c r="G23" s="9">
        <f>1005.32+520.69</f>
        <v>1526.0100000000002</v>
      </c>
      <c r="H23" s="9">
        <f>1062.53+2114.37</f>
        <v>3176.8999999999996</v>
      </c>
      <c r="I23" s="9">
        <f>1062.53+1365.52</f>
        <v>2428.0500000000002</v>
      </c>
      <c r="J23" s="9">
        <f>1062.53+1810.26</f>
        <v>2872.79</v>
      </c>
      <c r="K23" s="9"/>
      <c r="L23" s="9"/>
      <c r="M23" s="9"/>
      <c r="N23" s="9"/>
      <c r="O23" s="4"/>
      <c r="P23" s="39">
        <f>SUM(C23:N23)</f>
        <v>10003.75</v>
      </c>
    </row>
    <row r="24" spans="2:16" x14ac:dyDescent="0.3">
      <c r="B24" s="60" t="s">
        <v>40</v>
      </c>
      <c r="C24" s="61"/>
      <c r="D24" s="61"/>
      <c r="E24" s="61"/>
      <c r="F24" s="61"/>
      <c r="G24" s="61">
        <f>350.06+72</f>
        <v>422.06</v>
      </c>
      <c r="H24" s="61">
        <f>40+98</f>
        <v>138</v>
      </c>
      <c r="I24" s="61"/>
      <c r="J24" s="61">
        <f>32+28+181.9</f>
        <v>241.9</v>
      </c>
      <c r="K24" s="61"/>
      <c r="L24" s="61"/>
      <c r="M24" s="61"/>
      <c r="N24" s="61"/>
      <c r="O24" s="4"/>
      <c r="P24" s="39"/>
    </row>
    <row r="25" spans="2:16" x14ac:dyDescent="0.3">
      <c r="B25" s="7" t="s">
        <v>3</v>
      </c>
      <c r="C25" s="40">
        <f t="shared" ref="C25:N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>SUM(G22:G24)</f>
        <v>4353.6600000000008</v>
      </c>
      <c r="H25" s="40">
        <f>SUM(H22:H24)</f>
        <v>8478.4500000000007</v>
      </c>
      <c r="I25" s="40">
        <f t="shared" si="2"/>
        <v>7591.6</v>
      </c>
      <c r="J25" s="40">
        <f>SUM(J22:J24)</f>
        <v>8278.24</v>
      </c>
      <c r="K25" s="40">
        <f t="shared" ref="K25:N25" si="3">SUM(K22:K24)</f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"/>
      <c r="P25" s="41">
        <f>SUM(C25:N25)</f>
        <v>28701.949999999997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-454.26000000000067</v>
      </c>
      <c r="H27" s="44">
        <f t="shared" si="4"/>
        <v>278.54999999999927</v>
      </c>
      <c r="I27" s="44">
        <f t="shared" si="4"/>
        <v>2048.6000000000004</v>
      </c>
      <c r="J27" s="44">
        <f t="shared" si="4"/>
        <v>478.76000000000022</v>
      </c>
      <c r="K27" s="44">
        <f t="shared" si="4"/>
        <v>0</v>
      </c>
      <c r="L27" s="44">
        <f t="shared" si="4"/>
        <v>0</v>
      </c>
      <c r="M27" s="44">
        <f t="shared" si="4"/>
        <v>0</v>
      </c>
      <c r="N27" s="44">
        <f t="shared" si="4"/>
        <v>0</v>
      </c>
      <c r="P27" s="54">
        <f>SUM(C27:O27)</f>
        <v>2351.6499999999992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480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'2025'!P27</f>
        <v>2351.6499999999992</v>
      </c>
    </row>
    <row r="4" spans="2:3" ht="16.95" customHeight="1" x14ac:dyDescent="0.3">
      <c r="B4" s="34" t="s">
        <v>26</v>
      </c>
      <c r="C4" s="36">
        <f>SUM('2025'!P12)</f>
        <v>0</v>
      </c>
    </row>
    <row r="5" spans="2:3" x14ac:dyDescent="0.3">
      <c r="B5" t="s">
        <v>39</v>
      </c>
      <c r="C5">
        <f>1.04+(2.09*3)-C4</f>
        <v>7.31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2025-09-11T07:18:19Z</dcterms:modified>
</cp:coreProperties>
</file>