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gé salarié_FORMULES AUTO" sheetId="1" r:id="rId4"/>
    <sheet state="visible" name="Congé salarié_SANS FORMULE" sheetId="2" r:id="rId5"/>
    <sheet state="hidden" name="Matrice_décompte" sheetId="3" r:id="rId6"/>
    <sheet state="hidden" name="BDD_JOURS_FERIES" sheetId="4" r:id="rId7"/>
    <sheet state="visible" name="Conseils pratiques" sheetId="5" r:id="rId8"/>
  </sheets>
  <definedNames/>
  <calcPr/>
  <extLst>
    <ext uri="GoogleSheetsCustomDataVersion2">
      <go:sheetsCustomData xmlns:go="http://customooxmlschemas.google.com/" r:id="rId9" roundtripDataChecksum="RR00B3/8/QS2vrHznHwLM5o5jX6dNburqnUeEtSZHgs="/>
    </ext>
  </extLst>
</workbook>
</file>

<file path=xl/sharedStrings.xml><?xml version="1.0" encoding="utf-8"?>
<sst xmlns="http://schemas.openxmlformats.org/spreadsheetml/2006/main" count="56" uniqueCount="42">
  <si>
    <t xml:space="preserve">
Formulaire de transmission des périodes de congé paternité</t>
  </si>
  <si>
    <t>Compteur</t>
  </si>
  <si>
    <t xml:space="preserve">Date de naissance de l'enfant </t>
  </si>
  <si>
    <t>Nombre d'enfants nés</t>
  </si>
  <si>
    <t>Nom Prénom enfant né n°1</t>
  </si>
  <si>
    <t>Eline BENAMOR</t>
  </si>
  <si>
    <t>Nom Prénom enfant né n°2</t>
  </si>
  <si>
    <t>1 - Le nombre d'enfants nés en ligne 3, le nombre de jours de congés est automatiquement inscrit 28 ou 35</t>
  </si>
  <si>
    <t>N° de Sécurité Sociale du salarié</t>
  </si>
  <si>
    <t>nom du salarié</t>
  </si>
  <si>
    <t>Benamor</t>
  </si>
  <si>
    <t>2 - Lorsque vous saisissez la date de début du congé de naissance "employeur" :</t>
  </si>
  <si>
    <t>prénom du salarié</t>
  </si>
  <si>
    <t>Hazem</t>
  </si>
  <si>
    <r>
      <rPr>
        <rFont val="Wingdings 3"/>
        <color rgb="FF000000"/>
        <sz val="11.0"/>
      </rPr>
      <t>9</t>
    </r>
    <r>
      <rPr>
        <rFont val="Calibri"/>
        <color theme="1"/>
        <sz val="11.0"/>
      </rPr>
      <t>la date de fin est automatiquement générée en tenant compte des dimanches et jours fériés</t>
    </r>
  </si>
  <si>
    <r>
      <rPr>
        <rFont val="Calibri"/>
        <b/>
        <color theme="1"/>
        <sz val="10.0"/>
      </rPr>
      <t xml:space="preserve">Congé employeur
</t>
    </r>
    <r>
      <rPr>
        <rFont val="Calibri"/>
        <b/>
        <color rgb="FFFF0000"/>
        <sz val="8.0"/>
      </rPr>
      <t xml:space="preserve">3 jours au  jour de la naissance ou le premier jour ouvrable </t>
    </r>
  </si>
  <si>
    <t xml:space="preserve">date de début </t>
  </si>
  <si>
    <t>date de fin</t>
  </si>
  <si>
    <r>
      <rPr>
        <rFont val="Wingdings 3"/>
        <color rgb="FF000000"/>
        <sz val="11.0"/>
      </rPr>
      <t>9</t>
    </r>
    <r>
      <rPr>
        <rFont val="Calibri"/>
        <color theme="1"/>
        <sz val="11.0"/>
      </rPr>
      <t>la date de début de la période obligatoire est automatiquement générée</t>
    </r>
  </si>
  <si>
    <r>
      <rPr>
        <rFont val="Calibri"/>
        <color theme="1"/>
        <sz val="11.0"/>
      </rPr>
      <t xml:space="preserve">3 - Vous devez seulement indiquer la date </t>
    </r>
    <r>
      <rPr>
        <rFont val="Calibri"/>
        <b/>
        <color rgb="FF000000"/>
        <sz val="11.0"/>
      </rPr>
      <t>de fin du congé obligatoire</t>
    </r>
    <r>
      <rPr>
        <rFont val="Calibri"/>
        <color theme="1"/>
        <sz val="11.0"/>
      </rPr>
      <t>.</t>
    </r>
  </si>
  <si>
    <r>
      <rPr>
        <rFont val="Calibri"/>
        <b/>
        <color theme="1"/>
        <sz val="10.0"/>
      </rPr>
      <t xml:space="preserve">Indemnisation Assurance maladie -Période 1  obligatoire 
</t>
    </r>
    <r>
      <rPr>
        <rFont val="Calibri"/>
        <b/>
        <color rgb="FF000000"/>
        <sz val="8.0"/>
      </rPr>
      <t>dont 4 jours obligatoire</t>
    </r>
  </si>
  <si>
    <t>4 - N'oubliez pas de transmettre le bulletin de naissance ou l'extrait d'acte de naissance.</t>
  </si>
  <si>
    <r>
      <rPr>
        <rFont val="Calibri"/>
        <b/>
        <color theme="1"/>
        <sz val="10.0"/>
      </rPr>
      <t xml:space="preserve">Indemnisation Assurance maladie Période 2 non obligatoire
</t>
    </r>
    <r>
      <rPr>
        <rFont val="Calibri"/>
        <b/>
        <color rgb="FF000000"/>
        <sz val="8.0"/>
      </rPr>
      <t>si fractionnement du congé (5 jours minimum)</t>
    </r>
  </si>
  <si>
    <t xml:space="preserve">5 - Le congé de naissance (3 jours ouvrables) doit être pris à compter du jour de la naissance ou le 1er jour ouvrable qui suit. </t>
  </si>
  <si>
    <r>
      <rPr>
        <rFont val="Calibri"/>
        <b/>
        <color theme="1"/>
        <sz val="10.0"/>
      </rPr>
      <t xml:space="preserve">Indemnisation Assurance maladie période 3 non obligatoire
</t>
    </r>
    <r>
      <rPr>
        <rFont val="Calibri"/>
        <b/>
        <color theme="1"/>
        <sz val="8.0"/>
      </rPr>
      <t>(5 jours minimum dans les 6 mois suivant la naissance)</t>
    </r>
    <r>
      <rPr>
        <rFont val="Calibri"/>
        <b/>
        <color rgb="FF000000"/>
        <sz val="8.0"/>
      </rPr>
      <t xml:space="preserve"> </t>
    </r>
  </si>
  <si>
    <t>6- Le congé paternité peut débuter au lendemain d’une période de congés payés si la naissance est intervenue pendant celle-ci.</t>
  </si>
  <si>
    <t xml:space="preserve">SOUS TOTAL employeur </t>
  </si>
  <si>
    <t xml:space="preserve">SOUS Total CPAM </t>
  </si>
  <si>
    <t>7 - Si votre convention collective est plus favorable sur la durée du congé de naissance employeur, saisissez le congé sur le formulaire "SANS FORMULE"</t>
  </si>
  <si>
    <t xml:space="preserve">Reste à prendre </t>
  </si>
  <si>
    <t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</si>
  <si>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</si>
  <si>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r>
      <rPr>
        <rFont val="Calibri"/>
        <b/>
        <color theme="1"/>
        <sz val="10.0"/>
      </rPr>
      <t xml:space="preserve">Congé employeur
</t>
    </r>
    <r>
      <rPr>
        <rFont val="Calibri"/>
        <b/>
        <color rgb="FFFF0000"/>
        <sz val="8.0"/>
      </rPr>
      <t xml:space="preserve">3 jours au  jour de la naissance ou le premier jour ouvrable </t>
    </r>
  </si>
  <si>
    <t>3 - Pensez à transmettre le bulletin de naissance ou l'extrait d'acte de naissance</t>
  </si>
  <si>
    <t>4 - Respectez les modalités de calcul du congé, et les durées minimales imposées par la législation</t>
  </si>
  <si>
    <r>
      <rPr>
        <rFont val="Calibri"/>
        <b/>
        <color theme="1"/>
        <sz val="10.0"/>
      </rPr>
      <t xml:space="preserve">Indemnisation Assurance maladie -Période 1  obligatoire 
</t>
    </r>
    <r>
      <rPr>
        <rFont val="Calibri"/>
        <b/>
        <color rgb="FF000000"/>
        <sz val="8.0"/>
      </rPr>
      <t>dont 4 jours obligatoire</t>
    </r>
  </si>
  <si>
    <t>5 - A chaque absence, pensez à faire votre signalement DSN paternité ou à recourir à une saisie sur net entreprise</t>
  </si>
  <si>
    <r>
      <rPr>
        <rFont val="Calibri"/>
        <b/>
        <color theme="1"/>
        <sz val="10.0"/>
      </rPr>
      <t xml:space="preserve">Indemnisation Assurance maladie Période 2 non obligatoire
</t>
    </r>
    <r>
      <rPr>
        <rFont val="Calibri"/>
        <b/>
        <color rgb="FF000000"/>
        <sz val="8.0"/>
      </rPr>
      <t>si fractionnement du congé ( 5 jours minimum)</t>
    </r>
  </si>
  <si>
    <r>
      <rPr>
        <rFont val="Calibri"/>
        <b/>
        <color theme="1"/>
        <sz val="10.0"/>
      </rPr>
      <t xml:space="preserve">Indemnisation Assurance maladie période 3 non obligatoire
</t>
    </r>
    <r>
      <rPr>
        <rFont val="Calibri"/>
        <b/>
        <color theme="1"/>
        <sz val="8.0"/>
      </rPr>
      <t xml:space="preserve">(5 jours minimum dans les 6 mois suivant la naissance) </t>
    </r>
  </si>
  <si>
    <t>Décompte</t>
  </si>
  <si>
    <t>Jour de la semaine</t>
  </si>
  <si>
    <t>Date de début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</si>
</sst>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&gt;=3000000000000]#&quot; &quot;##&quot; &quot;##&quot; &quot;##&quot; &quot;###&quot; &quot;###&quot; | &quot;##;#&quot; &quot;##&quot; &quot;##&quot; &quot;##&quot; &quot;###&quot; &quot;###"/>
  </numFmts>
  <fonts count="13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0.0"/>
      <color theme="1"/>
      <name val="Calibri"/>
    </font>
    <font>
      <b/>
      <sz val="11.0"/>
      <color rgb="FFE28700"/>
      <name val="Calibri"/>
    </font>
    <font>
      <sz val="11.0"/>
      <color rgb="FFFF33CC"/>
      <name val="Calibri"/>
    </font>
    <font>
      <sz val="11.0"/>
      <color rgb="FF0000FF"/>
      <name val="Calibri"/>
    </font>
    <font>
      <b/>
      <sz val="12.0"/>
      <color rgb="FF0070C0"/>
      <name val="Calibri"/>
    </font>
    <font>
      <sz val="12.0"/>
      <color theme="1"/>
      <name val="Calibri"/>
    </font>
    <font>
      <sz val="12.0"/>
      <color rgb="FF0070C0"/>
      <name val="Calibri"/>
    </font>
    <font>
      <u/>
      <sz val="11.0"/>
      <color theme="1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9ACDFC"/>
        <bgColor rgb="FF9ACDFC"/>
      </patternFill>
    </fill>
    <fill>
      <patternFill patternType="solid">
        <fgColor rgb="FFD8D8D8"/>
        <bgColor rgb="FFD8D8D8"/>
      </patternFill>
    </fill>
    <fill>
      <patternFill patternType="solid">
        <fgColor rgb="FF9CAEFC"/>
        <bgColor rgb="FF9CAEFC"/>
      </patternFill>
    </fill>
    <fill>
      <patternFill patternType="solid">
        <fgColor rgb="FFCC99FF"/>
        <bgColor rgb="FFCC99FF"/>
      </patternFill>
    </fill>
    <fill>
      <patternFill patternType="solid">
        <fgColor rgb="FF99FFCC"/>
        <bgColor rgb="FF99FFCC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/>
    </xf>
    <xf borderId="0" fillId="0" fontId="3" numFmtId="0" xfId="0" applyAlignment="1" applyFont="1">
      <alignment vertical="center"/>
    </xf>
    <xf borderId="0" fillId="0" fontId="3" numFmtId="0" xfId="0" applyFont="1"/>
    <xf borderId="5" fillId="3" fontId="4" numFmtId="0" xfId="0" applyAlignment="1" applyBorder="1" applyFill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readingOrder="0"/>
    </xf>
    <xf borderId="6" fillId="0" fontId="2" numFmtId="0" xfId="0" applyBorder="1" applyFont="1"/>
    <xf borderId="7" fillId="2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 readingOrder="0"/>
    </xf>
    <xf borderId="9" fillId="3" fontId="4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/>
    </xf>
    <xf borderId="10" fillId="3" fontId="3" numFmtId="0" xfId="0" applyAlignment="1" applyBorder="1" applyFont="1">
      <alignment horizontal="center"/>
    </xf>
    <xf borderId="11" fillId="0" fontId="2" numFmtId="0" xfId="0" applyBorder="1" applyFont="1"/>
    <xf borderId="5" fillId="0" fontId="6" numFmtId="164" xfId="0" applyAlignment="1" applyBorder="1" applyFont="1" applyNumberFormat="1">
      <alignment horizontal="center" readingOrder="0" vertical="center"/>
    </xf>
    <xf borderId="1" fillId="0" fontId="6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5" fillId="4" fontId="4" numFmtId="0" xfId="0" applyAlignment="1" applyBorder="1" applyFill="1" applyFont="1">
      <alignment horizontal="center" shrinkToFit="0" vertical="center" wrapText="1"/>
    </xf>
    <xf borderId="10" fillId="4" fontId="3" numFmtId="164" xfId="0" applyAlignment="1" applyBorder="1" applyFont="1" applyNumberFormat="1">
      <alignment horizontal="center" vertical="center"/>
    </xf>
    <xf borderId="10" fillId="4" fontId="3" numFmtId="164" xfId="0" applyAlignment="1" applyBorder="1" applyFont="1" applyNumberFormat="1">
      <alignment horizontal="center" readingOrder="0" vertical="center"/>
    </xf>
    <xf borderId="0" fillId="0" fontId="7" numFmtId="0" xfId="0" applyFont="1"/>
    <xf borderId="5" fillId="5" fontId="4" numFmtId="0" xfId="0" applyAlignment="1" applyBorder="1" applyFill="1" applyFont="1">
      <alignment horizontal="center" shrinkToFit="0" vertical="center" wrapText="1"/>
    </xf>
    <xf borderId="5" fillId="5" fontId="3" numFmtId="164" xfId="0" applyAlignment="1" applyBorder="1" applyFont="1" applyNumberFormat="1">
      <alignment horizontal="center" readingOrder="0" vertical="center"/>
    </xf>
    <xf borderId="10" fillId="5" fontId="3" numFmtId="164" xfId="0" applyAlignment="1" applyBorder="1" applyFont="1" applyNumberFormat="1">
      <alignment horizontal="center" readingOrder="0" vertical="center"/>
    </xf>
    <xf borderId="5" fillId="6" fontId="4" numFmtId="0" xfId="0" applyAlignment="1" applyBorder="1" applyFill="1" applyFont="1">
      <alignment horizontal="center" shrinkToFit="0" vertical="center" wrapText="1"/>
    </xf>
    <xf borderId="5" fillId="6" fontId="3" numFmtId="164" xfId="0" applyAlignment="1" applyBorder="1" applyFont="1" applyNumberFormat="1">
      <alignment horizontal="center" readingOrder="0" vertical="center"/>
    </xf>
    <xf borderId="10" fillId="6" fontId="3" numFmtId="164" xfId="0" applyAlignment="1" applyBorder="1" applyFont="1" applyNumberFormat="1">
      <alignment horizontal="center" readingOrder="0" vertical="center"/>
    </xf>
    <xf borderId="12" fillId="3" fontId="4" numFmtId="0" xfId="0" applyAlignment="1" applyBorder="1" applyFont="1">
      <alignment horizontal="center" shrinkToFit="0" vertical="center" wrapText="1"/>
    </xf>
    <xf borderId="13" fillId="3" fontId="3" numFmtId="0" xfId="0" applyBorder="1" applyFont="1"/>
    <xf borderId="1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wrapText="1"/>
    </xf>
    <xf borderId="15" fillId="3" fontId="8" numFmtId="0" xfId="0" applyAlignment="1" applyBorder="1" applyFont="1">
      <alignment horizontal="center" shrinkToFit="0" vertical="center" wrapText="1"/>
    </xf>
    <xf borderId="16" fillId="3" fontId="9" numFmtId="0" xfId="0" applyBorder="1" applyFont="1"/>
    <xf borderId="4" fillId="0" fontId="10" numFmtId="1" xfId="0" applyAlignment="1" applyBorder="1" applyFont="1" applyNumberFormat="1">
      <alignment horizontal="center" vertical="center"/>
    </xf>
    <xf borderId="0" fillId="0" fontId="9" numFmtId="0" xfId="0" applyFont="1"/>
    <xf borderId="0" fillId="0" fontId="3" numFmtId="0" xfId="0" applyAlignment="1" applyFont="1">
      <alignment horizontal="center"/>
    </xf>
    <xf borderId="17" fillId="2" fontId="1" numFmtId="0" xfId="0" applyAlignment="1" applyBorder="1" applyFont="1">
      <alignment horizontal="center" shrinkToFit="0" wrapText="1"/>
    </xf>
    <xf borderId="18" fillId="0" fontId="2" numFmtId="0" xfId="0" applyBorder="1" applyFont="1"/>
    <xf borderId="19" fillId="0" fontId="2" numFmtId="0" xfId="0" applyBorder="1" applyFont="1"/>
    <xf borderId="20" fillId="2" fontId="3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1" fillId="0" fontId="3" numFmtId="165" xfId="0" applyAlignment="1" applyBorder="1" applyFont="1" applyNumberFormat="1">
      <alignment horizontal="center"/>
    </xf>
    <xf borderId="23" fillId="3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5" fillId="0" fontId="6" numFmtId="164" xfId="0" applyAlignment="1" applyBorder="1" applyFont="1" applyNumberFormat="1">
      <alignment horizontal="center" vertical="center"/>
    </xf>
    <xf borderId="4" fillId="4" fontId="4" numFmtId="0" xfId="0" applyAlignment="1" applyBorder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vertical="center"/>
    </xf>
    <xf borderId="4" fillId="5" fontId="4" numFmtId="0" xfId="0" applyAlignment="1" applyBorder="1" applyFont="1">
      <alignment horizontal="center" shrinkToFit="0" vertical="center" wrapText="1"/>
    </xf>
    <xf borderId="5" fillId="5" fontId="3" numFmtId="164" xfId="0" applyAlignment="1" applyBorder="1" applyFont="1" applyNumberFormat="1">
      <alignment horizontal="center" vertical="center"/>
    </xf>
    <xf borderId="10" fillId="5" fontId="3" numFmtId="164" xfId="0" applyAlignment="1" applyBorder="1" applyFont="1" applyNumberFormat="1">
      <alignment horizontal="center" vertical="center"/>
    </xf>
    <xf borderId="4" fillId="6" fontId="4" numFmtId="0" xfId="0" applyAlignment="1" applyBorder="1" applyFont="1">
      <alignment horizontal="center" shrinkToFit="0" vertical="center" wrapText="1"/>
    </xf>
    <xf borderId="5" fillId="6" fontId="3" numFmtId="164" xfId="0" applyAlignment="1" applyBorder="1" applyFont="1" applyNumberFormat="1">
      <alignment horizontal="center" vertical="center"/>
    </xf>
    <xf borderId="10" fillId="6" fontId="3" numFmtId="164" xfId="0" applyAlignment="1" applyBorder="1" applyFont="1" applyNumberFormat="1">
      <alignment horizontal="center" vertical="center"/>
    </xf>
    <xf borderId="0" fillId="0" fontId="11" numFmtId="0" xfId="0" applyFont="1"/>
    <xf borderId="25" fillId="3" fontId="4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vertical="center"/>
    </xf>
    <xf borderId="26" fillId="0" fontId="3" numFmtId="1" xfId="0" applyAlignment="1" applyBorder="1" applyFont="1" applyNumberFormat="1">
      <alignment horizontal="center" vertical="center"/>
    </xf>
    <xf borderId="27" fillId="3" fontId="8" numFmtId="0" xfId="0" applyAlignment="1" applyBorder="1" applyFont="1">
      <alignment horizontal="center" shrinkToFit="0" vertical="center" wrapText="1"/>
    </xf>
    <xf borderId="28" fillId="3" fontId="9" numFmtId="0" xfId="0" applyBorder="1" applyFont="1"/>
    <xf borderId="29" fillId="0" fontId="10" numFmtId="1" xfId="0" applyAlignment="1" applyBorder="1" applyFont="1" applyNumberFormat="1">
      <alignment horizontal="center" vertical="center"/>
    </xf>
    <xf borderId="0" fillId="0" fontId="12" numFmtId="0" xfId="0" applyFont="1"/>
    <xf borderId="0" fillId="0" fontId="3" numFmtId="164" xfId="0" applyFont="1" applyNumberFormat="1"/>
  </cellXfs>
  <cellStyles count="1">
    <cellStyle xfId="0" name="Normal" builtinId="0"/>
  </cellStyles>
  <dxfs count="4">
    <dxf>
      <font>
        <b/>
        <i/>
        <color rgb="FFFF5353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  <dxf>
      <font>
        <b/>
        <color rgb="FF00B050"/>
      </font>
      <fill>
        <patternFill patternType="none"/>
      </fill>
      <border/>
    </dxf>
    <dxf>
      <font>
        <color rgb="FFD8D8D8"/>
      </font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0</xdr:row>
      <xdr:rowOff>152400</xdr:rowOff>
    </xdr:from>
    <xdr:ext cx="1676400" cy="447675"/>
    <xdr:sp>
      <xdr:nvSpPr>
        <xdr:cNvPr id="3" name="Shape 3"/>
        <xdr:cNvSpPr/>
      </xdr:nvSpPr>
      <xdr:spPr>
        <a:xfrm>
          <a:off x="4507800" y="3556163"/>
          <a:ext cx="1676400" cy="447675"/>
        </a:xfrm>
        <a:prstGeom prst="rect">
          <a:avLst/>
        </a:prstGeom>
        <a:solidFill>
          <a:srgbClr val="7030A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Appuyer ici pour effacer</a:t>
          </a:r>
          <a:endParaRPr sz="1400"/>
        </a:p>
      </xdr:txBody>
    </xdr:sp>
    <xdr:clientData fLocksWithSheet="0"/>
  </xdr:oneCellAnchor>
  <xdr:oneCellAnchor>
    <xdr:from>
      <xdr:col>6</xdr:col>
      <xdr:colOff>742950</xdr:colOff>
      <xdr:row>0</xdr:row>
      <xdr:rowOff>476250</xdr:rowOff>
    </xdr:from>
    <xdr:ext cx="4914900" cy="495300"/>
    <xdr:sp>
      <xdr:nvSpPr>
        <xdr:cNvPr id="4" name="Shape 4"/>
        <xdr:cNvSpPr/>
      </xdr:nvSpPr>
      <xdr:spPr>
        <a:xfrm>
          <a:off x="2893313" y="3537113"/>
          <a:ext cx="4905375" cy="485775"/>
        </a:xfrm>
        <a:prstGeom prst="rect">
          <a:avLst/>
        </a:prstGeom>
        <a:solidFill>
          <a:srgbClr val="E287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Pour les fonctionnalités, ACTIVER LES MACROS et conserver en XLSM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</xdr:row>
      <xdr:rowOff>161925</xdr:rowOff>
    </xdr:from>
    <xdr:ext cx="352425" cy="561975"/>
    <xdr:pic>
      <xdr:nvPicPr>
        <xdr:cNvPr descr="C:\Users\KORNPROBST-09262\AppData\Local\Microsoft\Windows\INetCache\IE\GEK22313\attention_PNG61[1]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9525</xdr:rowOff>
    </xdr:from>
    <xdr:ext cx="1238250" cy="438150"/>
    <xdr:pic>
      <xdr:nvPicPr>
        <xdr:cNvPr descr="Une image contenant alimentation&#10;&#10;Description générée automatiquement" id="0" name="image2.png" title="Sécurité sociale - l'Assurance Maladie : Agir ensemble, protéger chacun 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742950</xdr:colOff>
      <xdr:row>0</xdr:row>
      <xdr:rowOff>609600</xdr:rowOff>
    </xdr:from>
    <xdr:ext cx="5153025" cy="504825"/>
    <xdr:sp>
      <xdr:nvSpPr>
        <xdr:cNvPr id="5" name="Shape 5"/>
        <xdr:cNvSpPr/>
      </xdr:nvSpPr>
      <xdr:spPr>
        <a:xfrm>
          <a:off x="2774250" y="3532350"/>
          <a:ext cx="5143500" cy="495300"/>
        </a:xfrm>
        <a:prstGeom prst="rect">
          <a:avLst/>
        </a:prstGeom>
        <a:solidFill>
          <a:srgbClr val="E287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Formulaire</a:t>
          </a:r>
          <a:r>
            <a:rPr b="1"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libre sans aide au remplissage </a:t>
          </a:r>
          <a:endParaRPr b="1"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28575</xdr:colOff>
      <xdr:row>0</xdr:row>
      <xdr:rowOff>19050</xdr:rowOff>
    </xdr:from>
    <xdr:ext cx="1238250" cy="438150"/>
    <xdr:pic>
      <xdr:nvPicPr>
        <xdr:cNvPr descr="Une image contenant alimentation&#10;&#10;Description générée automatiquement" id="0" name="image2.png" title="Sécurité sociale - l'Assurance Maladie : Agir ensemble, protéger chacun 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0</xdr:row>
      <xdr:rowOff>561975</xdr:rowOff>
    </xdr:from>
    <xdr:ext cx="533400" cy="552450"/>
    <xdr:pic>
      <xdr:nvPicPr>
        <xdr:cNvPr descr="C:\Users\KORNPROBST-09262\AppData\Local\Microsoft\Windows\INetCache\IE\GEK22313\attention_PNG61[1].png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-38100</xdr:colOff>
      <xdr:row>2</xdr:row>
      <xdr:rowOff>-19050</xdr:rowOff>
    </xdr:from>
    <xdr:ext cx="6534150" cy="3267075"/>
    <xdr:sp>
      <xdr:nvSpPr>
        <xdr:cNvPr id="6" name="Shape 6"/>
        <xdr:cNvSpPr txBox="1"/>
      </xdr:nvSpPr>
      <xdr:spPr>
        <a:xfrm>
          <a:off x="2117025" y="2184563"/>
          <a:ext cx="6457950" cy="3190875"/>
        </a:xfrm>
        <a:prstGeom prst="rect">
          <a:avLst/>
        </a:prstGeom>
        <a:solidFill>
          <a:schemeClr val="lt1"/>
        </a:solidFill>
        <a:ln cap="flat" cmpd="sng" w="76200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congé paternité et d’accueil de l’enfant s’articule avec le congé de naissance, pris en charge par l’employeur.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r>
            <a:rPr lang="en-US" sz="1100" u="sng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1 - Période obligatoire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Indiquer les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dates du congé de naissance et la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date de fin de congé souhaitée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 4 jours obligatoires, immédiatement collés au congé de naissance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Cette même durée avec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ajout de jours dans la limite de 25 jours (4+21)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pour une naissance simple  ou 32 jours (4+25) pour des naissances multiples.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i="1" sz="800" u="non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i="1" lang="en-US" sz="8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r>
            <a:rPr lang="en-US" sz="1100" u="sng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Période </a:t>
          </a:r>
          <a:r>
            <a:rPr lang="en-US" sz="1100" u="sng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 fractionnable non obligatoire</a:t>
          </a:r>
          <a:endParaRPr sz="1100">
            <a:solidFill>
              <a:srgbClr val="00B05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B0F0"/>
              </a:solidFill>
              <a:latin typeface="Calibri"/>
              <a:ea typeface="Calibri"/>
              <a:cs typeface="Calibri"/>
              <a:sym typeface="Calibri"/>
            </a:rPr>
            <a:t>2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Cette première période  ne peut être inférieure à 5 jours et le cumul avec la première période  obligatoire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prise ne peut dépasser 25 ou 32 jours, selon le nombre de naissance.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rgbClr val="85D7D3"/>
              </a:solidFill>
              <a:latin typeface="Calibri"/>
              <a:ea typeface="Calibri"/>
              <a:cs typeface="Calibri"/>
              <a:sym typeface="Calibri"/>
            </a:rPr>
            <a:t>3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-Cette seconde période ne peut être inférieure à 5 jours et  le cumul avec les deux premières périodes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prises ne peut dépasser 25 ou 32 jours.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0</xdr:colOff>
      <xdr:row>18</xdr:row>
      <xdr:rowOff>123825</xdr:rowOff>
    </xdr:from>
    <xdr:ext cx="6438900" cy="20288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38250" cy="457200"/>
    <xdr:pic>
      <xdr:nvPicPr>
        <xdr:cNvPr descr="Une image contenant alimentation&#10;&#10;Description générée automatiquement" id="0" name="image2.png" title="Sécurité sociale - l'Assurance Maladie : Agir ensemble, protéger chacun 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86"/>
    <col customWidth="1" min="2" max="2" width="19.57"/>
    <col customWidth="1" min="3" max="3" width="19.86"/>
    <col customWidth="1" min="4" max="4" width="10.57"/>
    <col customWidth="1" min="5" max="6" width="11.43"/>
    <col customWidth="1" min="7" max="7" width="7.86"/>
    <col customWidth="1" min="8" max="26" width="11.43"/>
  </cols>
  <sheetData>
    <row r="1" ht="53.25" customHeight="1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>
        <v>45355.0</v>
      </c>
      <c r="C2" s="9"/>
      <c r="D2" s="10"/>
      <c r="E2" s="6"/>
      <c r="F2" s="6"/>
      <c r="G2" s="6"/>
      <c r="H2" s="1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3</v>
      </c>
      <c r="B3" s="12">
        <v>1.0</v>
      </c>
      <c r="C3" s="9"/>
      <c r="D3" s="13">
        <f>IF(B3="","",IF(B3=1, 28, IF(B3&gt;1, 35, 0)))</f>
        <v>28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4</v>
      </c>
      <c r="B4" s="12" t="s">
        <v>5</v>
      </c>
      <c r="C4" s="3"/>
      <c r="D4" s="1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6</v>
      </c>
      <c r="B5" s="14"/>
      <c r="C5" s="3"/>
      <c r="D5" s="13"/>
      <c r="E5" s="6"/>
      <c r="F5" s="6"/>
      <c r="G5" s="6"/>
      <c r="H5" s="6" t="s">
        <v>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 t="s">
        <v>8</v>
      </c>
      <c r="B6" s="15">
        <v>1.841099351456E12</v>
      </c>
      <c r="C6" s="9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" t="s">
        <v>9</v>
      </c>
      <c r="B7" s="12" t="s">
        <v>10</v>
      </c>
      <c r="C7" s="9"/>
      <c r="D7" s="10"/>
      <c r="E7" s="6"/>
      <c r="F7" s="6"/>
      <c r="G7" s="6"/>
      <c r="H7" s="6" t="s"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7" t="s">
        <v>12</v>
      </c>
      <c r="B8" s="12" t="s">
        <v>13</v>
      </c>
      <c r="C8" s="9"/>
      <c r="D8" s="10"/>
      <c r="E8" s="6"/>
      <c r="F8" s="6"/>
      <c r="G8" s="6"/>
      <c r="H8" s="6"/>
      <c r="I8" s="6" t="s"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6" t="s">
        <v>15</v>
      </c>
      <c r="B9" s="17" t="s">
        <v>16</v>
      </c>
      <c r="C9" s="18" t="s">
        <v>17</v>
      </c>
      <c r="D9" s="10"/>
      <c r="E9" s="6"/>
      <c r="F9" s="6"/>
      <c r="G9" s="6"/>
      <c r="H9" s="6"/>
      <c r="I9" s="6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7.0" customHeight="1">
      <c r="A10" s="19"/>
      <c r="B10" s="20">
        <v>45355.0</v>
      </c>
      <c r="C10" s="21">
        <f>IF(B10="","",HLOOKUP(3,'Matrice_décompte'!$2:$4,3,0))</f>
        <v>45357</v>
      </c>
      <c r="D10" s="13">
        <f>IF(OR(B10="",C10=""),"",3)</f>
        <v>3</v>
      </c>
      <c r="E10" s="22"/>
      <c r="F10" s="6"/>
      <c r="G10" s="6"/>
      <c r="H10" s="6" t="s">
        <v>19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1.5" customHeight="1">
      <c r="A11" s="23" t="s">
        <v>20</v>
      </c>
      <c r="B11" s="24">
        <f>IFERROR(C10+1,"")</f>
        <v>45358</v>
      </c>
      <c r="C11" s="25">
        <v>45366.0</v>
      </c>
      <c r="D11" s="13">
        <f t="shared" ref="D11:D13" si="1">IF(OR(B11="",C11=""),"",C11-B11+1)</f>
        <v>9</v>
      </c>
      <c r="E11" s="6" t="str">
        <f>IF(D11&lt;4,"* Attention 4 jours minimum","")</f>
        <v/>
      </c>
      <c r="F11" s="6"/>
      <c r="G11" s="6"/>
      <c r="H11" s="26" t="s">
        <v>21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9.25" customHeight="1">
      <c r="A12" s="27" t="s">
        <v>22</v>
      </c>
      <c r="B12" s="28">
        <v>45397.0</v>
      </c>
      <c r="C12" s="29">
        <v>45412.0</v>
      </c>
      <c r="D12" s="13">
        <f t="shared" si="1"/>
        <v>16</v>
      </c>
      <c r="E12" s="6" t="str">
        <f>IF(D12&lt;5,"* Attention 5 jours minimum","")</f>
        <v/>
      </c>
      <c r="F12" s="6"/>
      <c r="G12" s="6"/>
      <c r="H12" s="6" t="s">
        <v>23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33.0" customHeight="1">
      <c r="A13" s="30" t="s">
        <v>24</v>
      </c>
      <c r="B13" s="31"/>
      <c r="C13" s="32"/>
      <c r="D13" s="13" t="str">
        <f t="shared" si="1"/>
        <v/>
      </c>
      <c r="E13" s="6" t="str">
        <f>IF(B13="","",IF(D16&gt;0,"* La troisième période doit solder la totalité du congé",""))</f>
        <v/>
      </c>
      <c r="F13" s="6"/>
      <c r="G13" s="6"/>
      <c r="H13" s="6" t="s">
        <v>25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33" t="s">
        <v>26</v>
      </c>
      <c r="B14" s="34"/>
      <c r="C14" s="34"/>
      <c r="D14" s="35">
        <f>D10</f>
        <v>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33" t="s">
        <v>27</v>
      </c>
      <c r="B15" s="34"/>
      <c r="C15" s="34"/>
      <c r="D15" s="36">
        <f>IF(SUM(D11,D12,D13)=0,"",SUM(D11,D12,D13))</f>
        <v>25</v>
      </c>
      <c r="E15" s="6"/>
      <c r="F15" s="6"/>
      <c r="G15" s="6"/>
      <c r="H15" s="37" t="s">
        <v>28</v>
      </c>
      <c r="R15" s="6"/>
      <c r="S15" s="6"/>
      <c r="T15" s="6"/>
      <c r="U15" s="6"/>
      <c r="V15" s="6"/>
      <c r="W15" s="6"/>
      <c r="X15" s="6"/>
      <c r="Y15" s="6"/>
      <c r="Z15" s="6"/>
    </row>
    <row r="16">
      <c r="A16" s="38" t="s">
        <v>29</v>
      </c>
      <c r="B16" s="39"/>
      <c r="C16" s="39"/>
      <c r="D16" s="40">
        <f>IF(SUM(D14,D15)=0,"",D3-SUM(D14:D15))</f>
        <v>0</v>
      </c>
      <c r="E16" s="41"/>
      <c r="F16" s="41"/>
      <c r="G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6"/>
      <c r="B17" s="6"/>
      <c r="C17" s="6"/>
      <c r="D17" s="4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4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4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4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4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4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4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4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4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4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4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4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4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4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4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4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4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4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4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4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4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4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4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4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4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4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4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4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4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4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4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4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4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4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4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4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4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4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4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4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4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4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4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4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4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4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4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4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4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4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4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4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4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4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4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4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4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4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4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4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4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4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4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4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4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4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4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4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4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4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4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4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4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4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4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4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4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4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4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4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4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4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4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4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4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4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4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4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4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4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4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4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4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4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4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4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4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4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4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4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4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4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4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4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4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4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4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4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4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4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4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4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4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4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4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4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4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4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4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4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4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4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4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4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4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4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4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4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4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4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4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4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4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4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4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4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4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4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4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4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4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4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4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4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4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4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4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4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4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4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4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4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4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4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4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4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4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4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4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4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4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4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4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4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4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4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4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4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4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4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4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4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4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4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4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4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4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4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4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4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4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4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4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4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4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4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4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4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4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4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4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4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4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4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4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4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4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4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4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4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4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4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4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4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4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4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4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4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4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4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4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4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4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4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4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4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4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4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4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4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4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4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4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4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4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4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4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4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4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4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4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4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4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4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4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4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4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4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4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4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4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4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4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4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4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4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4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4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4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4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4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4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4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4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4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4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4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4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4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4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4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4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4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4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4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4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4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4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4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4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4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4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4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4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4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4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4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4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4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4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4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4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4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4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4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4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4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4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4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4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4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4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4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4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4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4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4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4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4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4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4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4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4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4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4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4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4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4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4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4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4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4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4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4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4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4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4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4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4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4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4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4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4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4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4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4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4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4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4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4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4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4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4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4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4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4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4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4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4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4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4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4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4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4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4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4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4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4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4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4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4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4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4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4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4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4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4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4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4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4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4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4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4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4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4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4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4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4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4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4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4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4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4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4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4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4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4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4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4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4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4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4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4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4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4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4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4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4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4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4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4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4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4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4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4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4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4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4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4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4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4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4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4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4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4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4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4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4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4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4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4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4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4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4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4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4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4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4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4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4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4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4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4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4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4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4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4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4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4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4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4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4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4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4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4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4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4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4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4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4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4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4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4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4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4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4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4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4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4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4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4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4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4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4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4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4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4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4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4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4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4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4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4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4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4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4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4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4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4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4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4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4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4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4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4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4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4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4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4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4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4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4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4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4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4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4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4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4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4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4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4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4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4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4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4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4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4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4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4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4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4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4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4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4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4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4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4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4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4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4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4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4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4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4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4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4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4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4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4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4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4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4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4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4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4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4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4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4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4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4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4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4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4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4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4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4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4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4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4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4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4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4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4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4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4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4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4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4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4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4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4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4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4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4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4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4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4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4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4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4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4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4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4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4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4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4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4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4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4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4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4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4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4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4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4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4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4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4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4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4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4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4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4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4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4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4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4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4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4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4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4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4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4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4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4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4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4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4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4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4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4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4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4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4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4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4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4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4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4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4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4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4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4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4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4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4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4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4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4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4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4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4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4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4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4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4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4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4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4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4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4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4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4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4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4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4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4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4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4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4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4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4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4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4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4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4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4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4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4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4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4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4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4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4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4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4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4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4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4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4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4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4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4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4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4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4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4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4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4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4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4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4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4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4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4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4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4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4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4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4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4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4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4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4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4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4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4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4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4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4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4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4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4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4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4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4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4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4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4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4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4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4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4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4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4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4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4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4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4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4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4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4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4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4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4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4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4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4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4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4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4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4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4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4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4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4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4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4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4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4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4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4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4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4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4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4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4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4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4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4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4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4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4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4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4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4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4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4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4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4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4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4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4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4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4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4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4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4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4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4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4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4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4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4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4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4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4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4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4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4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4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4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4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4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4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4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4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4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4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4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4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4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4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4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4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4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4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4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4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4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4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4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4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4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4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4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4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4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4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4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4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4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4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4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4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4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4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4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4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4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4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4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4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4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4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4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4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4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4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4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4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4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4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4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4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4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4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4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4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4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4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4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4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4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4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4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4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4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4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4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4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4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4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4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4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4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4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4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4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4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4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4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4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4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4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4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4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4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4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4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4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4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4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4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4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4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4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4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4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4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4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4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4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4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4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4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4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4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4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4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4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4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4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4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4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4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4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4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4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4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4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4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4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4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4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4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4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4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4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4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4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4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4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4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4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4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4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4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4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4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4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4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4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4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4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4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4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4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4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4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4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4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4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4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4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4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4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4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4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4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4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4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4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4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4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4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4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4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4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4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4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4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4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4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4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4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4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4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4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4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4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4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4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4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4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4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4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4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4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4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4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4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4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4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4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4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4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4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4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4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4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4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4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4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4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4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4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4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4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4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4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4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4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B8:C8"/>
    <mergeCell ref="A9:A10"/>
    <mergeCell ref="H15:Q16"/>
    <mergeCell ref="A1:C1"/>
    <mergeCell ref="B2:C2"/>
    <mergeCell ref="B3:C3"/>
    <mergeCell ref="B4:C4"/>
    <mergeCell ref="B5:C5"/>
    <mergeCell ref="B6:C6"/>
    <mergeCell ref="B7:C7"/>
  </mergeCells>
  <conditionalFormatting sqref="E1:E1000">
    <cfRule type="containsText" dxfId="0" priority="1" operator="containsText" text="*">
      <formula>NOT(ISERROR(SEARCH(("*"),(E1))))</formula>
    </cfRule>
  </conditionalFormatting>
  <conditionalFormatting sqref="A16:D16">
    <cfRule type="expression" dxfId="1" priority="2">
      <formula>$D$16&lt;0</formula>
    </cfRule>
  </conditionalFormatting>
  <conditionalFormatting sqref="A16:D16">
    <cfRule type="expression" dxfId="2" priority="3">
      <formula>$D$16=0</formula>
    </cfRule>
  </conditionalFormatting>
  <conditionalFormatting sqref="A5:C5">
    <cfRule type="expression" dxfId="3" priority="4">
      <formula>$B$3=1</formula>
    </cfRule>
  </conditionalFormatting>
  <dataValidations>
    <dataValidation type="date" operator="greaterThanOrEqual" allowBlank="1" showErrorMessage="1" sqref="C11:C13">
      <formula1>B11</formula1>
    </dataValidation>
    <dataValidation type="date" allowBlank="1" showErrorMessage="1" sqref="B10 B12:B13">
      <formula1>44328.0</formula1>
      <formula2>55153.0</formula2>
    </dataValidation>
  </dataValidations>
  <printOptions/>
  <pageMargins bottom="0.75" footer="0.0" header="0.0" left="0.7" right="0.7" top="0.75"/>
  <pageSetup paperSize="9" scale="5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86"/>
    <col customWidth="1" min="2" max="2" width="19.57"/>
    <col customWidth="1" min="3" max="3" width="19.86"/>
    <col customWidth="1" min="4" max="4" width="9.57"/>
    <col customWidth="1" min="5" max="6" width="8.0"/>
    <col customWidth="1" min="7" max="26" width="11.43"/>
  </cols>
  <sheetData>
    <row r="1" ht="53.25" customHeight="1">
      <c r="A1" s="43" t="s">
        <v>0</v>
      </c>
      <c r="B1" s="44"/>
      <c r="C1" s="45"/>
      <c r="D1" s="46" t="s">
        <v>1</v>
      </c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47" t="s">
        <v>2</v>
      </c>
      <c r="B2" s="48"/>
      <c r="C2" s="9"/>
      <c r="D2" s="49"/>
      <c r="E2" s="6"/>
      <c r="F2" s="6"/>
      <c r="G2" s="6"/>
      <c r="H2" s="1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47" t="s">
        <v>3</v>
      </c>
      <c r="B3" s="14"/>
      <c r="C3" s="9"/>
      <c r="D3" s="50" t="str">
        <f>IF(B3="","",IF(B3=1, 28, IF(B3&gt;1, 35, 0)))</f>
        <v/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47" t="s">
        <v>4</v>
      </c>
      <c r="B4" s="14"/>
      <c r="C4" s="3"/>
      <c r="D4" s="5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47" t="s">
        <v>6</v>
      </c>
      <c r="B5" s="14"/>
      <c r="C5" s="3"/>
      <c r="D5" s="50"/>
      <c r="E5" s="6"/>
      <c r="F5" s="6"/>
      <c r="G5" s="6"/>
      <c r="H5" s="6" t="s">
        <v>30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47" t="s">
        <v>8</v>
      </c>
      <c r="B6" s="51"/>
      <c r="C6" s="9"/>
      <c r="D6" s="4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47" t="s">
        <v>9</v>
      </c>
      <c r="B7" s="14"/>
      <c r="C7" s="9"/>
      <c r="D7" s="49"/>
      <c r="E7" s="6"/>
      <c r="F7" s="6"/>
      <c r="G7" s="6"/>
      <c r="H7" s="6" t="s">
        <v>31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47" t="s">
        <v>12</v>
      </c>
      <c r="B8" s="14"/>
      <c r="C8" s="9"/>
      <c r="D8" s="4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2" t="s">
        <v>32</v>
      </c>
      <c r="B9" s="17" t="s">
        <v>16</v>
      </c>
      <c r="C9" s="18" t="s">
        <v>17</v>
      </c>
      <c r="D9" s="49"/>
      <c r="E9" s="6"/>
      <c r="F9" s="6"/>
      <c r="G9" s="6"/>
      <c r="H9" s="6" t="s">
        <v>33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7.0" customHeight="1">
      <c r="A10" s="53"/>
      <c r="B10" s="54"/>
      <c r="C10" s="21"/>
      <c r="D10" s="50" t="str">
        <f>IF(OR(B10="",C10=""),"",3)</f>
        <v/>
      </c>
      <c r="E10" s="6"/>
      <c r="F10" s="6"/>
      <c r="G10" s="6"/>
      <c r="H10" s="6" t="s">
        <v>34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1.5" customHeight="1">
      <c r="A11" s="55" t="s">
        <v>35</v>
      </c>
      <c r="B11" s="56"/>
      <c r="C11" s="24"/>
      <c r="D11" s="50" t="str">
        <f t="shared" ref="D11:D13" si="1">IF(OR(B11="",C11=""),"",C11-B11+1)</f>
        <v/>
      </c>
      <c r="E11" s="6" t="str">
        <f>IF(D11&lt;4,"* Attention 4 jours minimum","")</f>
        <v/>
      </c>
      <c r="F11" s="6"/>
      <c r="G11" s="6"/>
      <c r="H11" s="6" t="s">
        <v>36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9.25" customHeight="1">
      <c r="A12" s="57" t="s">
        <v>37</v>
      </c>
      <c r="B12" s="58"/>
      <c r="C12" s="59"/>
      <c r="D12" s="50" t="str">
        <f t="shared" si="1"/>
        <v/>
      </c>
      <c r="E12" s="6" t="str">
        <f>IF(D12&lt;5,"* Attention 5 jours minimum","")</f>
        <v/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33.0" customHeight="1">
      <c r="A13" s="60" t="s">
        <v>38</v>
      </c>
      <c r="B13" s="61"/>
      <c r="C13" s="62"/>
      <c r="D13" s="50" t="str">
        <f t="shared" si="1"/>
        <v/>
      </c>
      <c r="E13" s="6" t="str">
        <f>IF(B13="","",IF(D16&gt;0,"* La troisième période doit solder la totalité du congé",""))</f>
        <v/>
      </c>
      <c r="F13" s="6"/>
      <c r="G13" s="6"/>
      <c r="H13" s="6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4" t="s">
        <v>26</v>
      </c>
      <c r="B14" s="34"/>
      <c r="C14" s="34"/>
      <c r="D14" s="65" t="str">
        <f>D10</f>
        <v/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4" t="s">
        <v>27</v>
      </c>
      <c r="B15" s="34"/>
      <c r="C15" s="34"/>
      <c r="D15" s="66" t="str">
        <f>IF(SUM(D11,D12,D13)=0,"",SUM(D11,D12,D13))</f>
        <v/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7" t="s">
        <v>29</v>
      </c>
      <c r="B16" s="68"/>
      <c r="C16" s="68"/>
      <c r="D16" s="69" t="str">
        <f>IF(SUM(D14,D15)=0,"",D3-SUM(D14:D15))</f>
        <v/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6"/>
      <c r="B17" s="6"/>
      <c r="C17" s="6"/>
      <c r="D17" s="4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4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4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4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4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4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4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4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4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4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4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4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4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4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4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4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4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4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4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4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4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4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4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4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4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4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4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4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4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4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4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4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4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4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4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4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4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4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4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4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4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4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4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4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4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4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4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4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4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4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4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4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4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4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4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4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4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4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4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4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4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4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4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4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4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4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4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4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4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4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4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4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4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4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4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4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4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4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4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4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4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4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4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4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4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4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4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4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4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4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4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4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4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4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4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4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4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4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4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4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4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4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4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4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4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4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4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4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4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4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4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4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4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4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4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4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4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4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4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4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4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4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4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4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4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4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4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4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4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4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4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4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4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4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4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4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4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4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4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4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4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4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4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4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4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4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4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4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4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4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4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4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4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4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4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4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4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4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4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4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4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4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4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4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4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4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4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4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4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4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4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4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4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4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4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4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4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4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4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4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4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4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4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4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4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4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4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4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4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4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4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4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4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4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4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4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4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4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4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4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4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4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4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4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4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4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4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4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4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4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4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4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4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4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4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4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4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4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4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4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4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4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4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4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4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4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4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4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4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4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4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4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4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4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4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4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4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4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4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4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4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4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4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4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4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4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4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4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4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4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4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4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4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4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4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4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4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4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4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4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4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4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4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4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4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4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4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4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4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4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4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4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4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4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4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4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4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4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4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4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4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4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4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4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4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4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4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4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4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4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4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4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4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4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4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4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4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4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4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4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4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4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4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4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4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4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4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4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4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4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4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4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4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4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4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4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4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4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4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4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4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4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4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4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4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4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4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4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4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4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4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4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4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4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4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4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4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4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4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4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4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4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4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4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4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4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4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4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4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4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4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4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4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4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4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4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4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4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4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4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4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4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4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4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4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4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4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4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4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4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4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4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4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4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4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4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4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4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4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4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4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4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4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4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4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4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4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4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4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4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4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4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4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4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4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4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4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4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4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4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4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4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4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4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4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4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4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4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4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4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4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4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4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4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4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4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4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4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4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4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4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4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4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4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4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4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4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4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4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4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4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4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4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4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4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4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4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4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4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4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4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4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4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4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4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4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4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4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4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4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4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4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4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4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4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4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4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4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4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4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4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4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4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4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4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4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4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4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4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4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4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4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4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4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4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4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4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4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4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4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4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4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4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4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4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4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4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4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4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4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4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4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4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4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4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4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4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4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4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4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4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4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4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4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4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4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4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4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4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4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4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4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4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4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4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4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4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4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4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4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4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4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4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4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4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4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4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4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4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4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4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4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4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4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4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4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4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4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4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4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4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4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4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4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4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4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4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4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4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4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4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4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4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4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4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4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4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4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4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4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4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4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4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4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4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4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4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4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4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4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4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4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4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4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4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4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4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4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4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4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4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4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4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4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4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4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4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4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4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4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4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4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4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4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4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4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4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4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4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4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4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4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4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4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4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4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4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4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4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4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4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4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4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4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4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4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4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4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4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4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4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4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4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4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4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4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4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4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4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4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4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4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4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4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4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4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4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4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4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4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4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4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4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4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4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4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4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4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4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4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4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4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4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4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4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4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4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4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4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4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4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4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4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4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4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4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4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4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4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4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4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4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4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4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4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4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4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4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4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4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4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4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4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4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4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4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4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4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4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4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4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4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4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4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4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4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4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4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4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4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4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4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4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4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4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4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4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4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4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4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4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4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4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4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4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4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4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4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4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4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4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4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4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4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4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4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4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4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4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4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4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4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4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4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4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4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4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4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4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4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4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4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4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4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4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4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4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4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4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4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4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4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4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4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4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4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4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4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4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4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4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4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4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4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4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4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4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4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4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4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4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4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4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4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4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4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4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4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4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4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4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4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4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4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4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4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4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4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4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4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4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4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4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4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4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4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4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4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4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4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4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4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4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4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4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4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4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4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4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4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4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4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4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4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4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4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4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4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4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4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4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4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4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4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4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4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4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4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4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4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4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4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4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4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4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4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4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4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4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4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4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4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4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4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4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4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4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4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4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4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4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4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4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4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4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4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4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4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4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4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4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4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4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4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4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4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4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4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4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4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4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4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4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4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4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4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4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4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4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4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4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4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4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4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4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4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4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4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4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4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4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4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4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4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4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4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4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4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4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4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4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4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4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4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4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4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4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4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4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4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4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4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4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4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4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4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4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4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4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4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4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4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4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4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4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4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4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4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4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4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4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4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4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4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4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4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4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4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4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4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4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4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4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4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4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4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4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4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4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4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4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4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4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4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4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4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4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4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4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4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4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4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4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4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4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4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4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4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4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4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4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4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4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4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4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4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4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4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4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4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4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4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4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9">
    <mergeCell ref="B8:C8"/>
    <mergeCell ref="A9:A10"/>
    <mergeCell ref="A1:C1"/>
    <mergeCell ref="B2:C2"/>
    <mergeCell ref="B3:C3"/>
    <mergeCell ref="B4:C4"/>
    <mergeCell ref="B5:C5"/>
    <mergeCell ref="B6:C6"/>
    <mergeCell ref="B7:C7"/>
  </mergeCells>
  <conditionalFormatting sqref="E1:E1000">
    <cfRule type="containsText" dxfId="0" priority="1" operator="containsText" text="*">
      <formula>NOT(ISERROR(SEARCH(("*"),(E1))))</formula>
    </cfRule>
  </conditionalFormatting>
  <conditionalFormatting sqref="A16:D16">
    <cfRule type="expression" dxfId="1" priority="2">
      <formula>$D$16&lt;0</formula>
    </cfRule>
  </conditionalFormatting>
  <conditionalFormatting sqref="A16:D16">
    <cfRule type="expression" dxfId="2" priority="3">
      <formula>$D$16=0</formula>
    </cfRule>
  </conditionalFormatting>
  <conditionalFormatting sqref="A5:C5">
    <cfRule type="expression" dxfId="3" priority="4">
      <formula>$B$3=1</formula>
    </cfRule>
  </conditionalFormatting>
  <printOptions/>
  <pageMargins bottom="0.75" footer="0.0" header="0.0" left="0.7" right="0.7" top="0.75"/>
  <pageSetup paperSize="9" scale="5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A2" s="70" t="s">
        <v>39</v>
      </c>
      <c r="B2" s="70">
        <f>IF(B3&lt;=6,1,0)</f>
        <v>1</v>
      </c>
      <c r="C2" s="70">
        <f t="shared" ref="C2:H2" si="1">IFERROR(IF(IF(C3&lt;=6,1,0)+B2&gt;3,0,IF(C3&lt;=6,1,0)+B2),"")</f>
        <v>2</v>
      </c>
      <c r="D2" s="70">
        <f t="shared" si="1"/>
        <v>3</v>
      </c>
      <c r="E2" s="70">
        <f t="shared" si="1"/>
        <v>0</v>
      </c>
      <c r="F2" s="70">
        <f t="shared" si="1"/>
        <v>1</v>
      </c>
      <c r="G2" s="70">
        <f t="shared" si="1"/>
        <v>2</v>
      </c>
      <c r="H2" s="70">
        <f t="shared" si="1"/>
        <v>2</v>
      </c>
    </row>
    <row r="3" ht="14.25" customHeight="1">
      <c r="A3" s="70" t="s">
        <v>40</v>
      </c>
      <c r="B3" s="70">
        <f>IFERROR(IF(VLOOKUP(B4,BDD_JOURS_FERIES!$A:$A,1,0)=B4,8,""),WEEKDAY(B4,11))</f>
        <v>1</v>
      </c>
      <c r="C3" s="70">
        <f>IFERROR(IF(VLOOKUP(C4,BDD_JOURS_FERIES!$A:$A,1,0)=C4,8,""),WEEKDAY(C4,11))</f>
        <v>2</v>
      </c>
      <c r="D3" s="70">
        <f>IFERROR(IF(VLOOKUP(D4,BDD_JOURS_FERIES!$A:$A,1,0)=D4,8,""),WEEKDAY(D4,11))</f>
        <v>3</v>
      </c>
      <c r="E3" s="70">
        <f>IFERROR(IF(VLOOKUP(E4,BDD_JOURS_FERIES!$A:$A,1,0)=E4,8,""),WEEKDAY(E4,11))</f>
        <v>4</v>
      </c>
      <c r="F3" s="70">
        <f>IFERROR(IF(VLOOKUP(F4,BDD_JOURS_FERIES!$A:$A,1,0)=F4,8,""),WEEKDAY(F4,11))</f>
        <v>5</v>
      </c>
      <c r="G3" s="70">
        <f>IFERROR(IF(VLOOKUP(G4,BDD_JOURS_FERIES!$A:$A,1,0)=G4,8,""),WEEKDAY(G4,11))</f>
        <v>6</v>
      </c>
      <c r="H3" s="70">
        <f>IFERROR(IF(VLOOKUP(H4,BDD_JOURS_FERIES!$A:$A,1,0)=H4,8,""),WEEKDAY(H4,11))</f>
        <v>7</v>
      </c>
    </row>
    <row r="4">
      <c r="A4" s="70" t="s">
        <v>41</v>
      </c>
      <c r="B4" s="71">
        <f>'Congé salarié_FORMULES AUTO'!B10</f>
        <v>45355</v>
      </c>
      <c r="C4" s="71">
        <f t="shared" ref="C4:H4" si="2">B4+1</f>
        <v>45356</v>
      </c>
      <c r="D4" s="71">
        <f t="shared" si="2"/>
        <v>45357</v>
      </c>
      <c r="E4" s="71">
        <f t="shared" si="2"/>
        <v>45358</v>
      </c>
      <c r="F4" s="71">
        <f t="shared" si="2"/>
        <v>45359</v>
      </c>
      <c r="G4" s="71">
        <f t="shared" si="2"/>
        <v>45360</v>
      </c>
      <c r="H4" s="71">
        <f t="shared" si="2"/>
        <v>45361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71">
        <v>44197.0</v>
      </c>
      <c r="B1" s="70">
        <v>2021.0</v>
      </c>
    </row>
    <row r="2">
      <c r="A2" s="71">
        <v>44291.0</v>
      </c>
      <c r="B2" s="70">
        <v>2021.0</v>
      </c>
    </row>
    <row r="3">
      <c r="A3" s="71">
        <v>44317.0</v>
      </c>
      <c r="B3" s="70">
        <v>2021.0</v>
      </c>
    </row>
    <row r="4">
      <c r="A4" s="71">
        <v>44324.0</v>
      </c>
      <c r="B4" s="70">
        <v>2021.0</v>
      </c>
    </row>
    <row r="5">
      <c r="A5" s="71">
        <v>44329.0</v>
      </c>
      <c r="B5" s="70">
        <v>2021.0</v>
      </c>
    </row>
    <row r="6">
      <c r="A6" s="71">
        <v>44340.0</v>
      </c>
      <c r="B6" s="70">
        <v>2021.0</v>
      </c>
    </row>
    <row r="7">
      <c r="A7" s="71">
        <v>44391.0</v>
      </c>
      <c r="B7" s="70">
        <v>2021.0</v>
      </c>
    </row>
    <row r="8">
      <c r="A8" s="71">
        <v>44423.0</v>
      </c>
      <c r="B8" s="70">
        <v>2021.0</v>
      </c>
    </row>
    <row r="9">
      <c r="A9" s="71">
        <v>44501.0</v>
      </c>
      <c r="B9" s="70">
        <v>2021.0</v>
      </c>
    </row>
    <row r="10">
      <c r="A10" s="71">
        <v>44511.0</v>
      </c>
      <c r="B10" s="70">
        <v>2021.0</v>
      </c>
    </row>
    <row r="11">
      <c r="A11" s="71">
        <v>44555.0</v>
      </c>
      <c r="B11" s="70">
        <v>2021.0</v>
      </c>
    </row>
    <row r="12">
      <c r="A12" s="71">
        <v>44562.0</v>
      </c>
      <c r="B12" s="70">
        <v>2022.0</v>
      </c>
    </row>
    <row r="13">
      <c r="A13" s="71">
        <v>44669.0</v>
      </c>
      <c r="B13" s="70">
        <v>2022.0</v>
      </c>
    </row>
    <row r="14">
      <c r="A14" s="71">
        <v>44682.0</v>
      </c>
      <c r="B14" s="70">
        <v>2022.0</v>
      </c>
    </row>
    <row r="15">
      <c r="A15" s="71">
        <v>44689.0</v>
      </c>
      <c r="B15" s="70">
        <v>2022.0</v>
      </c>
    </row>
    <row r="16">
      <c r="A16" s="71">
        <v>44707.0</v>
      </c>
      <c r="B16" s="70">
        <v>2022.0</v>
      </c>
    </row>
    <row r="17">
      <c r="A17" s="71">
        <v>44718.0</v>
      </c>
      <c r="B17" s="70">
        <v>2022.0</v>
      </c>
    </row>
    <row r="18">
      <c r="A18" s="71">
        <v>44756.0</v>
      </c>
      <c r="B18" s="70">
        <v>2022.0</v>
      </c>
    </row>
    <row r="19">
      <c r="A19" s="71">
        <v>44788.0</v>
      </c>
      <c r="B19" s="70">
        <v>2022.0</v>
      </c>
    </row>
    <row r="20">
      <c r="A20" s="71">
        <v>44866.0</v>
      </c>
      <c r="B20" s="70">
        <v>2022.0</v>
      </c>
    </row>
    <row r="21" ht="15.75" customHeight="1">
      <c r="A21" s="71">
        <v>44876.0</v>
      </c>
      <c r="B21" s="70">
        <v>2022.0</v>
      </c>
    </row>
    <row r="22" ht="15.75" customHeight="1">
      <c r="A22" s="71">
        <v>44920.0</v>
      </c>
      <c r="B22" s="70">
        <v>2022.0</v>
      </c>
    </row>
    <row r="23" ht="15.75" customHeight="1">
      <c r="A23" s="71">
        <v>44927.0</v>
      </c>
      <c r="B23" s="70">
        <v>2023.0</v>
      </c>
    </row>
    <row r="24" ht="15.75" customHeight="1">
      <c r="A24" s="71">
        <v>45026.0</v>
      </c>
      <c r="B24" s="70">
        <v>2023.0</v>
      </c>
    </row>
    <row r="25" ht="15.75" customHeight="1">
      <c r="A25" s="71">
        <v>45047.0</v>
      </c>
      <c r="B25" s="70">
        <v>2023.0</v>
      </c>
    </row>
    <row r="26" ht="15.75" customHeight="1">
      <c r="A26" s="71">
        <v>45054.0</v>
      </c>
      <c r="B26" s="70">
        <v>2023.0</v>
      </c>
    </row>
    <row r="27" ht="15.75" customHeight="1">
      <c r="A27" s="71">
        <v>45064.0</v>
      </c>
      <c r="B27" s="70">
        <v>2023.0</v>
      </c>
    </row>
    <row r="28" ht="15.75" customHeight="1">
      <c r="A28" s="71">
        <v>45075.0</v>
      </c>
      <c r="B28" s="70">
        <v>2023.0</v>
      </c>
    </row>
    <row r="29" ht="15.75" customHeight="1">
      <c r="A29" s="71">
        <v>45121.0</v>
      </c>
      <c r="B29" s="70">
        <v>2023.0</v>
      </c>
    </row>
    <row r="30" ht="15.75" customHeight="1">
      <c r="A30" s="71">
        <v>45153.0</v>
      </c>
      <c r="B30" s="70">
        <v>2023.0</v>
      </c>
    </row>
    <row r="31" ht="15.75" customHeight="1">
      <c r="A31" s="71">
        <v>45231.0</v>
      </c>
      <c r="B31" s="70">
        <v>2023.0</v>
      </c>
    </row>
    <row r="32" ht="15.75" customHeight="1">
      <c r="A32" s="71">
        <v>45241.0</v>
      </c>
      <c r="B32" s="70">
        <v>2023.0</v>
      </c>
    </row>
    <row r="33" ht="15.75" customHeight="1">
      <c r="A33" s="71">
        <v>45285.0</v>
      </c>
      <c r="B33" s="70">
        <v>2023.0</v>
      </c>
    </row>
    <row r="34" ht="15.75" customHeight="1">
      <c r="A34" s="71">
        <v>45292.0</v>
      </c>
      <c r="B34" s="70">
        <v>2024.0</v>
      </c>
    </row>
    <row r="35" ht="15.75" customHeight="1">
      <c r="A35" s="71">
        <v>45383.0</v>
      </c>
      <c r="B35" s="70">
        <v>2024.0</v>
      </c>
    </row>
    <row r="36" ht="15.75" customHeight="1">
      <c r="A36" s="71">
        <v>45413.0</v>
      </c>
      <c r="B36" s="70">
        <v>2024.0</v>
      </c>
    </row>
    <row r="37" ht="15.75" customHeight="1">
      <c r="A37" s="71">
        <v>45420.0</v>
      </c>
      <c r="B37" s="70">
        <v>2024.0</v>
      </c>
    </row>
    <row r="38" ht="15.75" customHeight="1">
      <c r="A38" s="71">
        <v>45421.0</v>
      </c>
      <c r="B38" s="70">
        <v>2024.0</v>
      </c>
    </row>
    <row r="39" ht="15.75" customHeight="1">
      <c r="A39" s="71">
        <v>45432.0</v>
      </c>
      <c r="B39" s="70">
        <v>2024.0</v>
      </c>
    </row>
    <row r="40" ht="15.75" customHeight="1">
      <c r="A40" s="71">
        <v>45487.0</v>
      </c>
      <c r="B40" s="70">
        <v>2024.0</v>
      </c>
    </row>
    <row r="41" ht="15.75" customHeight="1">
      <c r="A41" s="71">
        <v>45519.0</v>
      </c>
      <c r="B41" s="70">
        <v>2024.0</v>
      </c>
    </row>
    <row r="42" ht="15.75" customHeight="1">
      <c r="A42" s="71">
        <v>45597.0</v>
      </c>
      <c r="B42" s="70">
        <v>2024.0</v>
      </c>
    </row>
    <row r="43" ht="15.75" customHeight="1">
      <c r="A43" s="71">
        <v>45607.0</v>
      </c>
      <c r="B43" s="70">
        <v>2024.0</v>
      </c>
    </row>
    <row r="44" ht="15.75" customHeight="1">
      <c r="A44" s="71">
        <v>45651.0</v>
      </c>
      <c r="B44" s="70">
        <v>2024.0</v>
      </c>
    </row>
    <row r="45" ht="15.75" customHeight="1">
      <c r="A45" s="71">
        <v>45658.0</v>
      </c>
      <c r="B45" s="70">
        <v>2025.0</v>
      </c>
    </row>
    <row r="46" ht="15.75" customHeight="1">
      <c r="A46" s="71">
        <v>45768.0</v>
      </c>
      <c r="B46" s="70">
        <v>2025.0</v>
      </c>
    </row>
    <row r="47" ht="15.75" customHeight="1">
      <c r="A47" s="71">
        <v>45778.0</v>
      </c>
      <c r="B47" s="70">
        <v>2025.0</v>
      </c>
    </row>
    <row r="48" ht="15.75" customHeight="1">
      <c r="A48" s="71">
        <v>45785.0</v>
      </c>
      <c r="B48" s="70">
        <v>2025.0</v>
      </c>
    </row>
    <row r="49" ht="15.75" customHeight="1">
      <c r="A49" s="71">
        <v>45806.0</v>
      </c>
      <c r="B49" s="70">
        <v>2025.0</v>
      </c>
    </row>
    <row r="50" ht="15.75" customHeight="1">
      <c r="A50" s="71">
        <v>45817.0</v>
      </c>
      <c r="B50" s="70">
        <v>2025.0</v>
      </c>
    </row>
    <row r="51" ht="15.75" customHeight="1">
      <c r="A51" s="71">
        <v>45852.0</v>
      </c>
      <c r="B51" s="70">
        <v>2025.0</v>
      </c>
    </row>
    <row r="52" ht="15.75" customHeight="1">
      <c r="A52" s="71">
        <v>45884.0</v>
      </c>
      <c r="B52" s="70">
        <v>2025.0</v>
      </c>
    </row>
    <row r="53" ht="15.75" customHeight="1">
      <c r="A53" s="71">
        <v>45962.0</v>
      </c>
      <c r="B53" s="70">
        <v>2025.0</v>
      </c>
    </row>
    <row r="54" ht="15.75" customHeight="1">
      <c r="A54" s="71">
        <v>45972.0</v>
      </c>
      <c r="B54" s="70">
        <v>2025.0</v>
      </c>
    </row>
    <row r="55" ht="15.75" customHeight="1">
      <c r="A55" s="71">
        <v>46016.0</v>
      </c>
      <c r="B55" s="70">
        <v>2025.0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2021-05-27T06:36:41Z</dcterms:created>
  <dc:creator>NGNOKAM POUANKA JEANNINE (CNAM / Paris)</dc:creator>
</cp:coreProperties>
</file>