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5\01\"/>
    </mc:Choice>
  </mc:AlternateContent>
  <bookViews>
    <workbookView xWindow="0" yWindow="0" windowWidth="25920" windowHeight="13100" activeTab="1"/>
  </bookViews>
  <sheets>
    <sheet name="Feuil1" sheetId="1" r:id="rId1"/>
    <sheet name="Feuil2" sheetId="2" r:id="rId2"/>
  </sheets>
  <calcPr calcId="162913"/>
</workbook>
</file>

<file path=xl/calcChain.xml><?xml version="1.0" encoding="utf-8"?>
<calcChain xmlns="http://schemas.openxmlformats.org/spreadsheetml/2006/main">
  <c r="B40" i="2" l="1"/>
  <c r="H40" i="2" l="1"/>
  <c r="G40" i="2"/>
  <c r="F40" i="2"/>
  <c r="E40" i="2"/>
  <c r="B11" i="2"/>
  <c r="B33" i="2"/>
  <c r="B32" i="2"/>
  <c r="B7" i="2"/>
  <c r="B26" i="2"/>
  <c r="B34" i="2"/>
  <c r="B3" i="2"/>
  <c r="B27" i="2"/>
  <c r="B9" i="2"/>
  <c r="B37" i="2"/>
  <c r="B6" i="2"/>
  <c r="B4" i="2"/>
  <c r="B28" i="2"/>
  <c r="B19" i="2"/>
  <c r="B20" i="2"/>
  <c r="B48" i="2"/>
  <c r="B10" i="2"/>
  <c r="B23" i="2"/>
  <c r="B21" i="2"/>
  <c r="B36" i="2"/>
  <c r="B42" i="2"/>
  <c r="B22" i="2"/>
  <c r="B16" i="2"/>
  <c r="B14" i="2"/>
  <c r="B29" i="2"/>
  <c r="B30" i="2"/>
  <c r="B5" i="2"/>
  <c r="B2" i="2"/>
  <c r="B25" i="2"/>
  <c r="B18" i="2"/>
  <c r="B24" i="2"/>
  <c r="B13" i="2"/>
  <c r="B44" i="2"/>
  <c r="B8" i="2"/>
  <c r="B12" i="2"/>
  <c r="B45" i="2"/>
  <c r="B17" i="2"/>
  <c r="B35" i="2"/>
  <c r="B31" i="2"/>
  <c r="B15" i="2"/>
  <c r="H11" i="2" l="1"/>
  <c r="H33" i="2"/>
  <c r="H32" i="2"/>
  <c r="H7" i="2"/>
  <c r="H26" i="2"/>
  <c r="H34" i="2"/>
  <c r="H3" i="2"/>
  <c r="H27" i="2"/>
  <c r="H9" i="2"/>
  <c r="H37" i="2"/>
  <c r="H6" i="2"/>
  <c r="H4" i="2"/>
  <c r="H28" i="2"/>
  <c r="H19" i="2"/>
  <c r="H20" i="2"/>
  <c r="H48" i="2"/>
  <c r="H10" i="2"/>
  <c r="H23" i="2"/>
  <c r="H21" i="2"/>
  <c r="H36" i="2"/>
  <c r="H42" i="2"/>
  <c r="H22" i="2"/>
  <c r="H16" i="2"/>
  <c r="H14" i="2"/>
  <c r="H29" i="2"/>
  <c r="H30" i="2"/>
  <c r="H5" i="2"/>
  <c r="H2" i="2"/>
  <c r="H25" i="2"/>
  <c r="H18" i="2"/>
  <c r="H24" i="2"/>
  <c r="H13" i="2"/>
  <c r="H44" i="2"/>
  <c r="H8" i="2"/>
  <c r="H12" i="2"/>
  <c r="H45" i="2"/>
  <c r="H17" i="2"/>
  <c r="H35" i="2"/>
  <c r="H31" i="2"/>
  <c r="H15" i="2"/>
  <c r="G11" i="2"/>
  <c r="G33" i="2"/>
  <c r="G32" i="2"/>
  <c r="G7" i="2"/>
  <c r="G26" i="2"/>
  <c r="G34" i="2"/>
  <c r="G3" i="2"/>
  <c r="G27" i="2"/>
  <c r="G9" i="2"/>
  <c r="G37" i="2"/>
  <c r="G6" i="2"/>
  <c r="G4" i="2"/>
  <c r="G28" i="2"/>
  <c r="G19" i="2"/>
  <c r="G20" i="2"/>
  <c r="G48" i="2"/>
  <c r="G10" i="2"/>
  <c r="G23" i="2"/>
  <c r="G21" i="2"/>
  <c r="G36" i="2"/>
  <c r="G42" i="2"/>
  <c r="G22" i="2"/>
  <c r="G16" i="2"/>
  <c r="G14" i="2"/>
  <c r="G29" i="2"/>
  <c r="G30" i="2"/>
  <c r="G5" i="2"/>
  <c r="G2" i="2"/>
  <c r="G25" i="2"/>
  <c r="G18" i="2"/>
  <c r="G24" i="2"/>
  <c r="G13" i="2"/>
  <c r="G44" i="2"/>
  <c r="G8" i="2"/>
  <c r="G12" i="2"/>
  <c r="G45" i="2"/>
  <c r="G17" i="2"/>
  <c r="G35" i="2"/>
  <c r="G31" i="2"/>
  <c r="G15" i="2"/>
  <c r="F11" i="2"/>
  <c r="F33" i="2"/>
  <c r="F32" i="2"/>
  <c r="F7" i="2"/>
  <c r="F26" i="2"/>
  <c r="F34" i="2"/>
  <c r="F3" i="2"/>
  <c r="F27" i="2"/>
  <c r="F9" i="2"/>
  <c r="F37" i="2"/>
  <c r="F6" i="2"/>
  <c r="F4" i="2"/>
  <c r="F28" i="2"/>
  <c r="F19" i="2"/>
  <c r="F20" i="2"/>
  <c r="F48" i="2"/>
  <c r="F10" i="2"/>
  <c r="F23" i="2"/>
  <c r="F21" i="2"/>
  <c r="F36" i="2"/>
  <c r="F42" i="2"/>
  <c r="F22" i="2"/>
  <c r="F16" i="2"/>
  <c r="F14" i="2"/>
  <c r="F29" i="2"/>
  <c r="F30" i="2"/>
  <c r="F5" i="2"/>
  <c r="F2" i="2"/>
  <c r="F25" i="2"/>
  <c r="F18" i="2"/>
  <c r="F24" i="2"/>
  <c r="F13" i="2"/>
  <c r="F44" i="2"/>
  <c r="F8" i="2"/>
  <c r="F12" i="2"/>
  <c r="F45" i="2"/>
  <c r="F17" i="2"/>
  <c r="F35" i="2"/>
  <c r="F31" i="2"/>
  <c r="F15" i="2"/>
  <c r="E11" i="2"/>
  <c r="E33" i="2"/>
  <c r="E32" i="2"/>
  <c r="E7" i="2"/>
  <c r="E26" i="2"/>
  <c r="E34" i="2"/>
  <c r="E3" i="2"/>
  <c r="E27" i="2"/>
  <c r="E9" i="2"/>
  <c r="E37" i="2"/>
  <c r="E6" i="2"/>
  <c r="E4" i="2"/>
  <c r="E28" i="2"/>
  <c r="E19" i="2"/>
  <c r="E20" i="2"/>
  <c r="E48" i="2"/>
  <c r="E10" i="2"/>
  <c r="E23" i="2"/>
  <c r="E21" i="2"/>
  <c r="E36" i="2"/>
  <c r="E42" i="2"/>
  <c r="E22" i="2"/>
  <c r="E16" i="2"/>
  <c r="E14" i="2"/>
  <c r="E29" i="2"/>
  <c r="E30" i="2"/>
  <c r="E5" i="2"/>
  <c r="E2" i="2"/>
  <c r="E25" i="2"/>
  <c r="E18" i="2"/>
  <c r="E24" i="2"/>
  <c r="E13" i="2"/>
  <c r="E44" i="2"/>
  <c r="E8" i="2"/>
  <c r="E12" i="2"/>
  <c r="E45" i="2"/>
  <c r="E17" i="2"/>
  <c r="E35" i="2"/>
  <c r="E31" i="2"/>
  <c r="E15" i="2"/>
  <c r="E38" i="2" l="1"/>
</calcChain>
</file>

<file path=xl/sharedStrings.xml><?xml version="1.0" encoding="utf-8"?>
<sst xmlns="http://schemas.openxmlformats.org/spreadsheetml/2006/main" count="299" uniqueCount="106">
  <si>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</si>
  <si>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</si>
  <si>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</si>
  <si>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</si>
  <si>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</si>
  <si>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</si>
  <si>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</si>
  <si>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</si>
  <si>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</si>
  <si>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</si>
  <si>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</si>
  <si>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</si>
  <si>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</si>
  <si>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</si>
  <si>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</si>
  <si>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00041</t>
  </si>
  <si>
    <t>AFFES Mohamed Ali</t>
  </si>
  <si>
    <t>00033</t>
  </si>
  <si>
    <t>AMRI Marwa</t>
  </si>
  <si>
    <t>00086</t>
  </si>
  <si>
    <t>AYADI Iskandar</t>
  </si>
  <si>
    <t>00083</t>
  </si>
  <si>
    <t>AYEB Abir</t>
  </si>
  <si>
    <t>00020</t>
  </si>
  <si>
    <t>BEN HELEL Mohamed Sadok</t>
  </si>
  <si>
    <t>00070</t>
  </si>
  <si>
    <t>BEN SASSI Dhia Eddine</t>
  </si>
  <si>
    <t>00087</t>
  </si>
  <si>
    <t>BENALI Ep TABOUBI Rania</t>
  </si>
  <si>
    <t>00006</t>
  </si>
  <si>
    <t>BENAMOR Hazem</t>
  </si>
  <si>
    <t>00076</t>
  </si>
  <si>
    <t>BENHZEZ Ali</t>
  </si>
  <si>
    <t>00028</t>
  </si>
  <si>
    <t>BIOKOU Sourou Mabayomidje JF</t>
  </si>
  <si>
    <t>00092</t>
  </si>
  <si>
    <t>BOUANANI Zied</t>
  </si>
  <si>
    <t>00019</t>
  </si>
  <si>
    <t>BOUMI Hanane</t>
  </si>
  <si>
    <t>00014</t>
  </si>
  <si>
    <t>CHACHIL Jamal</t>
  </si>
  <si>
    <t>00079</t>
  </si>
  <si>
    <t>CHANNAOUI Hiba</t>
  </si>
  <si>
    <t>00056</t>
  </si>
  <si>
    <t>DAHBI SKALI Anas</t>
  </si>
  <si>
    <t>00058</t>
  </si>
  <si>
    <t>EL AOUAD Mostapha</t>
  </si>
  <si>
    <t>00010</t>
  </si>
  <si>
    <t>FOUZAII Mohamed</t>
  </si>
  <si>
    <t>00032</t>
  </si>
  <si>
    <t>GOLALI Chelcy</t>
  </si>
  <si>
    <t>00055</t>
  </si>
  <si>
    <t>HOUIDI Ramzi</t>
  </si>
  <si>
    <t>00063</t>
  </si>
  <si>
    <t>JAZIRI Anis</t>
  </si>
  <si>
    <t>00061</t>
  </si>
  <si>
    <t>KHEMISSI Hassen</t>
  </si>
  <si>
    <t>00091</t>
  </si>
  <si>
    <t>KHOUJA Mustapha</t>
  </si>
  <si>
    <t>00089</t>
  </si>
  <si>
    <t>LANDOLSI Dhafer</t>
  </si>
  <si>
    <t>00062</t>
  </si>
  <si>
    <t>LEHLIB Ahmed</t>
  </si>
  <si>
    <t>00047</t>
  </si>
  <si>
    <t>MEKNI Mohamed Amine</t>
  </si>
  <si>
    <t>00038</t>
  </si>
  <si>
    <t>MILADI Houssem Eddine</t>
  </si>
  <si>
    <t>00080</t>
  </si>
  <si>
    <t>MOHAMED ICBAL Imran</t>
  </si>
  <si>
    <t>00081</t>
  </si>
  <si>
    <t>MOKNI Mohamed Seifeddine</t>
  </si>
  <si>
    <t>00017</t>
  </si>
  <si>
    <t>OTHMAN Emna</t>
  </si>
  <si>
    <t>00001</t>
  </si>
  <si>
    <t>OUAKRIM Boutaïna</t>
  </si>
  <si>
    <t>00065</t>
  </si>
  <si>
    <t>OUERTANI Zied</t>
  </si>
  <si>
    <t>00052</t>
  </si>
  <si>
    <t>OUNIS Mokhtar</t>
  </si>
  <si>
    <t>00064</t>
  </si>
  <si>
    <t>REZGUI Yosser</t>
  </si>
  <si>
    <t>00037</t>
  </si>
  <si>
    <t>RGUEI Ahmed</t>
  </si>
  <si>
    <t>00060</t>
  </si>
  <si>
    <t>RIAHI Rafik</t>
  </si>
  <si>
    <t>00023</t>
  </si>
  <si>
    <t>SNOUSSI Wadii</t>
  </si>
  <si>
    <t>00036</t>
  </si>
  <si>
    <t>TABOUBI Bechir</t>
  </si>
  <si>
    <t>00003</t>
  </si>
  <si>
    <t>WERFELLI Alaaeddinne</t>
  </si>
  <si>
    <t>00051</t>
  </si>
  <si>
    <t>ZAFZEF Mourad</t>
  </si>
  <si>
    <t>00088</t>
  </si>
  <si>
    <t>ZAGHLOUL Yassine</t>
  </si>
  <si>
    <t>00082</t>
  </si>
  <si>
    <t>ZEMMOURI Imane époux(se) AMZIL</t>
  </si>
  <si>
    <t>X</t>
  </si>
  <si>
    <t>STC</t>
  </si>
  <si>
    <t>contrôle solde argent</t>
  </si>
  <si>
    <t>nouvelle simulation</t>
  </si>
  <si>
    <t>Lot 1</t>
  </si>
  <si>
    <t>1 sans solde</t>
  </si>
  <si>
    <t>solde négatif (prod aout et decembre --)</t>
  </si>
  <si>
    <t>solde négatif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</si>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</sst>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0" fillId="0" borderId="0" xfId="0"/>
    <xf numFmtId="4" fontId="19" fillId="37" borderId="0" xfId="0" applyNumberFormat="1" applyFont="1" applyFill="1" applyBorder="1" applyAlignment="1" applyProtection="1"/>
    <xf numFmtId="4" fontId="0" fillId="0" borderId="0" xfId="0" applyNumberFormat="1"/>
    <xf numFmtId="14" fontId="0" fillId="0" borderId="0" xfId="0" applyNumberFormat="1"/>
    <xf numFmtId="0" fontId="0" fillId="0" borderId="0" xfId="0" applyAlignment="1"/>
    <xf numFmtId="0" fontId="0" fillId="0" borderId="0" xfId="0"/>
    <xf numFmtId="0" fontId="19" fillId="34" borderId="0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opLeftCell="D19" workbookViewId="0">
      <selection activeCell="I2" sqref="I2:U42"/>
    </sheetView>
  </sheetViews>
  <sheetFormatPr baseColWidth="10" defaultColWidth="11.08984375" defaultRowHeight="15" customHeight="1" x14ac:dyDescent="0.35"/>
  <cols>
    <col min="1" max="1" width="7.81640625" bestFit="1" customWidth="1"/>
    <col min="2" max="2" width="10.54296875" bestFit="1" customWidth="1"/>
    <col min="3" max="3" width="33.6328125" bestFit="1" customWidth="1"/>
    <col min="4" max="4" width="12.81640625" bestFit="1" customWidth="1"/>
    <col min="5" max="5" width="8.6328125" bestFit="1" customWidth="1"/>
    <col min="6" max="6" width="10.1796875" bestFit="1" customWidth="1"/>
    <col min="7" max="7" width="8.6328125" bestFit="1" customWidth="1"/>
    <col min="8" max="8" width="8.6328125" style="4" customWidth="1"/>
    <col min="9" max="9" width="10.36328125" bestFit="1" customWidth="1"/>
    <col min="10" max="10" width="8.6328125" bestFit="1" customWidth="1"/>
    <col min="11" max="11" width="8.54296875" bestFit="1" customWidth="1"/>
    <col min="12" max="12" width="9.81640625" bestFit="1" customWidth="1"/>
    <col min="13" max="13" width="11.453125" bestFit="1" customWidth="1"/>
    <col min="14" max="14" width="11.36328125" bestFit="1" customWidth="1"/>
    <col min="15" max="15" width="7.54296875" bestFit="1" customWidth="1"/>
    <col min="16" max="16" width="11.90625" bestFit="1" customWidth="1"/>
    <col min="17" max="17" width="8.6328125" bestFit="1" customWidth="1"/>
    <col min="18" max="18" width="11.36328125" bestFit="1" customWidth="1"/>
    <col min="19" max="19" width="7.54296875" bestFit="1" customWidth="1"/>
    <col min="20" max="20" width="10.1796875" bestFit="1" customWidth="1"/>
    <col min="21" max="21" width="9.6328125" bestFit="1" customWidth="1"/>
  </cols>
  <sheetData>
    <row r="1" spans="1:21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" t="s">
        <v>0</v>
      </c>
      <c r="I1" s="1" t="s">
        <v>6</v>
      </c>
      <c r="J1" s="1" t="s">
        <v>4</v>
      </c>
      <c r="K1" s="1" t="s">
        <v>7</v>
      </c>
      <c r="L1" s="1" t="s">
        <v>4</v>
      </c>
      <c r="M1" s="1" t="s">
        <v>8</v>
      </c>
      <c r="N1" s="1" t="s">
        <v>9</v>
      </c>
      <c r="O1" s="1" t="s">
        <v>4</v>
      </c>
      <c r="P1" s="1" t="s">
        <v>10</v>
      </c>
      <c r="Q1" s="1" t="s">
        <v>4</v>
      </c>
      <c r="R1" s="1" t="s">
        <v>11</v>
      </c>
      <c r="S1" s="1" t="s">
        <v>4</v>
      </c>
      <c r="T1" s="1" t="s">
        <v>12</v>
      </c>
      <c r="U1" s="1" t="s">
        <v>13</v>
      </c>
    </row>
    <row r="2" spans="1:21" ht="15" customHeight="1" x14ac:dyDescent="0.35">
      <c r="A2" s="15" t="s">
        <v>97</v>
      </c>
      <c r="B2" s="16" t="s">
        <v>73</v>
      </c>
      <c r="C2" s="16" t="s">
        <v>74</v>
      </c>
      <c r="D2" s="17">
        <v>5231.76</v>
      </c>
      <c r="E2" s="17">
        <v>77.67</v>
      </c>
      <c r="F2" s="17">
        <v>5749.95</v>
      </c>
      <c r="G2" s="17">
        <v>80.25</v>
      </c>
      <c r="H2" s="15" t="s">
        <v>97</v>
      </c>
      <c r="I2" s="19">
        <v>151.66999999999999</v>
      </c>
      <c r="J2" s="19">
        <v>80.56</v>
      </c>
      <c r="K2" s="19">
        <v>38</v>
      </c>
      <c r="L2" s="19">
        <v>79.92</v>
      </c>
      <c r="M2" s="19">
        <v>0</v>
      </c>
      <c r="N2" s="19">
        <v>20.77</v>
      </c>
      <c r="O2" s="19">
        <v>-2.78</v>
      </c>
      <c r="P2" s="19">
        <v>41.68</v>
      </c>
      <c r="Q2" s="19">
        <v>-1.35</v>
      </c>
      <c r="R2" s="19">
        <v>62.45</v>
      </c>
      <c r="S2" s="19">
        <v>-1.83</v>
      </c>
      <c r="T2" s="19">
        <v>1824.95</v>
      </c>
      <c r="U2" s="19">
        <v>0</v>
      </c>
    </row>
    <row r="3" spans="1:21" ht="15" customHeight="1" x14ac:dyDescent="0.35">
      <c r="A3" s="15" t="s">
        <v>97</v>
      </c>
      <c r="B3" s="16" t="s">
        <v>29</v>
      </c>
      <c r="C3" s="16" t="s">
        <v>30</v>
      </c>
      <c r="D3" s="17">
        <v>4569.46</v>
      </c>
      <c r="E3" s="17">
        <v>-5.2</v>
      </c>
      <c r="F3" s="17">
        <v>6107.78</v>
      </c>
      <c r="G3" s="17">
        <v>-4.24</v>
      </c>
      <c r="H3" s="15" t="s">
        <v>97</v>
      </c>
      <c r="I3" s="19">
        <v>151.66999999999999</v>
      </c>
      <c r="J3" s="19">
        <v>0</v>
      </c>
      <c r="K3" s="19">
        <v>12</v>
      </c>
      <c r="L3" s="19">
        <v>0</v>
      </c>
      <c r="M3" s="19">
        <v>-1000</v>
      </c>
      <c r="N3" s="19">
        <v>23.63</v>
      </c>
      <c r="O3" s="19">
        <v>0.42</v>
      </c>
      <c r="P3" s="19">
        <v>42.33</v>
      </c>
      <c r="Q3" s="19">
        <v>0.31</v>
      </c>
      <c r="R3" s="19">
        <v>65.97</v>
      </c>
      <c r="S3" s="19">
        <v>0.35</v>
      </c>
      <c r="T3" s="19">
        <v>2182.7800000000002</v>
      </c>
      <c r="U3" s="19">
        <v>0</v>
      </c>
    </row>
    <row r="4" spans="1:21" ht="15" customHeight="1" x14ac:dyDescent="0.35">
      <c r="A4" s="15" t="s">
        <v>97</v>
      </c>
      <c r="B4" s="16" t="s">
        <v>39</v>
      </c>
      <c r="C4" s="16" t="s">
        <v>40</v>
      </c>
      <c r="D4" s="17">
        <v>6067.66</v>
      </c>
      <c r="E4" s="17">
        <v>16.47</v>
      </c>
      <c r="F4" s="17">
        <v>5944.41</v>
      </c>
      <c r="G4" s="17">
        <v>0.06</v>
      </c>
      <c r="H4" s="15" t="s">
        <v>97</v>
      </c>
      <c r="I4" s="19">
        <v>151.66999999999999</v>
      </c>
      <c r="J4" s="19">
        <v>0</v>
      </c>
      <c r="K4" s="19">
        <v>32</v>
      </c>
      <c r="L4" s="19">
        <v>0</v>
      </c>
      <c r="M4" s="19">
        <v>0</v>
      </c>
      <c r="N4" s="19">
        <v>21.1</v>
      </c>
      <c r="O4" s="19">
        <v>0.41</v>
      </c>
      <c r="P4" s="19">
        <v>41.83</v>
      </c>
      <c r="Q4" s="19">
        <v>0.19</v>
      </c>
      <c r="R4" s="19">
        <v>62.93</v>
      </c>
      <c r="S4" s="19">
        <v>0.26</v>
      </c>
      <c r="T4" s="19">
        <v>2019.41</v>
      </c>
      <c r="U4" s="19">
        <v>0</v>
      </c>
    </row>
    <row r="5" spans="1:21" ht="15" customHeight="1" x14ac:dyDescent="0.35">
      <c r="A5" s="15" t="s">
        <v>97</v>
      </c>
      <c r="B5" s="16" t="s">
        <v>71</v>
      </c>
      <c r="C5" s="16" t="s">
        <v>72</v>
      </c>
      <c r="D5" s="17">
        <v>4465.3500000000004</v>
      </c>
      <c r="E5" s="17">
        <v>2.56</v>
      </c>
      <c r="F5" s="17">
        <v>4336.91</v>
      </c>
      <c r="G5" s="17">
        <v>0.09</v>
      </c>
      <c r="H5" s="15" t="s">
        <v>97</v>
      </c>
      <c r="I5" s="19">
        <v>151.66999999999999</v>
      </c>
      <c r="J5" s="19">
        <v>0</v>
      </c>
      <c r="K5" s="19">
        <v>38</v>
      </c>
      <c r="L5" s="19">
        <v>0</v>
      </c>
      <c r="M5" s="19">
        <v>0</v>
      </c>
      <c r="N5" s="19">
        <v>21.24</v>
      </c>
      <c r="O5" s="19">
        <v>0.57999999999999996</v>
      </c>
      <c r="P5" s="19">
        <v>36</v>
      </c>
      <c r="Q5" s="19">
        <v>0.73</v>
      </c>
      <c r="R5" s="19">
        <v>57.25</v>
      </c>
      <c r="S5" s="19">
        <v>0.68</v>
      </c>
      <c r="T5" s="19">
        <v>411.91</v>
      </c>
      <c r="U5" s="19">
        <v>0</v>
      </c>
    </row>
    <row r="6" spans="1:21" ht="15" customHeight="1" x14ac:dyDescent="0.35">
      <c r="A6" s="15" t="s">
        <v>97</v>
      </c>
      <c r="B6" s="16" t="s">
        <v>37</v>
      </c>
      <c r="C6" s="16" t="s">
        <v>38</v>
      </c>
      <c r="D6" s="17">
        <v>4864.79</v>
      </c>
      <c r="E6" s="17">
        <v>3.33</v>
      </c>
      <c r="F6" s="17">
        <v>5536.15</v>
      </c>
      <c r="G6" s="17">
        <v>7.0000000000000007E-2</v>
      </c>
      <c r="H6" s="15" t="s">
        <v>97</v>
      </c>
      <c r="I6" s="19">
        <v>151.66999999999999</v>
      </c>
      <c r="J6" s="19">
        <v>0</v>
      </c>
      <c r="K6" s="19">
        <v>35</v>
      </c>
      <c r="L6" s="19">
        <v>0</v>
      </c>
      <c r="M6" s="19">
        <v>0</v>
      </c>
      <c r="N6" s="19">
        <v>21.01</v>
      </c>
      <c r="O6" s="19">
        <v>0.45</v>
      </c>
      <c r="P6" s="19">
        <v>41.82</v>
      </c>
      <c r="Q6" s="19">
        <v>0.15</v>
      </c>
      <c r="R6" s="19">
        <v>62.83</v>
      </c>
      <c r="S6" s="19">
        <v>0.25</v>
      </c>
      <c r="T6" s="19">
        <v>1611.15</v>
      </c>
      <c r="U6" s="19">
        <v>0</v>
      </c>
    </row>
    <row r="7" spans="1:21" ht="15" customHeight="1" x14ac:dyDescent="0.35">
      <c r="A7" s="15" t="s">
        <v>97</v>
      </c>
      <c r="B7" s="16" t="s">
        <v>23</v>
      </c>
      <c r="C7" s="16" t="s">
        <v>24</v>
      </c>
      <c r="D7" s="17">
        <v>5093.03</v>
      </c>
      <c r="E7" s="17">
        <v>1.95</v>
      </c>
      <c r="F7" s="17">
        <v>5301.5</v>
      </c>
      <c r="G7" s="17">
        <v>1.6</v>
      </c>
      <c r="H7" s="15" t="s">
        <v>97</v>
      </c>
      <c r="I7" s="19">
        <v>151.66999999999999</v>
      </c>
      <c r="J7" s="19">
        <v>4.84</v>
      </c>
      <c r="K7" s="19">
        <v>34</v>
      </c>
      <c r="L7" s="19">
        <v>-6.18</v>
      </c>
      <c r="M7" s="19">
        <v>0</v>
      </c>
      <c r="N7" s="19">
        <v>21.14</v>
      </c>
      <c r="O7" s="19">
        <v>1.74</v>
      </c>
      <c r="P7" s="19">
        <v>36.090000000000003</v>
      </c>
      <c r="Q7" s="19">
        <v>-14.39</v>
      </c>
      <c r="R7" s="19">
        <v>57.23</v>
      </c>
      <c r="S7" s="19">
        <v>-9.07</v>
      </c>
      <c r="T7" s="19">
        <v>1376.5</v>
      </c>
      <c r="U7" s="19">
        <v>0</v>
      </c>
    </row>
    <row r="8" spans="1:21" ht="15" customHeight="1" x14ac:dyDescent="0.35">
      <c r="A8" s="15" t="s">
        <v>97</v>
      </c>
      <c r="B8" s="16" t="s">
        <v>85</v>
      </c>
      <c r="C8" s="16" t="s">
        <v>86</v>
      </c>
      <c r="D8" s="17">
        <v>5201.2</v>
      </c>
      <c r="E8" s="17">
        <v>-1.42</v>
      </c>
      <c r="F8" s="17">
        <v>5014.62</v>
      </c>
      <c r="G8" s="17">
        <v>-1.54</v>
      </c>
      <c r="H8" s="15" t="s">
        <v>97</v>
      </c>
      <c r="I8" s="19">
        <v>151.66999999999999</v>
      </c>
      <c r="J8" s="19">
        <v>30</v>
      </c>
      <c r="K8" s="19">
        <v>10</v>
      </c>
      <c r="L8" s="19">
        <v>-27.8</v>
      </c>
      <c r="M8" s="19">
        <v>0</v>
      </c>
      <c r="N8" s="19">
        <v>22.79</v>
      </c>
      <c r="O8" s="19">
        <v>2.31</v>
      </c>
      <c r="P8" s="19">
        <v>42.73</v>
      </c>
      <c r="Q8" s="19">
        <v>0.91</v>
      </c>
      <c r="R8" s="19">
        <v>65.510000000000005</v>
      </c>
      <c r="S8" s="19">
        <v>1.39</v>
      </c>
      <c r="T8" s="19">
        <v>1089.6199999999999</v>
      </c>
      <c r="U8" s="19">
        <v>0</v>
      </c>
    </row>
    <row r="9" spans="1:21" ht="15" customHeight="1" x14ac:dyDescent="0.35">
      <c r="A9" s="15" t="s">
        <v>97</v>
      </c>
      <c r="B9" s="16" t="s">
        <v>33</v>
      </c>
      <c r="C9" s="16" t="s">
        <v>34</v>
      </c>
      <c r="D9" s="17">
        <v>4757.78</v>
      </c>
      <c r="E9" s="17">
        <v>2</v>
      </c>
      <c r="F9" s="17">
        <v>5392.71</v>
      </c>
      <c r="G9" s="17">
        <v>8.26</v>
      </c>
      <c r="H9" s="15" t="s">
        <v>97</v>
      </c>
      <c r="I9" s="19">
        <v>151.66999999999999</v>
      </c>
      <c r="J9" s="19">
        <v>0</v>
      </c>
      <c r="K9" s="19">
        <v>38</v>
      </c>
      <c r="L9" s="19">
        <v>0</v>
      </c>
      <c r="M9" s="19">
        <v>0</v>
      </c>
      <c r="N9" s="19">
        <v>20.87</v>
      </c>
      <c r="O9" s="19">
        <v>-0.1</v>
      </c>
      <c r="P9" s="19">
        <v>35.97</v>
      </c>
      <c r="Q9" s="19">
        <v>0.97</v>
      </c>
      <c r="R9" s="19">
        <v>56.83</v>
      </c>
      <c r="S9" s="19">
        <v>0.56999999999999995</v>
      </c>
      <c r="T9" s="19">
        <v>1467.71</v>
      </c>
      <c r="U9" s="19">
        <v>0</v>
      </c>
    </row>
    <row r="10" spans="1:21" ht="15" customHeight="1" x14ac:dyDescent="0.35">
      <c r="A10" s="15" t="s">
        <v>97</v>
      </c>
      <c r="B10" s="16" t="s">
        <v>49</v>
      </c>
      <c r="C10" s="16" t="s">
        <v>50</v>
      </c>
      <c r="D10" s="17">
        <v>3586.16</v>
      </c>
      <c r="E10" s="17">
        <v>-0.39</v>
      </c>
      <c r="F10" s="17">
        <v>4106.1899999999996</v>
      </c>
      <c r="G10" s="17">
        <v>-2.2599999999999998</v>
      </c>
      <c r="H10" s="15" t="s">
        <v>97</v>
      </c>
      <c r="I10" s="19">
        <v>116.67</v>
      </c>
      <c r="J10" s="19">
        <v>4.1100000000000003</v>
      </c>
      <c r="K10" s="19">
        <v>20.75</v>
      </c>
      <c r="L10" s="19">
        <v>-26.31</v>
      </c>
      <c r="M10" s="19">
        <v>0</v>
      </c>
      <c r="N10" s="19">
        <v>21.86</v>
      </c>
      <c r="O10" s="19">
        <v>3.85</v>
      </c>
      <c r="P10" s="19">
        <v>42.57</v>
      </c>
      <c r="Q10" s="19">
        <v>0.09</v>
      </c>
      <c r="R10" s="19">
        <v>64.430000000000007</v>
      </c>
      <c r="S10" s="19">
        <v>1.33</v>
      </c>
      <c r="T10" s="19">
        <v>814.25</v>
      </c>
      <c r="U10" s="19">
        <v>0</v>
      </c>
    </row>
    <row r="11" spans="1:21" ht="15" customHeight="1" x14ac:dyDescent="0.35">
      <c r="A11" s="15" t="s">
        <v>97</v>
      </c>
      <c r="B11" s="16" t="s">
        <v>17</v>
      </c>
      <c r="C11" s="16" t="s">
        <v>18</v>
      </c>
      <c r="D11" s="17">
        <v>4627.43</v>
      </c>
      <c r="E11" s="17">
        <v>3.73</v>
      </c>
      <c r="F11" s="17">
        <v>5269.67</v>
      </c>
      <c r="G11" s="17">
        <v>7.0000000000000007E-2</v>
      </c>
      <c r="H11" s="15" t="s">
        <v>97</v>
      </c>
      <c r="I11" s="19">
        <v>151.66999999999999</v>
      </c>
      <c r="J11" s="19">
        <v>0</v>
      </c>
      <c r="K11" s="19">
        <v>38</v>
      </c>
      <c r="L11" s="19">
        <v>0</v>
      </c>
      <c r="M11" s="19">
        <v>0</v>
      </c>
      <c r="N11" s="19">
        <v>20.9</v>
      </c>
      <c r="O11" s="19">
        <v>0.47</v>
      </c>
      <c r="P11" s="19">
        <v>35.700000000000003</v>
      </c>
      <c r="Q11" s="19">
        <v>-0.72</v>
      </c>
      <c r="R11" s="19">
        <v>56.6</v>
      </c>
      <c r="S11" s="19">
        <v>-0.28999999999999998</v>
      </c>
      <c r="T11" s="19">
        <v>1344.67</v>
      </c>
      <c r="U11" s="19">
        <v>0</v>
      </c>
    </row>
    <row r="12" spans="1:21" ht="15" customHeight="1" x14ac:dyDescent="0.35">
      <c r="A12" s="15" t="s">
        <v>97</v>
      </c>
      <c r="B12" s="16" t="s">
        <v>87</v>
      </c>
      <c r="C12" s="16" t="s">
        <v>88</v>
      </c>
      <c r="D12" s="17">
        <v>4762.7700000000004</v>
      </c>
      <c r="E12" s="17">
        <v>-0.03</v>
      </c>
      <c r="F12" s="17">
        <v>5610.7</v>
      </c>
      <c r="G12" s="17">
        <v>7.0000000000000007E-2</v>
      </c>
      <c r="H12" s="15" t="s">
        <v>97</v>
      </c>
      <c r="I12" s="19">
        <v>151.66999999999999</v>
      </c>
      <c r="J12" s="19">
        <v>0</v>
      </c>
      <c r="K12" s="19">
        <v>0</v>
      </c>
      <c r="L12" s="19">
        <v>0</v>
      </c>
      <c r="M12" s="19">
        <v>0</v>
      </c>
      <c r="N12" s="19">
        <v>23.42</v>
      </c>
      <c r="O12" s="19">
        <v>0.4</v>
      </c>
      <c r="P12" s="19">
        <v>42.71</v>
      </c>
      <c r="Q12" s="19">
        <v>0.2</v>
      </c>
      <c r="R12" s="19">
        <v>66.13</v>
      </c>
      <c r="S12" s="19">
        <v>0.27</v>
      </c>
      <c r="T12" s="19">
        <v>1685.7</v>
      </c>
      <c r="U12" s="19">
        <v>0</v>
      </c>
    </row>
    <row r="13" spans="1:21" ht="15" customHeight="1" x14ac:dyDescent="0.35">
      <c r="A13" s="15" t="s">
        <v>97</v>
      </c>
      <c r="B13" s="16" t="s">
        <v>81</v>
      </c>
      <c r="C13" s="16" t="s">
        <v>82</v>
      </c>
      <c r="D13" s="17">
        <v>4876.9399999999996</v>
      </c>
      <c r="E13" s="17">
        <v>3.45</v>
      </c>
      <c r="F13" s="17">
        <v>5465.49</v>
      </c>
      <c r="G13" s="17">
        <v>7.0000000000000007E-2</v>
      </c>
      <c r="H13" s="15" t="s">
        <v>97</v>
      </c>
      <c r="I13" s="19">
        <v>151.66999999999999</v>
      </c>
      <c r="J13" s="19">
        <v>0</v>
      </c>
      <c r="K13" s="19">
        <v>38</v>
      </c>
      <c r="L13" s="19">
        <v>0</v>
      </c>
      <c r="M13" s="19">
        <v>-200</v>
      </c>
      <c r="N13" s="19">
        <v>22.14</v>
      </c>
      <c r="O13" s="19">
        <v>0.42</v>
      </c>
      <c r="P13" s="19">
        <v>41.7</v>
      </c>
      <c r="Q13" s="19">
        <v>17.09</v>
      </c>
      <c r="R13" s="19">
        <v>63.84</v>
      </c>
      <c r="S13" s="19">
        <v>10.72</v>
      </c>
      <c r="T13" s="19">
        <v>1540.49</v>
      </c>
      <c r="U13" s="19">
        <v>0</v>
      </c>
    </row>
    <row r="14" spans="1:21" ht="15" customHeight="1" x14ac:dyDescent="0.35">
      <c r="A14" s="15" t="s">
        <v>97</v>
      </c>
      <c r="B14" s="16" t="s">
        <v>65</v>
      </c>
      <c r="C14" s="16" t="s">
        <v>66</v>
      </c>
      <c r="D14" s="17">
        <v>5414.81</v>
      </c>
      <c r="E14" s="17">
        <v>18.55</v>
      </c>
      <c r="F14" s="17">
        <v>5838.59</v>
      </c>
      <c r="G14" s="17">
        <v>9.8800000000000008</v>
      </c>
      <c r="H14" s="15" t="s">
        <v>97</v>
      </c>
      <c r="I14" s="19">
        <v>151.66999999999999</v>
      </c>
      <c r="J14" s="19">
        <v>10.17</v>
      </c>
      <c r="K14" s="19">
        <v>38</v>
      </c>
      <c r="L14" s="19">
        <v>10.210000000000001</v>
      </c>
      <c r="M14" s="19">
        <v>0</v>
      </c>
      <c r="N14" s="19">
        <v>20.75</v>
      </c>
      <c r="O14" s="19">
        <v>0.03</v>
      </c>
      <c r="P14" s="19">
        <v>41.86</v>
      </c>
      <c r="Q14" s="19">
        <v>0.41</v>
      </c>
      <c r="R14" s="19">
        <v>62.61</v>
      </c>
      <c r="S14" s="19">
        <v>0.28000000000000003</v>
      </c>
      <c r="T14" s="19">
        <v>1913.59</v>
      </c>
      <c r="U14" s="19">
        <v>0</v>
      </c>
    </row>
    <row r="15" spans="1:21" ht="15" customHeight="1" x14ac:dyDescent="0.35">
      <c r="A15" s="15" t="s">
        <v>97</v>
      </c>
      <c r="B15" s="16" t="s">
        <v>15</v>
      </c>
      <c r="C15" s="16" t="s">
        <v>16</v>
      </c>
      <c r="D15" s="17">
        <v>5329.24</v>
      </c>
      <c r="E15" s="17">
        <v>4.34</v>
      </c>
      <c r="F15" s="17">
        <v>6162.74</v>
      </c>
      <c r="G15" s="17">
        <v>0.06</v>
      </c>
      <c r="H15" s="15" t="s">
        <v>97</v>
      </c>
      <c r="I15" s="19">
        <v>151.66999999999999</v>
      </c>
      <c r="J15" s="19">
        <v>0</v>
      </c>
      <c r="K15" s="19">
        <v>38</v>
      </c>
      <c r="L15" s="19">
        <v>0</v>
      </c>
      <c r="M15" s="19">
        <v>0</v>
      </c>
      <c r="N15" s="19">
        <v>20.68</v>
      </c>
      <c r="O15" s="19">
        <v>0.41</v>
      </c>
      <c r="P15" s="19">
        <v>41.75</v>
      </c>
      <c r="Q15" s="19">
        <v>0.39</v>
      </c>
      <c r="R15" s="19">
        <v>62.43</v>
      </c>
      <c r="S15" s="19">
        <v>0.4</v>
      </c>
      <c r="T15" s="19">
        <v>2237.7399999999998</v>
      </c>
      <c r="U15" s="19">
        <v>0</v>
      </c>
    </row>
    <row r="16" spans="1:21" ht="15" customHeight="1" x14ac:dyDescent="0.35">
      <c r="A16" s="15" t="s">
        <v>97</v>
      </c>
      <c r="B16" s="16" t="s">
        <v>63</v>
      </c>
      <c r="C16" s="16" t="s">
        <v>64</v>
      </c>
      <c r="D16" s="17">
        <v>3187.39</v>
      </c>
      <c r="E16" s="17">
        <v>-15.41</v>
      </c>
      <c r="F16" s="17">
        <v>5181.12</v>
      </c>
      <c r="G16" s="17">
        <v>21.72</v>
      </c>
      <c r="H16" s="15" t="s">
        <v>97</v>
      </c>
      <c r="I16" s="19">
        <v>151.66999999999999</v>
      </c>
      <c r="J16" s="19">
        <v>22.64</v>
      </c>
      <c r="K16" s="19">
        <v>32</v>
      </c>
      <c r="L16" s="19">
        <v>22.7</v>
      </c>
      <c r="M16" s="19">
        <v>-1500</v>
      </c>
      <c r="N16" s="19">
        <v>21.31</v>
      </c>
      <c r="O16" s="19">
        <v>-0.5</v>
      </c>
      <c r="P16" s="19">
        <v>35.97</v>
      </c>
      <c r="Q16" s="19">
        <v>-0.15</v>
      </c>
      <c r="R16" s="19">
        <v>57.28</v>
      </c>
      <c r="S16" s="19">
        <v>-0.28000000000000003</v>
      </c>
      <c r="T16" s="19">
        <v>1256.1199999999999</v>
      </c>
      <c r="U16" s="19">
        <v>0</v>
      </c>
    </row>
    <row r="17" spans="1:21" ht="15" customHeight="1" x14ac:dyDescent="0.35">
      <c r="A17" s="15" t="s">
        <v>97</v>
      </c>
      <c r="B17" s="16" t="s">
        <v>91</v>
      </c>
      <c r="C17" s="16" t="s">
        <v>92</v>
      </c>
      <c r="D17" s="17">
        <v>6013.21</v>
      </c>
      <c r="E17" s="17">
        <v>13.15</v>
      </c>
      <c r="F17" s="17">
        <v>6427.36</v>
      </c>
      <c r="G17" s="17">
        <v>0.06</v>
      </c>
      <c r="H17" s="15" t="s">
        <v>97</v>
      </c>
      <c r="I17" s="19">
        <v>151.66999999999999</v>
      </c>
      <c r="J17" s="19">
        <v>0</v>
      </c>
      <c r="K17" s="19">
        <v>38</v>
      </c>
      <c r="L17" s="19">
        <v>0</v>
      </c>
      <c r="M17" s="19">
        <v>0</v>
      </c>
      <c r="N17" s="19">
        <v>20.62</v>
      </c>
      <c r="O17" s="19">
        <v>0.4</v>
      </c>
      <c r="P17" s="19">
        <v>41.66</v>
      </c>
      <c r="Q17" s="19">
        <v>0.18</v>
      </c>
      <c r="R17" s="19">
        <v>62.28</v>
      </c>
      <c r="S17" s="19">
        <v>0.25</v>
      </c>
      <c r="T17" s="19">
        <v>2502.36</v>
      </c>
      <c r="U17" s="19">
        <v>0</v>
      </c>
    </row>
    <row r="18" spans="1:21" ht="15" customHeight="1" x14ac:dyDescent="0.35">
      <c r="A18" s="15" t="s">
        <v>97</v>
      </c>
      <c r="B18" s="16" t="s">
        <v>77</v>
      </c>
      <c r="C18" s="16" t="s">
        <v>78</v>
      </c>
      <c r="D18" s="17">
        <v>5355.23</v>
      </c>
      <c r="E18" s="17">
        <v>22.43</v>
      </c>
      <c r="F18" s="17">
        <v>5444.38</v>
      </c>
      <c r="G18" s="17">
        <v>7.0000000000000007E-2</v>
      </c>
      <c r="H18" s="15" t="s">
        <v>97</v>
      </c>
      <c r="I18" s="19">
        <v>151.66999999999999</v>
      </c>
      <c r="J18" s="19">
        <v>0</v>
      </c>
      <c r="K18" s="19">
        <v>25</v>
      </c>
      <c r="L18" s="19">
        <v>0</v>
      </c>
      <c r="M18" s="19">
        <v>0</v>
      </c>
      <c r="N18" s="19">
        <v>21.64</v>
      </c>
      <c r="O18" s="19">
        <v>10.39</v>
      </c>
      <c r="P18" s="19">
        <v>42.07</v>
      </c>
      <c r="Q18" s="19">
        <v>0.21</v>
      </c>
      <c r="R18" s="19">
        <v>63.71</v>
      </c>
      <c r="S18" s="19">
        <v>3.45</v>
      </c>
      <c r="T18" s="19">
        <v>1519.38</v>
      </c>
      <c r="U18" s="19">
        <v>0</v>
      </c>
    </row>
    <row r="19" spans="1:21" ht="15" customHeight="1" x14ac:dyDescent="0.35">
      <c r="A19" s="15" t="s">
        <v>97</v>
      </c>
      <c r="B19" s="16" t="s">
        <v>43</v>
      </c>
      <c r="C19" s="16" t="s">
        <v>44</v>
      </c>
      <c r="D19" s="17">
        <v>4773.1499999999996</v>
      </c>
      <c r="E19" s="17">
        <v>3.62</v>
      </c>
      <c r="F19" s="17">
        <v>5622.41</v>
      </c>
      <c r="G19" s="17">
        <v>3.8</v>
      </c>
      <c r="H19" s="15" t="s">
        <v>97</v>
      </c>
      <c r="I19" s="19">
        <v>151.66999999999999</v>
      </c>
      <c r="J19" s="19">
        <v>0</v>
      </c>
      <c r="K19" s="19">
        <v>15</v>
      </c>
      <c r="L19" s="19">
        <v>0</v>
      </c>
      <c r="M19" s="19">
        <v>0</v>
      </c>
      <c r="N19" s="19">
        <v>22.28</v>
      </c>
      <c r="O19" s="19">
        <v>0.38</v>
      </c>
      <c r="P19" s="19">
        <v>42.39</v>
      </c>
      <c r="Q19" s="19">
        <v>0.35</v>
      </c>
      <c r="R19" s="19">
        <v>64.680000000000007</v>
      </c>
      <c r="S19" s="19">
        <v>0.36</v>
      </c>
      <c r="T19" s="19">
        <v>1697.41</v>
      </c>
      <c r="U19" s="19">
        <v>0</v>
      </c>
    </row>
    <row r="20" spans="1:21" ht="15" customHeight="1" x14ac:dyDescent="0.35">
      <c r="A20" s="15" t="s">
        <v>97</v>
      </c>
      <c r="B20" s="16" t="s">
        <v>45</v>
      </c>
      <c r="C20" s="16" t="s">
        <v>46</v>
      </c>
      <c r="D20" s="17">
        <v>4863.74</v>
      </c>
      <c r="E20" s="17">
        <v>1.88</v>
      </c>
      <c r="F20" s="17">
        <v>4869.5</v>
      </c>
      <c r="G20" s="17">
        <v>1.55</v>
      </c>
      <c r="H20" s="15" t="s">
        <v>97</v>
      </c>
      <c r="I20" s="19">
        <v>151.66999999999999</v>
      </c>
      <c r="J20" s="19">
        <v>0</v>
      </c>
      <c r="K20" s="19">
        <v>21</v>
      </c>
      <c r="L20" s="19">
        <v>0</v>
      </c>
      <c r="M20" s="19">
        <v>0</v>
      </c>
      <c r="N20" s="19">
        <v>22.09</v>
      </c>
      <c r="O20" s="19">
        <v>0.49</v>
      </c>
      <c r="P20" s="19">
        <v>36.729999999999997</v>
      </c>
      <c r="Q20" s="19">
        <v>1.48</v>
      </c>
      <c r="R20" s="19">
        <v>58.82</v>
      </c>
      <c r="S20" s="19">
        <v>1.1000000000000001</v>
      </c>
      <c r="T20" s="19">
        <v>944.5</v>
      </c>
      <c r="U20" s="19">
        <v>0</v>
      </c>
    </row>
    <row r="21" spans="1:21" ht="15" customHeight="1" x14ac:dyDescent="0.35">
      <c r="A21" s="15" t="s">
        <v>97</v>
      </c>
      <c r="B21" s="16" t="s">
        <v>55</v>
      </c>
      <c r="C21" s="16" t="s">
        <v>56</v>
      </c>
      <c r="D21" s="17">
        <v>5088.9399999999996</v>
      </c>
      <c r="E21" s="17">
        <v>18.440000000000001</v>
      </c>
      <c r="F21" s="17">
        <v>5322.6</v>
      </c>
      <c r="G21" s="17">
        <v>17.04</v>
      </c>
      <c r="H21" s="15" t="s">
        <v>97</v>
      </c>
      <c r="I21" s="19">
        <v>151.66999999999999</v>
      </c>
      <c r="J21" s="19">
        <v>16.07</v>
      </c>
      <c r="K21" s="19">
        <v>38</v>
      </c>
      <c r="L21" s="19">
        <v>16.14</v>
      </c>
      <c r="M21" s="19">
        <v>0</v>
      </c>
      <c r="N21" s="19">
        <v>20.89</v>
      </c>
      <c r="O21" s="19">
        <v>-0.51</v>
      </c>
      <c r="P21" s="19">
        <v>35.950000000000003</v>
      </c>
      <c r="Q21" s="19">
        <v>0.55000000000000004</v>
      </c>
      <c r="R21" s="19">
        <v>56.83</v>
      </c>
      <c r="S21" s="19">
        <v>0.16</v>
      </c>
      <c r="T21" s="19">
        <v>1397.6</v>
      </c>
      <c r="U21" s="19">
        <v>0</v>
      </c>
    </row>
    <row r="22" spans="1:21" ht="15" customHeight="1" x14ac:dyDescent="0.35">
      <c r="A22" s="15" t="s">
        <v>97</v>
      </c>
      <c r="B22" s="16" t="s">
        <v>61</v>
      </c>
      <c r="C22" s="16" t="s">
        <v>62</v>
      </c>
      <c r="D22" s="17">
        <v>4490.8599999999997</v>
      </c>
      <c r="E22" s="17">
        <v>1.65</v>
      </c>
      <c r="F22" s="17">
        <v>5037.95</v>
      </c>
      <c r="G22" s="17">
        <v>0.08</v>
      </c>
      <c r="H22" s="15" t="s">
        <v>97</v>
      </c>
      <c r="I22" s="19">
        <v>151.66999999999999</v>
      </c>
      <c r="J22" s="19">
        <v>0</v>
      </c>
      <c r="K22" s="19">
        <v>25</v>
      </c>
      <c r="L22" s="19">
        <v>0</v>
      </c>
      <c r="M22" s="19">
        <v>0</v>
      </c>
      <c r="N22" s="19">
        <v>21.76</v>
      </c>
      <c r="O22" s="19">
        <v>0.47</v>
      </c>
      <c r="P22" s="19">
        <v>36.28</v>
      </c>
      <c r="Q22" s="19">
        <v>0.74</v>
      </c>
      <c r="R22" s="19">
        <v>58.04</v>
      </c>
      <c r="S22" s="19">
        <v>0.64</v>
      </c>
      <c r="T22" s="19">
        <v>1112.95</v>
      </c>
      <c r="U22" s="19">
        <v>0</v>
      </c>
    </row>
    <row r="23" spans="1:21" ht="15" customHeight="1" x14ac:dyDescent="0.35">
      <c r="A23" s="15" t="s">
        <v>97</v>
      </c>
      <c r="B23" s="16" t="s">
        <v>53</v>
      </c>
      <c r="C23" s="16" t="s">
        <v>54</v>
      </c>
      <c r="D23" s="17">
        <v>4925.17</v>
      </c>
      <c r="E23" s="17">
        <v>1.03</v>
      </c>
      <c r="F23" s="17">
        <v>6245.73</v>
      </c>
      <c r="G23" s="17">
        <v>0.06</v>
      </c>
      <c r="H23" s="15" t="s">
        <v>97</v>
      </c>
      <c r="I23" s="19">
        <v>151.66999999999999</v>
      </c>
      <c r="J23" s="19">
        <v>0</v>
      </c>
      <c r="K23" s="19">
        <v>37</v>
      </c>
      <c r="L23" s="19">
        <v>0</v>
      </c>
      <c r="M23" s="19">
        <v>0</v>
      </c>
      <c r="N23" s="19">
        <v>18.79</v>
      </c>
      <c r="O23" s="19">
        <v>0.45</v>
      </c>
      <c r="P23" s="19">
        <v>41.69</v>
      </c>
      <c r="Q23" s="19">
        <v>0.18</v>
      </c>
      <c r="R23" s="19">
        <v>60.48</v>
      </c>
      <c r="S23" s="19">
        <v>0.26</v>
      </c>
      <c r="T23" s="19">
        <v>2320.73</v>
      </c>
      <c r="U23" s="19">
        <v>0</v>
      </c>
    </row>
    <row r="24" spans="1:21" ht="15" customHeight="1" x14ac:dyDescent="0.35">
      <c r="A24" s="15" t="s">
        <v>97</v>
      </c>
      <c r="B24" s="16" t="s">
        <v>79</v>
      </c>
      <c r="C24" s="16" t="s">
        <v>80</v>
      </c>
      <c r="D24" s="17">
        <v>5480.24</v>
      </c>
      <c r="E24" s="17">
        <v>12.26</v>
      </c>
      <c r="F24" s="17">
        <v>5798.9</v>
      </c>
      <c r="G24" s="17">
        <v>9.8800000000000008</v>
      </c>
      <c r="H24" s="15" t="s">
        <v>97</v>
      </c>
      <c r="I24" s="19">
        <v>151.66999999999999</v>
      </c>
      <c r="J24" s="19">
        <v>10.17</v>
      </c>
      <c r="K24" s="19">
        <v>38</v>
      </c>
      <c r="L24" s="19">
        <v>10.210000000000001</v>
      </c>
      <c r="M24" s="19">
        <v>0</v>
      </c>
      <c r="N24" s="19">
        <v>20.76</v>
      </c>
      <c r="O24" s="19">
        <v>0.03</v>
      </c>
      <c r="P24" s="19">
        <v>41.82</v>
      </c>
      <c r="Q24" s="19">
        <v>0.18</v>
      </c>
      <c r="R24" s="19">
        <v>62.58</v>
      </c>
      <c r="S24" s="19">
        <v>0.13</v>
      </c>
      <c r="T24" s="19">
        <v>1873.9</v>
      </c>
      <c r="U24" s="19">
        <v>0</v>
      </c>
    </row>
    <row r="25" spans="1:21" ht="15" customHeight="1" x14ac:dyDescent="0.35">
      <c r="A25" s="15" t="s">
        <v>97</v>
      </c>
      <c r="B25" s="16" t="s">
        <v>75</v>
      </c>
      <c r="C25" s="16" t="s">
        <v>76</v>
      </c>
      <c r="D25" s="17">
        <v>5761.12</v>
      </c>
      <c r="E25" s="17">
        <v>-0.03</v>
      </c>
      <c r="F25" s="17">
        <v>8031</v>
      </c>
      <c r="G25" s="17">
        <v>0.05</v>
      </c>
      <c r="H25" s="15" t="s">
        <v>97</v>
      </c>
      <c r="I25" s="19">
        <v>151.66999999999999</v>
      </c>
      <c r="J25" s="19">
        <v>0</v>
      </c>
      <c r="K25" s="19">
        <v>0</v>
      </c>
      <c r="L25" s="19">
        <v>0</v>
      </c>
      <c r="M25" s="19">
        <v>0</v>
      </c>
      <c r="N25" s="19">
        <v>21</v>
      </c>
      <c r="O25" s="19">
        <v>0.31</v>
      </c>
      <c r="P25" s="19">
        <v>44.12</v>
      </c>
      <c r="Q25" s="19">
        <v>0.13</v>
      </c>
      <c r="R25" s="19">
        <v>65.12</v>
      </c>
      <c r="S25" s="19">
        <v>0.19</v>
      </c>
      <c r="T25" s="19">
        <v>4106</v>
      </c>
      <c r="U25" s="19">
        <v>0</v>
      </c>
    </row>
    <row r="26" spans="1:21" ht="15" customHeight="1" x14ac:dyDescent="0.35">
      <c r="A26" s="15" t="s">
        <v>97</v>
      </c>
      <c r="B26" s="16" t="s">
        <v>25</v>
      </c>
      <c r="C26" s="16" t="s">
        <v>26</v>
      </c>
      <c r="D26" s="17">
        <v>5392.81</v>
      </c>
      <c r="E26" s="17">
        <v>0.63</v>
      </c>
      <c r="F26" s="17">
        <v>5373.38</v>
      </c>
      <c r="G26" s="17">
        <v>7.0000000000000007E-2</v>
      </c>
      <c r="H26" s="15" t="s">
        <v>97</v>
      </c>
      <c r="I26" s="19">
        <v>151.66999999999999</v>
      </c>
      <c r="J26" s="19">
        <v>0</v>
      </c>
      <c r="K26" s="19">
        <v>20</v>
      </c>
      <c r="L26" s="19">
        <v>0</v>
      </c>
      <c r="M26" s="19">
        <v>0</v>
      </c>
      <c r="N26" s="19">
        <v>21.97</v>
      </c>
      <c r="O26" s="19">
        <v>0.45</v>
      </c>
      <c r="P26" s="19">
        <v>42.23</v>
      </c>
      <c r="Q26" s="19">
        <v>0.27</v>
      </c>
      <c r="R26" s="19">
        <v>64.2</v>
      </c>
      <c r="S26" s="19">
        <v>0.33</v>
      </c>
      <c r="T26" s="19">
        <v>1448.38</v>
      </c>
      <c r="U26" s="19">
        <v>0</v>
      </c>
    </row>
    <row r="27" spans="1:21" ht="15" customHeight="1" x14ac:dyDescent="0.35">
      <c r="A27" s="15" t="s">
        <v>97</v>
      </c>
      <c r="B27" s="16" t="s">
        <v>31</v>
      </c>
      <c r="C27" s="16" t="s">
        <v>32</v>
      </c>
      <c r="D27" s="17">
        <v>2880.01</v>
      </c>
      <c r="E27" s="17">
        <v>-0.03</v>
      </c>
      <c r="F27" s="17">
        <v>3001.59</v>
      </c>
      <c r="G27" s="17">
        <v>0.13</v>
      </c>
      <c r="H27" s="15" t="s">
        <v>97</v>
      </c>
      <c r="I27" s="19">
        <v>151.66999999999999</v>
      </c>
      <c r="J27" s="19">
        <v>0</v>
      </c>
      <c r="K27" s="19">
        <v>16</v>
      </c>
      <c r="L27" s="19">
        <v>0</v>
      </c>
      <c r="M27" s="19">
        <v>0</v>
      </c>
      <c r="N27" s="19">
        <v>23.03</v>
      </c>
      <c r="O27" s="19">
        <v>0.66</v>
      </c>
      <c r="P27" s="19">
        <v>33.36</v>
      </c>
      <c r="Q27" s="19">
        <v>0.82</v>
      </c>
      <c r="R27" s="19">
        <v>56.39</v>
      </c>
      <c r="S27" s="19">
        <v>0.76</v>
      </c>
      <c r="T27" s="19">
        <v>0</v>
      </c>
      <c r="U27" s="19">
        <v>0</v>
      </c>
    </row>
    <row r="28" spans="1:21" ht="15" customHeight="1" x14ac:dyDescent="0.35">
      <c r="A28" s="15" t="s">
        <v>97</v>
      </c>
      <c r="B28" s="16" t="s">
        <v>41</v>
      </c>
      <c r="C28" s="16" t="s">
        <v>42</v>
      </c>
      <c r="D28" s="17">
        <v>4984.3599999999997</v>
      </c>
      <c r="E28" s="17">
        <v>-0.03</v>
      </c>
      <c r="F28" s="17">
        <v>5334.03</v>
      </c>
      <c r="G28" s="17">
        <v>7.0000000000000007E-2</v>
      </c>
      <c r="H28" s="15" t="s">
        <v>97</v>
      </c>
      <c r="I28" s="19">
        <v>151.66999999999999</v>
      </c>
      <c r="J28" s="19">
        <v>0</v>
      </c>
      <c r="K28" s="19">
        <v>15</v>
      </c>
      <c r="L28" s="19">
        <v>0</v>
      </c>
      <c r="M28" s="19">
        <v>0</v>
      </c>
      <c r="N28" s="19">
        <v>22.32</v>
      </c>
      <c r="O28" s="19">
        <v>0.44</v>
      </c>
      <c r="P28" s="19">
        <v>42.45</v>
      </c>
      <c r="Q28" s="19">
        <v>0.44</v>
      </c>
      <c r="R28" s="19">
        <v>64.77</v>
      </c>
      <c r="S28" s="19">
        <v>0.44</v>
      </c>
      <c r="T28" s="19">
        <v>1409.03</v>
      </c>
      <c r="U28" s="19">
        <v>0</v>
      </c>
    </row>
    <row r="29" spans="1:21" ht="15" customHeight="1" x14ac:dyDescent="0.35">
      <c r="A29" s="15" t="s">
        <v>97</v>
      </c>
      <c r="B29" s="16" t="s">
        <v>67</v>
      </c>
      <c r="C29" s="16" t="s">
        <v>68</v>
      </c>
      <c r="D29" s="17">
        <v>3002.11</v>
      </c>
      <c r="E29" s="17">
        <v>-4.42</v>
      </c>
      <c r="F29" s="17">
        <v>3172.33</v>
      </c>
      <c r="G29" s="17">
        <v>-4.2300000000000004</v>
      </c>
      <c r="H29" s="15" t="s">
        <v>97</v>
      </c>
      <c r="I29" s="19">
        <v>144.66999999999999</v>
      </c>
      <c r="J29" s="19">
        <v>-4.62</v>
      </c>
      <c r="K29" s="19">
        <v>19.079999999999998</v>
      </c>
      <c r="L29" s="19">
        <v>-4.5999999999999996</v>
      </c>
      <c r="M29" s="19">
        <v>0</v>
      </c>
      <c r="N29" s="19">
        <v>22.69</v>
      </c>
      <c r="O29" s="19">
        <v>0.87</v>
      </c>
      <c r="P29" s="19">
        <v>36.72</v>
      </c>
      <c r="Q29" s="19">
        <v>1.3</v>
      </c>
      <c r="R29" s="19">
        <v>59.4</v>
      </c>
      <c r="S29" s="19">
        <v>1.1399999999999999</v>
      </c>
      <c r="T29" s="19">
        <v>0</v>
      </c>
      <c r="U29" s="19">
        <v>0</v>
      </c>
    </row>
    <row r="30" spans="1:21" ht="15" customHeight="1" x14ac:dyDescent="0.35">
      <c r="A30" s="15" t="s">
        <v>97</v>
      </c>
      <c r="B30" s="16" t="s">
        <v>69</v>
      </c>
      <c r="C30" s="16" t="s">
        <v>70</v>
      </c>
      <c r="D30" s="17">
        <v>4086.91</v>
      </c>
      <c r="E30" s="17">
        <v>3.58</v>
      </c>
      <c r="F30" s="17">
        <v>5465.49</v>
      </c>
      <c r="G30" s="17">
        <v>7.0000000000000007E-2</v>
      </c>
      <c r="H30" s="15" t="s">
        <v>97</v>
      </c>
      <c r="I30" s="19">
        <v>151.66999999999999</v>
      </c>
      <c r="J30" s="19">
        <v>0</v>
      </c>
      <c r="K30" s="19">
        <v>38</v>
      </c>
      <c r="L30" s="19">
        <v>0</v>
      </c>
      <c r="M30" s="19">
        <v>-250</v>
      </c>
      <c r="N30" s="19">
        <v>18.899999999999999</v>
      </c>
      <c r="O30" s="19">
        <v>0.5</v>
      </c>
      <c r="P30" s="19">
        <v>41.82</v>
      </c>
      <c r="Q30" s="19">
        <v>17.27</v>
      </c>
      <c r="R30" s="19">
        <v>60.72</v>
      </c>
      <c r="S30" s="19">
        <v>11.48</v>
      </c>
      <c r="T30" s="19">
        <v>1540.49</v>
      </c>
      <c r="U30" s="19">
        <v>0</v>
      </c>
    </row>
    <row r="31" spans="1:21" ht="15" customHeight="1" x14ac:dyDescent="0.35">
      <c r="A31" s="15" t="s">
        <v>97</v>
      </c>
      <c r="B31" s="16" t="s">
        <v>95</v>
      </c>
      <c r="C31" s="16" t="s">
        <v>96</v>
      </c>
      <c r="D31" s="17">
        <v>6419.46</v>
      </c>
      <c r="E31" s="17">
        <v>0.52</v>
      </c>
      <c r="F31" s="17">
        <v>5017.08</v>
      </c>
      <c r="G31" s="17">
        <v>0</v>
      </c>
      <c r="H31" s="15" t="s">
        <v>97</v>
      </c>
      <c r="I31" s="19">
        <v>151.66999999999999</v>
      </c>
      <c r="J31" s="19">
        <v>0</v>
      </c>
      <c r="K31" s="19">
        <v>38</v>
      </c>
      <c r="L31" s="19">
        <v>0</v>
      </c>
      <c r="M31" s="19">
        <v>0</v>
      </c>
      <c r="N31" s="19">
        <v>21.25</v>
      </c>
      <c r="O31" s="19">
        <v>0.52</v>
      </c>
      <c r="P31" s="19">
        <v>35.72</v>
      </c>
      <c r="Q31" s="19">
        <v>-0.46</v>
      </c>
      <c r="R31" s="19">
        <v>56.96</v>
      </c>
      <c r="S31" s="19">
        <v>-0.1</v>
      </c>
      <c r="T31" s="19">
        <v>1092.08</v>
      </c>
      <c r="U31" s="19">
        <v>0</v>
      </c>
    </row>
    <row r="32" spans="1:21" ht="15" customHeight="1" x14ac:dyDescent="0.35">
      <c r="A32" s="15" t="s">
        <v>97</v>
      </c>
      <c r="B32" s="16" t="s">
        <v>21</v>
      </c>
      <c r="C32" s="16" t="s">
        <v>22</v>
      </c>
      <c r="D32" s="17">
        <v>4340.03</v>
      </c>
      <c r="E32" s="17">
        <v>0.99</v>
      </c>
      <c r="F32" s="17">
        <v>4743.7700000000004</v>
      </c>
      <c r="G32" s="17">
        <v>0.08</v>
      </c>
      <c r="H32" s="15" t="s">
        <v>97</v>
      </c>
      <c r="I32" s="19">
        <v>144.66999999999999</v>
      </c>
      <c r="J32" s="19">
        <v>0</v>
      </c>
      <c r="K32" s="19">
        <v>36.24</v>
      </c>
      <c r="L32" s="19">
        <v>0</v>
      </c>
      <c r="M32" s="19">
        <v>0</v>
      </c>
      <c r="N32" s="19">
        <v>21.05</v>
      </c>
      <c r="O32" s="19">
        <v>0.52</v>
      </c>
      <c r="P32" s="19">
        <v>35.94</v>
      </c>
      <c r="Q32" s="19">
        <v>0.75</v>
      </c>
      <c r="R32" s="19">
        <v>56.99</v>
      </c>
      <c r="S32" s="19">
        <v>0.66</v>
      </c>
      <c r="T32" s="19">
        <v>945.38</v>
      </c>
      <c r="U32" s="19">
        <v>0</v>
      </c>
    </row>
    <row r="33" spans="1:21" ht="15" customHeight="1" x14ac:dyDescent="0.35">
      <c r="A33" s="15" t="s">
        <v>97</v>
      </c>
      <c r="B33" s="16" t="s">
        <v>19</v>
      </c>
      <c r="C33" s="16" t="s">
        <v>20</v>
      </c>
      <c r="D33" s="17">
        <v>5330.86</v>
      </c>
      <c r="E33" s="17">
        <v>1.56</v>
      </c>
      <c r="F33" s="17">
        <v>5920.62</v>
      </c>
      <c r="G33" s="17">
        <v>0.06</v>
      </c>
      <c r="H33" s="15" t="s">
        <v>97</v>
      </c>
      <c r="I33" s="19">
        <v>151.66999999999999</v>
      </c>
      <c r="J33" s="19">
        <v>0</v>
      </c>
      <c r="K33" s="19">
        <v>38</v>
      </c>
      <c r="L33" s="19">
        <v>0</v>
      </c>
      <c r="M33" s="19">
        <v>0</v>
      </c>
      <c r="N33" s="19">
        <v>20.73</v>
      </c>
      <c r="O33" s="19">
        <v>0.43</v>
      </c>
      <c r="P33" s="19">
        <v>41.76</v>
      </c>
      <c r="Q33" s="19">
        <v>0.41</v>
      </c>
      <c r="R33" s="19">
        <v>62.5</v>
      </c>
      <c r="S33" s="19">
        <v>0.41</v>
      </c>
      <c r="T33" s="19">
        <v>1995.62</v>
      </c>
      <c r="U33" s="19">
        <v>0</v>
      </c>
    </row>
    <row r="34" spans="1:21" ht="15" customHeight="1" x14ac:dyDescent="0.35">
      <c r="A34" s="15" t="s">
        <v>97</v>
      </c>
      <c r="B34" s="16" t="s">
        <v>27</v>
      </c>
      <c r="C34" s="16" t="s">
        <v>28</v>
      </c>
      <c r="D34" s="17">
        <v>4427.33</v>
      </c>
      <c r="E34" s="17">
        <v>-0.04</v>
      </c>
      <c r="F34" s="17">
        <v>4774.34</v>
      </c>
      <c r="G34" s="17">
        <v>0.08</v>
      </c>
      <c r="H34" s="15" t="s">
        <v>97</v>
      </c>
      <c r="I34" s="19">
        <v>151.66999999999999</v>
      </c>
      <c r="J34" s="19">
        <v>0</v>
      </c>
      <c r="K34" s="19">
        <v>14</v>
      </c>
      <c r="L34" s="19">
        <v>0</v>
      </c>
      <c r="M34" s="19">
        <v>0</v>
      </c>
      <c r="N34" s="19">
        <v>22.58</v>
      </c>
      <c r="O34" s="19">
        <v>0.48</v>
      </c>
      <c r="P34" s="19">
        <v>42.51</v>
      </c>
      <c r="Q34" s="19">
        <v>0.28000000000000003</v>
      </c>
      <c r="R34" s="19">
        <v>65.09</v>
      </c>
      <c r="S34" s="19">
        <v>0.35</v>
      </c>
      <c r="T34" s="19">
        <v>849.34</v>
      </c>
      <c r="U34" s="19">
        <v>0</v>
      </c>
    </row>
    <row r="35" spans="1:21" ht="15" customHeight="1" x14ac:dyDescent="0.35">
      <c r="A35" s="15" t="s">
        <v>97</v>
      </c>
      <c r="B35" s="16" t="s">
        <v>93</v>
      </c>
      <c r="C35" s="16" t="s">
        <v>94</v>
      </c>
      <c r="D35" s="17">
        <v>4225.57</v>
      </c>
      <c r="E35" s="17">
        <v>-0.03</v>
      </c>
      <c r="F35" s="17">
        <v>4593.58</v>
      </c>
      <c r="G35" s="17">
        <v>0.08</v>
      </c>
      <c r="H35" s="15" t="s">
        <v>97</v>
      </c>
      <c r="I35" s="19">
        <v>151.66999999999999</v>
      </c>
      <c r="J35" s="19">
        <v>0</v>
      </c>
      <c r="K35" s="19">
        <v>38</v>
      </c>
      <c r="L35" s="19">
        <v>0</v>
      </c>
      <c r="M35" s="19">
        <v>0</v>
      </c>
      <c r="N35" s="19">
        <v>21.13</v>
      </c>
      <c r="O35" s="19">
        <v>0.53</v>
      </c>
      <c r="P35" s="19">
        <v>35.74</v>
      </c>
      <c r="Q35" s="19">
        <v>0.28999999999999998</v>
      </c>
      <c r="R35" s="19">
        <v>56.87</v>
      </c>
      <c r="S35" s="19">
        <v>0.38</v>
      </c>
      <c r="T35" s="19">
        <v>668.58</v>
      </c>
      <c r="U35" s="19">
        <v>0</v>
      </c>
    </row>
    <row r="36" spans="1:21" ht="15" customHeight="1" x14ac:dyDescent="0.35">
      <c r="A36" s="15" t="s">
        <v>97</v>
      </c>
      <c r="B36" s="16" t="s">
        <v>57</v>
      </c>
      <c r="C36" s="16" t="s">
        <v>58</v>
      </c>
      <c r="D36" s="17">
        <v>5400.77</v>
      </c>
      <c r="E36" s="18" t="s">
        <v>14</v>
      </c>
      <c r="F36" s="17">
        <v>5462.84</v>
      </c>
      <c r="G36" s="18" t="s">
        <v>14</v>
      </c>
      <c r="H36" s="15" t="s">
        <v>97</v>
      </c>
      <c r="I36" s="19">
        <v>151.66999999999999</v>
      </c>
      <c r="J36" s="20" t="s">
        <v>14</v>
      </c>
      <c r="K36" s="19">
        <v>38</v>
      </c>
      <c r="L36" s="20" t="s">
        <v>14</v>
      </c>
      <c r="M36" s="19">
        <v>0</v>
      </c>
      <c r="N36" s="19">
        <v>20.82</v>
      </c>
      <c r="O36" s="20" t="s">
        <v>14</v>
      </c>
      <c r="P36" s="19">
        <v>41.69</v>
      </c>
      <c r="Q36" s="20" t="s">
        <v>14</v>
      </c>
      <c r="R36" s="19">
        <v>62.51</v>
      </c>
      <c r="S36" s="20" t="s">
        <v>14</v>
      </c>
      <c r="T36" s="19">
        <v>1664.45</v>
      </c>
      <c r="U36" s="19">
        <v>0</v>
      </c>
    </row>
    <row r="37" spans="1:21" ht="15" customHeight="1" x14ac:dyDescent="0.35">
      <c r="A37" s="15" t="s">
        <v>97</v>
      </c>
      <c r="B37" s="16" t="s">
        <v>35</v>
      </c>
      <c r="C37" s="16" t="s">
        <v>36</v>
      </c>
      <c r="D37" s="17">
        <v>5782.73</v>
      </c>
      <c r="E37" s="18" t="s">
        <v>14</v>
      </c>
      <c r="F37" s="17">
        <v>5554.13</v>
      </c>
      <c r="G37" s="18" t="s">
        <v>14</v>
      </c>
      <c r="H37" s="15" t="s">
        <v>97</v>
      </c>
      <c r="I37" s="19">
        <v>151.66999999999999</v>
      </c>
      <c r="J37" s="20" t="s">
        <v>14</v>
      </c>
      <c r="K37" s="19">
        <v>38</v>
      </c>
      <c r="L37" s="20" t="s">
        <v>14</v>
      </c>
      <c r="M37" s="19">
        <v>0</v>
      </c>
      <c r="N37" s="19">
        <v>20.8</v>
      </c>
      <c r="O37" s="20" t="s">
        <v>14</v>
      </c>
      <c r="P37" s="19">
        <v>41.68</v>
      </c>
      <c r="Q37" s="20" t="s">
        <v>14</v>
      </c>
      <c r="R37" s="19">
        <v>62.48</v>
      </c>
      <c r="S37" s="20" t="s">
        <v>14</v>
      </c>
      <c r="T37" s="19">
        <v>1755.74</v>
      </c>
      <c r="U37" s="19">
        <v>0</v>
      </c>
    </row>
    <row r="38" spans="1:21" ht="15" customHeight="1" x14ac:dyDescent="0.35">
      <c r="A38" s="15" t="s">
        <v>14</v>
      </c>
      <c r="B38" s="16" t="s">
        <v>89</v>
      </c>
      <c r="C38" s="16" t="s">
        <v>90</v>
      </c>
      <c r="D38" s="17">
        <v>5640.15</v>
      </c>
      <c r="E38" s="17">
        <v>2.83</v>
      </c>
      <c r="F38" s="17">
        <v>5759.21</v>
      </c>
      <c r="G38" s="17">
        <v>7.0000000000000007E-2</v>
      </c>
      <c r="H38" s="2" t="s">
        <v>14</v>
      </c>
      <c r="I38" s="19">
        <v>151.66999999999999</v>
      </c>
      <c r="J38" s="19">
        <v>0</v>
      </c>
      <c r="K38" s="19">
        <v>38</v>
      </c>
      <c r="L38" s="19">
        <v>0</v>
      </c>
      <c r="M38" s="19">
        <v>0</v>
      </c>
      <c r="N38" s="19">
        <v>20.77</v>
      </c>
      <c r="O38" s="19">
        <v>0.44</v>
      </c>
      <c r="P38" s="19">
        <v>42</v>
      </c>
      <c r="Q38" s="19">
        <v>0.97</v>
      </c>
      <c r="R38" s="19">
        <v>62.77</v>
      </c>
      <c r="S38" s="19">
        <v>0.79</v>
      </c>
      <c r="T38" s="19">
        <v>1834.21</v>
      </c>
      <c r="U38" s="19">
        <v>0</v>
      </c>
    </row>
    <row r="39" spans="1:21" ht="15" customHeight="1" x14ac:dyDescent="0.35">
      <c r="A39" s="15" t="s">
        <v>14</v>
      </c>
      <c r="B39" s="16" t="s">
        <v>47</v>
      </c>
      <c r="C39" s="16" t="s">
        <v>48</v>
      </c>
      <c r="D39" s="17">
        <v>4325.3599999999997</v>
      </c>
      <c r="E39" s="17">
        <v>-21.1</v>
      </c>
      <c r="F39" s="17">
        <v>1661.9</v>
      </c>
      <c r="G39" s="17">
        <v>-70.16</v>
      </c>
      <c r="H39" s="2" t="s">
        <v>14</v>
      </c>
      <c r="I39" s="19">
        <v>52</v>
      </c>
      <c r="J39" s="19">
        <v>-65.72</v>
      </c>
      <c r="K39" s="19">
        <v>0</v>
      </c>
      <c r="L39" s="19">
        <v>-100</v>
      </c>
      <c r="M39" s="19">
        <v>-1500</v>
      </c>
      <c r="N39" s="19">
        <v>27.3</v>
      </c>
      <c r="O39" s="19">
        <v>23.95</v>
      </c>
      <c r="P39" s="19">
        <v>45.04</v>
      </c>
      <c r="Q39" s="19">
        <v>8.26</v>
      </c>
      <c r="R39" s="19">
        <v>72.34</v>
      </c>
      <c r="S39" s="19">
        <v>13.69</v>
      </c>
      <c r="T39" s="19">
        <v>142.55000000000001</v>
      </c>
      <c r="U39" s="19">
        <v>0</v>
      </c>
    </row>
    <row r="40" spans="1:21" ht="15" customHeight="1" x14ac:dyDescent="0.35">
      <c r="A40" s="15" t="s">
        <v>14</v>
      </c>
      <c r="B40" s="16" t="s">
        <v>51</v>
      </c>
      <c r="C40" s="16" t="s">
        <v>52</v>
      </c>
      <c r="D40" s="17">
        <v>4924.42</v>
      </c>
      <c r="E40" s="17">
        <v>-18.399999999999999</v>
      </c>
      <c r="F40" s="17">
        <v>6141.98</v>
      </c>
      <c r="G40" s="17">
        <v>7.0000000000000007E-2</v>
      </c>
      <c r="H40" s="2"/>
      <c r="I40" s="19">
        <v>151.66999999999999</v>
      </c>
      <c r="J40" s="19">
        <v>0</v>
      </c>
      <c r="K40" s="19">
        <v>20</v>
      </c>
      <c r="L40" s="19">
        <v>0</v>
      </c>
      <c r="M40" s="19">
        <v>0</v>
      </c>
      <c r="N40" s="19">
        <v>19.82</v>
      </c>
      <c r="O40" s="19">
        <v>-8.56</v>
      </c>
      <c r="P40" s="19">
        <v>42.24</v>
      </c>
      <c r="Q40" s="19">
        <v>0.51</v>
      </c>
      <c r="R40" s="19">
        <v>62.07</v>
      </c>
      <c r="S40" s="19">
        <v>-2.58</v>
      </c>
      <c r="T40" s="19">
        <v>2216.98</v>
      </c>
      <c r="U40" s="19">
        <v>0</v>
      </c>
    </row>
    <row r="41" spans="1:21" ht="15" customHeight="1" x14ac:dyDescent="0.35">
      <c r="A41" s="15" t="s">
        <v>14</v>
      </c>
      <c r="B41" s="16" t="s">
        <v>83</v>
      </c>
      <c r="C41" s="16" t="s">
        <v>84</v>
      </c>
      <c r="D41" s="17">
        <v>4805.71</v>
      </c>
      <c r="E41" s="17">
        <v>-4.9400000000000004</v>
      </c>
      <c r="F41" s="17">
        <v>5490.97</v>
      </c>
      <c r="G41" s="17">
        <v>-0.83</v>
      </c>
      <c r="H41" s="2"/>
      <c r="I41" s="19">
        <v>151.66999999999999</v>
      </c>
      <c r="J41" s="19">
        <v>0</v>
      </c>
      <c r="K41" s="19">
        <v>36</v>
      </c>
      <c r="L41" s="19">
        <v>-5.26</v>
      </c>
      <c r="M41" s="19">
        <v>0</v>
      </c>
      <c r="N41" s="19">
        <v>20.96</v>
      </c>
      <c r="O41" s="19">
        <v>1.1100000000000001</v>
      </c>
      <c r="P41" s="19">
        <v>41.79</v>
      </c>
      <c r="Q41" s="19">
        <v>0.45</v>
      </c>
      <c r="R41" s="19">
        <v>62.76</v>
      </c>
      <c r="S41" s="19">
        <v>0.67</v>
      </c>
      <c r="T41" s="19">
        <v>1565.97</v>
      </c>
      <c r="U41" s="19">
        <v>0</v>
      </c>
    </row>
    <row r="42" spans="1:21" ht="15" customHeight="1" x14ac:dyDescent="0.35">
      <c r="A42" s="15" t="s">
        <v>14</v>
      </c>
      <c r="B42" s="16" t="s">
        <v>59</v>
      </c>
      <c r="C42" s="16" t="s">
        <v>60</v>
      </c>
      <c r="D42" s="17">
        <v>4522.95</v>
      </c>
      <c r="E42" s="17">
        <v>-21.23</v>
      </c>
      <c r="F42" s="17">
        <v>5770.4</v>
      </c>
      <c r="G42" s="17">
        <v>7.0000000000000007E-2</v>
      </c>
      <c r="H42" s="2"/>
      <c r="I42" s="19">
        <v>151.66999999999999</v>
      </c>
      <c r="J42" s="19">
        <v>0</v>
      </c>
      <c r="K42" s="19">
        <v>27</v>
      </c>
      <c r="L42" s="19">
        <v>0</v>
      </c>
      <c r="M42" s="19">
        <v>0</v>
      </c>
      <c r="N42" s="19">
        <v>19.489999999999998</v>
      </c>
      <c r="O42" s="19">
        <v>-4.5599999999999996</v>
      </c>
      <c r="P42" s="19">
        <v>41.98</v>
      </c>
      <c r="Q42" s="19">
        <v>2.2400000000000002</v>
      </c>
      <c r="R42" s="19">
        <v>61.48</v>
      </c>
      <c r="S42" s="19">
        <v>-0.02</v>
      </c>
      <c r="T42" s="19">
        <v>1845.4</v>
      </c>
      <c r="U42" s="19">
        <v>0</v>
      </c>
    </row>
    <row r="43" spans="1:21" ht="15" customHeight="1" x14ac:dyDescent="0.35">
      <c r="D43" s="6"/>
    </row>
  </sheetData>
  <sortState ref="A2:U42">
    <sortCondition descending="1" ref="A2"/>
  </sortState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="70" zoomScaleNormal="70" workbookViewId="0">
      <selection activeCell="M20" sqref="M20"/>
    </sheetView>
  </sheetViews>
  <sheetFormatPr baseColWidth="10" defaultRowHeight="14.5" x14ac:dyDescent="0.35"/>
  <cols>
    <col min="2" max="2" width="6.1796875" bestFit="1" customWidth="1"/>
    <col min="3" max="3" width="9" bestFit="1" customWidth="1"/>
    <col min="4" max="4" width="30.36328125" bestFit="1" customWidth="1"/>
  </cols>
  <sheetData>
    <row r="1" spans="1:9" ht="29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</v>
      </c>
      <c r="I1" s="1" t="s">
        <v>105</v>
      </c>
    </row>
    <row r="2" spans="1:9" x14ac:dyDescent="0.35">
      <c r="A2" s="13"/>
      <c r="B2" s="2" t="str">
        <f>IFERROR(VLOOKUP(C2,Feuil1!$B$2:$H$42,7,FALSE),"")</f>
        <v>X</v>
      </c>
      <c r="C2" s="3" t="s">
        <v>73</v>
      </c>
      <c r="D2" s="3" t="s">
        <v>74</v>
      </c>
      <c r="E2">
        <f>IFERROR(VLOOKUP(C2,Feuil1!$B$2:$G$42,3,FALSE),"")</f>
        <v>5231.76</v>
      </c>
      <c r="F2" s="5">
        <f>IFERROR(VLOOKUP(C2,Feuil1!$B$2:$G$42,4,FALSE),"")</f>
        <v>77.67</v>
      </c>
      <c r="G2" s="4">
        <f>IFERROR(VLOOKUP(C2,Feuil1!$B$2:$G$42,5,FALSE),"")</f>
        <v>5749.95</v>
      </c>
      <c r="H2" s="5">
        <f>IFERROR(VLOOKUP(C2,Feuil1!$B$2:$G$42,6,FALSE),"")</f>
        <v>80.25</v>
      </c>
    </row>
    <row r="3" spans="1:9" x14ac:dyDescent="0.35">
      <c r="A3" s="8"/>
      <c r="B3" s="2" t="str">
        <f>IFERROR(VLOOKUP(C3,Feuil1!$B$2:$H$42,7,FALSE),"")</f>
        <v>X</v>
      </c>
      <c r="C3" s="3" t="s">
        <v>29</v>
      </c>
      <c r="D3" s="3" t="s">
        <v>30</v>
      </c>
      <c r="E3" s="4">
        <f>IFERROR(VLOOKUP(C3,Feuil1!$B$2:$G$42,3,FALSE),"")</f>
        <v>4569.46</v>
      </c>
      <c r="F3" s="5">
        <f>IFERROR(VLOOKUP(C3,Feuil1!$B$2:$G$42,4,FALSE),"")</f>
        <v>-5.2</v>
      </c>
      <c r="G3" s="4">
        <f>IFERROR(VLOOKUP(C3,Feuil1!$B$2:$G$42,5,FALSE),"")</f>
        <v>6107.78</v>
      </c>
      <c r="H3" s="5">
        <f>IFERROR(VLOOKUP(C3,Feuil1!$B$2:$G$42,6,FALSE),"")</f>
        <v>-4.24</v>
      </c>
      <c r="I3" t="s">
        <v>104</v>
      </c>
    </row>
    <row r="4" spans="1:9" x14ac:dyDescent="0.35">
      <c r="A4" s="8"/>
      <c r="B4" s="2" t="str">
        <f>IFERROR(VLOOKUP(C4,Feuil1!$B$2:$H$42,7,FALSE),"")</f>
        <v>X</v>
      </c>
      <c r="C4" s="3" t="s">
        <v>39</v>
      </c>
      <c r="D4" s="3" t="s">
        <v>40</v>
      </c>
      <c r="E4" s="4">
        <f>IFERROR(VLOOKUP(C4,Feuil1!$B$2:$G$42,3,FALSE),"")</f>
        <v>6067.66</v>
      </c>
      <c r="F4" s="5">
        <f>IFERROR(VLOOKUP(C4,Feuil1!$B$2:$G$42,4,FALSE),"")</f>
        <v>16.47</v>
      </c>
      <c r="G4" s="4">
        <f>IFERROR(VLOOKUP(C4,Feuil1!$B$2:$G$42,5,FALSE),"")</f>
        <v>5944.41</v>
      </c>
      <c r="H4" s="5">
        <f>IFERROR(VLOOKUP(C4,Feuil1!$B$2:$G$42,6,FALSE),"")</f>
        <v>0.06</v>
      </c>
    </row>
    <row r="5" spans="1:9" x14ac:dyDescent="0.35">
      <c r="A5" s="8"/>
      <c r="B5" s="2" t="str">
        <f>IFERROR(VLOOKUP(C5,Feuil1!$B$2:$H$42,7,FALSE),"")</f>
        <v>X</v>
      </c>
      <c r="C5" s="3" t="s">
        <v>71</v>
      </c>
      <c r="D5" s="3" t="s">
        <v>72</v>
      </c>
      <c r="E5" s="4">
        <f>IFERROR(VLOOKUP(C5,Feuil1!$B$2:$G$42,3,FALSE),"")</f>
        <v>4465.3500000000004</v>
      </c>
      <c r="F5" s="5">
        <f>IFERROR(VLOOKUP(C5,Feuil1!$B$2:$G$42,4,FALSE),"")</f>
        <v>2.56</v>
      </c>
      <c r="G5" s="4">
        <f>IFERROR(VLOOKUP(C5,Feuil1!$B$2:$G$42,5,FALSE),"")</f>
        <v>4336.91</v>
      </c>
      <c r="H5" s="5">
        <f>IFERROR(VLOOKUP(C5,Feuil1!$B$2:$G$42,6,FALSE),"")</f>
        <v>0.09</v>
      </c>
      <c r="I5" s="14" t="s">
        <v>104</v>
      </c>
    </row>
    <row r="6" spans="1:9" x14ac:dyDescent="0.35">
      <c r="A6" s="8"/>
      <c r="B6" s="2" t="str">
        <f>IFERROR(VLOOKUP(C6,Feuil1!$B$2:$H$42,7,FALSE),"")</f>
        <v>X</v>
      </c>
      <c r="C6" s="3" t="s">
        <v>37</v>
      </c>
      <c r="D6" s="3" t="s">
        <v>38</v>
      </c>
      <c r="E6" s="4">
        <f>IFERROR(VLOOKUP(C6,Feuil1!$B$2:$G$42,3,FALSE),"")</f>
        <v>4864.79</v>
      </c>
      <c r="F6" s="5">
        <f>IFERROR(VLOOKUP(C6,Feuil1!$B$2:$G$42,4,FALSE),"")</f>
        <v>3.33</v>
      </c>
      <c r="G6" s="4">
        <f>IFERROR(VLOOKUP(C6,Feuil1!$B$2:$G$42,5,FALSE),"")</f>
        <v>5536.15</v>
      </c>
      <c r="H6" s="5">
        <f>IFERROR(VLOOKUP(C6,Feuil1!$B$2:$G$42,6,FALSE),"")</f>
        <v>7.0000000000000007E-2</v>
      </c>
    </row>
    <row r="7" spans="1:9" x14ac:dyDescent="0.35">
      <c r="A7" s="8"/>
      <c r="B7" s="2" t="str">
        <f>IFERROR(VLOOKUP(C7,Feuil1!$B$2:$H$42,7,FALSE),"")</f>
        <v>X</v>
      </c>
      <c r="C7" s="3" t="s">
        <v>23</v>
      </c>
      <c r="D7" s="3" t="s">
        <v>24</v>
      </c>
      <c r="E7" s="4">
        <f>IFERROR(VLOOKUP(C7,Feuil1!$B$2:$G$42,3,FALSE),"")</f>
        <v>5093.03</v>
      </c>
      <c r="F7" s="5">
        <f>IFERROR(VLOOKUP(C7,Feuil1!$B$2:$G$42,4,FALSE),"")</f>
        <v>1.95</v>
      </c>
      <c r="G7" s="4">
        <f>IFERROR(VLOOKUP(C7,Feuil1!$B$2:$G$42,5,FALSE),"")</f>
        <v>5301.5</v>
      </c>
      <c r="H7" s="5">
        <f>IFERROR(VLOOKUP(C7,Feuil1!$B$2:$G$42,6,FALSE),"")</f>
        <v>1.6</v>
      </c>
      <c r="I7" s="13" t="s">
        <v>104</v>
      </c>
    </row>
    <row r="8" spans="1:9" x14ac:dyDescent="0.35">
      <c r="A8" s="8"/>
      <c r="B8" s="2" t="str">
        <f>IFERROR(VLOOKUP(C8,Feuil1!$B$2:$H$42,7,FALSE),"")</f>
        <v>X</v>
      </c>
      <c r="C8" s="3" t="s">
        <v>85</v>
      </c>
      <c r="D8" s="3" t="s">
        <v>86</v>
      </c>
      <c r="E8" s="4">
        <f>IFERROR(VLOOKUP(C8,Feuil1!$B$2:$G$42,3,FALSE),"")</f>
        <v>5201.2</v>
      </c>
      <c r="F8" s="5">
        <f>IFERROR(VLOOKUP(C8,Feuil1!$B$2:$G$42,4,FALSE),"")</f>
        <v>-1.42</v>
      </c>
      <c r="G8" s="4">
        <f>IFERROR(VLOOKUP(C8,Feuil1!$B$2:$G$42,5,FALSE),"")</f>
        <v>5014.62</v>
      </c>
      <c r="H8" s="5">
        <f>IFERROR(VLOOKUP(C8,Feuil1!$B$2:$G$42,6,FALSE),"")</f>
        <v>-1.54</v>
      </c>
      <c r="I8" s="14" t="s">
        <v>104</v>
      </c>
    </row>
    <row r="9" spans="1:9" x14ac:dyDescent="0.35">
      <c r="A9" s="13"/>
      <c r="B9" s="2" t="str">
        <f>IFERROR(VLOOKUP(C9,Feuil1!$B$2:$H$42,7,FALSE),"")</f>
        <v>X</v>
      </c>
      <c r="C9" s="3" t="s">
        <v>33</v>
      </c>
      <c r="D9" s="3" t="s">
        <v>34</v>
      </c>
      <c r="E9" s="4">
        <f>IFERROR(VLOOKUP(C9,Feuil1!$B$2:$G$42,3,FALSE),"")</f>
        <v>4757.78</v>
      </c>
      <c r="F9" s="5">
        <f>IFERROR(VLOOKUP(C9,Feuil1!$B$2:$G$42,4,FALSE),"")</f>
        <v>2</v>
      </c>
      <c r="G9" s="4">
        <f>IFERROR(VLOOKUP(C9,Feuil1!$B$2:$G$42,5,FALSE),"")</f>
        <v>5392.71</v>
      </c>
      <c r="H9" s="5">
        <f>IFERROR(VLOOKUP(C9,Feuil1!$B$2:$G$42,6,FALSE),"")</f>
        <v>8.26</v>
      </c>
      <c r="I9" s="13"/>
    </row>
    <row r="10" spans="1:9" x14ac:dyDescent="0.35">
      <c r="A10" s="13"/>
      <c r="B10" s="2" t="str">
        <f>IFERROR(VLOOKUP(C10,Feuil1!$B$2:$H$42,7,FALSE),"")</f>
        <v>X</v>
      </c>
      <c r="C10" s="3" t="s">
        <v>49</v>
      </c>
      <c r="D10" s="3" t="s">
        <v>50</v>
      </c>
      <c r="E10" s="4">
        <f>IFERROR(VLOOKUP(C10,Feuil1!$B$2:$G$42,3,FALSE),"")</f>
        <v>3586.16</v>
      </c>
      <c r="F10" s="5">
        <f>IFERROR(VLOOKUP(C10,Feuil1!$B$2:$G$42,4,FALSE),"")</f>
        <v>-0.39</v>
      </c>
      <c r="G10" s="4">
        <f>IFERROR(VLOOKUP(C10,Feuil1!$B$2:$G$42,5,FALSE),"")</f>
        <v>4106.1899999999996</v>
      </c>
      <c r="H10" s="5">
        <f>IFERROR(VLOOKUP(C10,Feuil1!$B$2:$G$42,6,FALSE),"")</f>
        <v>-2.2599999999999998</v>
      </c>
      <c r="I10" t="s">
        <v>99</v>
      </c>
    </row>
    <row r="11" spans="1:9" x14ac:dyDescent="0.35">
      <c r="A11" s="13"/>
      <c r="B11" s="2" t="str">
        <f>IFERROR(VLOOKUP(C11,Feuil1!$B$2:$H$42,7,FALSE),"")</f>
        <v>X</v>
      </c>
      <c r="C11" s="3" t="s">
        <v>17</v>
      </c>
      <c r="D11" s="3" t="s">
        <v>18</v>
      </c>
      <c r="E11" s="4">
        <f>IFERROR(VLOOKUP(C11,Feuil1!$B$2:$G$42,3,FALSE),"")</f>
        <v>4627.43</v>
      </c>
      <c r="F11" s="5">
        <f>IFERROR(VLOOKUP(C11,Feuil1!$B$2:$G$42,4,FALSE),"")</f>
        <v>3.73</v>
      </c>
      <c r="G11" s="4">
        <f>IFERROR(VLOOKUP(C11,Feuil1!$B$2:$G$42,5,FALSE),"")</f>
        <v>5269.67</v>
      </c>
      <c r="H11" s="5">
        <f>IFERROR(VLOOKUP(C11,Feuil1!$B$2:$G$42,6,FALSE),"")</f>
        <v>7.0000000000000007E-2</v>
      </c>
    </row>
    <row r="12" spans="1:9" x14ac:dyDescent="0.35">
      <c r="A12" s="8"/>
      <c r="B12" s="2" t="str">
        <f>IFERROR(VLOOKUP(C12,Feuil1!$B$2:$H$42,7,FALSE),"")</f>
        <v>X</v>
      </c>
      <c r="C12" s="3" t="s">
        <v>87</v>
      </c>
      <c r="D12" s="3" t="s">
        <v>88</v>
      </c>
      <c r="E12" s="4">
        <f>IFERROR(VLOOKUP(C12,Feuil1!$B$2:$G$42,3,FALSE),"")</f>
        <v>4762.7700000000004</v>
      </c>
      <c r="F12" s="5">
        <f>IFERROR(VLOOKUP(C12,Feuil1!$B$2:$G$42,4,FALSE),"")</f>
        <v>-0.03</v>
      </c>
      <c r="G12" s="4">
        <f>IFERROR(VLOOKUP(C12,Feuil1!$B$2:$G$42,5,FALSE),"")</f>
        <v>5610.7</v>
      </c>
      <c r="H12" s="5">
        <f>IFERROR(VLOOKUP(C12,Feuil1!$B$2:$G$42,6,FALSE),"")</f>
        <v>7.0000000000000007E-2</v>
      </c>
    </row>
    <row r="13" spans="1:9" x14ac:dyDescent="0.35">
      <c r="A13" s="8"/>
      <c r="B13" s="2" t="str">
        <f>IFERROR(VLOOKUP(C13,Feuil1!$B$2:$H$42,7,FALSE),"")</f>
        <v>X</v>
      </c>
      <c r="C13" s="3" t="s">
        <v>81</v>
      </c>
      <c r="D13" s="3" t="s">
        <v>82</v>
      </c>
      <c r="E13" s="4">
        <f>IFERROR(VLOOKUP(C13,Feuil1!$B$2:$G$42,3,FALSE),"")</f>
        <v>4876.9399999999996</v>
      </c>
      <c r="F13" s="5">
        <f>IFERROR(VLOOKUP(C13,Feuil1!$B$2:$G$42,4,FALSE),"")</f>
        <v>3.45</v>
      </c>
      <c r="G13" s="4">
        <f>IFERROR(VLOOKUP(C13,Feuil1!$B$2:$G$42,5,FALSE),"")</f>
        <v>5465.49</v>
      </c>
      <c r="H13" s="5">
        <f>IFERROR(VLOOKUP(C13,Feuil1!$B$2:$G$42,6,FALSE),"")</f>
        <v>7.0000000000000007E-2</v>
      </c>
    </row>
    <row r="14" spans="1:9" x14ac:dyDescent="0.35">
      <c r="A14" s="8"/>
      <c r="B14" s="2" t="str">
        <f>IFERROR(VLOOKUP(C14,Feuil1!$B$2:$H$42,7,FALSE),"")</f>
        <v>X</v>
      </c>
      <c r="C14" s="3" t="s">
        <v>65</v>
      </c>
      <c r="D14" s="3" t="s">
        <v>66</v>
      </c>
      <c r="E14" s="4">
        <f>IFERROR(VLOOKUP(C14,Feuil1!$B$2:$G$42,3,FALSE),"")</f>
        <v>5414.81</v>
      </c>
      <c r="F14" s="5">
        <f>IFERROR(VLOOKUP(C14,Feuil1!$B$2:$G$42,4,FALSE),"")</f>
        <v>18.55</v>
      </c>
      <c r="G14" s="4">
        <f>IFERROR(VLOOKUP(C14,Feuil1!$B$2:$G$42,5,FALSE),"")</f>
        <v>5838.59</v>
      </c>
      <c r="H14" s="5">
        <f>IFERROR(VLOOKUP(C14,Feuil1!$B$2:$G$42,6,FALSE),"")</f>
        <v>9.8800000000000008</v>
      </c>
    </row>
    <row r="15" spans="1:9" x14ac:dyDescent="0.35">
      <c r="A15" s="8"/>
      <c r="B15" s="2" t="str">
        <f>IFERROR(VLOOKUP(C15,Feuil1!$B$2:$H$42,7,FALSE),"")</f>
        <v>X</v>
      </c>
      <c r="C15" s="3" t="s">
        <v>15</v>
      </c>
      <c r="D15" s="3" t="s">
        <v>16</v>
      </c>
      <c r="E15" s="4">
        <f>IFERROR(VLOOKUP(C15,Feuil1!$B$2:$G$42,3,FALSE),"")</f>
        <v>5329.24</v>
      </c>
      <c r="F15" s="5">
        <f>IFERROR(VLOOKUP(C15,Feuil1!$B$2:$G$42,4,FALSE),"")</f>
        <v>4.34</v>
      </c>
      <c r="G15" s="4">
        <f>IFERROR(VLOOKUP(C15,Feuil1!$B$2:$G$42,5,FALSE),"")</f>
        <v>6162.74</v>
      </c>
      <c r="H15" s="5">
        <f>IFERROR(VLOOKUP(C15,Feuil1!$B$2:$G$42,6,FALSE),"")</f>
        <v>0.06</v>
      </c>
    </row>
    <row r="16" spans="1:9" x14ac:dyDescent="0.35">
      <c r="A16" s="8"/>
      <c r="B16" s="2" t="str">
        <f>IFERROR(VLOOKUP(C16,Feuil1!$B$2:$H$42,7,FALSE),"")</f>
        <v>X</v>
      </c>
      <c r="C16" s="3" t="s">
        <v>63</v>
      </c>
      <c r="D16" s="3" t="s">
        <v>64</v>
      </c>
      <c r="E16" s="4">
        <f>IFERROR(VLOOKUP(C16,Feuil1!$B$2:$G$42,3,FALSE),"")</f>
        <v>3187.39</v>
      </c>
      <c r="F16" s="5">
        <f>IFERROR(VLOOKUP(C16,Feuil1!$B$2:$G$42,4,FALSE),"")</f>
        <v>-15.41</v>
      </c>
      <c r="G16" s="4">
        <f>IFERROR(VLOOKUP(C16,Feuil1!$B$2:$G$42,5,FALSE),"")</f>
        <v>5181.12</v>
      </c>
      <c r="H16" s="5">
        <f>IFERROR(VLOOKUP(C16,Feuil1!$B$2:$G$42,6,FALSE),"")</f>
        <v>21.72</v>
      </c>
    </row>
    <row r="17" spans="1:10" x14ac:dyDescent="0.35">
      <c r="A17" s="13"/>
      <c r="B17" s="2" t="str">
        <f>IFERROR(VLOOKUP(C17,Feuil1!$B$2:$H$42,7,FALSE),"")</f>
        <v>X</v>
      </c>
      <c r="C17" s="3" t="s">
        <v>91</v>
      </c>
      <c r="D17" s="3" t="s">
        <v>92</v>
      </c>
      <c r="E17" s="4">
        <f>IFERROR(VLOOKUP(C17,Feuil1!$B$2:$G$42,3,FALSE),"")</f>
        <v>6013.21</v>
      </c>
      <c r="F17" s="5">
        <f>IFERROR(VLOOKUP(C17,Feuil1!$B$2:$G$42,4,FALSE),"")</f>
        <v>13.15</v>
      </c>
      <c r="G17" s="4">
        <f>IFERROR(VLOOKUP(C17,Feuil1!$B$2:$G$42,5,FALSE),"")</f>
        <v>6427.36</v>
      </c>
      <c r="H17" s="5">
        <f>IFERROR(VLOOKUP(C17,Feuil1!$B$2:$G$42,6,FALSE),"")</f>
        <v>0.06</v>
      </c>
    </row>
    <row r="18" spans="1:10" x14ac:dyDescent="0.35">
      <c r="A18" s="8"/>
      <c r="B18" s="2" t="str">
        <f>IFERROR(VLOOKUP(C18,Feuil1!$B$2:$H$42,7,FALSE),"")</f>
        <v>X</v>
      </c>
      <c r="C18" s="3" t="s">
        <v>77</v>
      </c>
      <c r="D18" s="3" t="s">
        <v>78</v>
      </c>
      <c r="E18" s="4">
        <f>IFERROR(VLOOKUP(C18,Feuil1!$B$2:$G$42,3,FALSE),"")</f>
        <v>5355.23</v>
      </c>
      <c r="F18" s="5">
        <f>IFERROR(VLOOKUP(C18,Feuil1!$B$2:$G$42,4,FALSE),"")</f>
        <v>22.43</v>
      </c>
      <c r="G18" s="4">
        <f>IFERROR(VLOOKUP(C18,Feuil1!$B$2:$G$42,5,FALSE),"")</f>
        <v>5444.38</v>
      </c>
      <c r="H18" s="5">
        <f>IFERROR(VLOOKUP(C18,Feuil1!$B$2:$G$42,6,FALSE),"")</f>
        <v>7.0000000000000007E-2</v>
      </c>
    </row>
    <row r="19" spans="1:10" x14ac:dyDescent="0.35">
      <c r="A19" s="8"/>
      <c r="B19" s="2" t="str">
        <f>IFERROR(VLOOKUP(C19,Feuil1!$B$2:$H$42,7,FALSE),"")</f>
        <v>X</v>
      </c>
      <c r="C19" s="3" t="s">
        <v>43</v>
      </c>
      <c r="D19" s="3" t="s">
        <v>44</v>
      </c>
      <c r="E19" s="4">
        <f>IFERROR(VLOOKUP(C19,Feuil1!$B$2:$G$42,3,FALSE),"")</f>
        <v>4773.1499999999996</v>
      </c>
      <c r="F19" s="5">
        <f>IFERROR(VLOOKUP(C19,Feuil1!$B$2:$G$42,4,FALSE),"")</f>
        <v>3.62</v>
      </c>
      <c r="G19" s="4">
        <f>IFERROR(VLOOKUP(C19,Feuil1!$B$2:$G$42,5,FALSE),"")</f>
        <v>5622.41</v>
      </c>
      <c r="H19" s="5">
        <f>IFERROR(VLOOKUP(C19,Feuil1!$B$2:$G$42,6,FALSE),"")</f>
        <v>3.8</v>
      </c>
    </row>
    <row r="20" spans="1:10" x14ac:dyDescent="0.35">
      <c r="A20" s="8"/>
      <c r="B20" s="2" t="str">
        <f>IFERROR(VLOOKUP(C20,Feuil1!$B$2:$H$42,7,FALSE),"")</f>
        <v>X</v>
      </c>
      <c r="C20" s="3" t="s">
        <v>45</v>
      </c>
      <c r="D20" s="3" t="s">
        <v>46</v>
      </c>
      <c r="E20" s="4">
        <f>IFERROR(VLOOKUP(C20,Feuil1!$B$2:$G$42,3,FALSE),"")</f>
        <v>4863.74</v>
      </c>
      <c r="F20" s="5">
        <f>IFERROR(VLOOKUP(C20,Feuil1!$B$2:$G$42,4,FALSE),"")</f>
        <v>1.88</v>
      </c>
      <c r="G20" s="4">
        <f>IFERROR(VLOOKUP(C20,Feuil1!$B$2:$G$42,5,FALSE),"")</f>
        <v>4869.5</v>
      </c>
      <c r="H20" s="5">
        <f>IFERROR(VLOOKUP(C20,Feuil1!$B$2:$G$42,6,FALSE),"")</f>
        <v>1.55</v>
      </c>
      <c r="I20" s="13"/>
    </row>
    <row r="21" spans="1:10" x14ac:dyDescent="0.35">
      <c r="A21" s="13"/>
      <c r="B21" s="2" t="str">
        <f>IFERROR(VLOOKUP(C21,Feuil1!$B$2:$H$42,7,FALSE),"")</f>
        <v>X</v>
      </c>
      <c r="C21" s="3" t="s">
        <v>55</v>
      </c>
      <c r="D21" s="3" t="s">
        <v>56</v>
      </c>
      <c r="E21" s="4">
        <f>IFERROR(VLOOKUP(C21,Feuil1!$B$2:$G$42,3,FALSE),"")</f>
        <v>5088.9399999999996</v>
      </c>
      <c r="F21" s="5">
        <f>IFERROR(VLOOKUP(C21,Feuil1!$B$2:$G$42,4,FALSE),"")</f>
        <v>18.440000000000001</v>
      </c>
      <c r="G21" s="4">
        <f>IFERROR(VLOOKUP(C21,Feuil1!$B$2:$G$42,5,FALSE),"")</f>
        <v>5322.6</v>
      </c>
      <c r="H21" s="5">
        <f>IFERROR(VLOOKUP(C21,Feuil1!$B$2:$G$42,6,FALSE),"")</f>
        <v>17.04</v>
      </c>
      <c r="I21" s="14" t="s">
        <v>104</v>
      </c>
    </row>
    <row r="22" spans="1:10" x14ac:dyDescent="0.35">
      <c r="A22" s="8"/>
      <c r="B22" s="2" t="str">
        <f>IFERROR(VLOOKUP(C22,Feuil1!$B$2:$H$42,7,FALSE),"")</f>
        <v>X</v>
      </c>
      <c r="C22" s="3" t="s">
        <v>61</v>
      </c>
      <c r="D22" s="3" t="s">
        <v>62</v>
      </c>
      <c r="E22" s="4">
        <f>IFERROR(VLOOKUP(C22,Feuil1!$B$2:$G$42,3,FALSE),"")</f>
        <v>4490.8599999999997</v>
      </c>
      <c r="F22" s="5">
        <f>IFERROR(VLOOKUP(C22,Feuil1!$B$2:$G$42,4,FALSE),"")</f>
        <v>1.65</v>
      </c>
      <c r="G22" s="4">
        <f>IFERROR(VLOOKUP(C22,Feuil1!$B$2:$G$42,5,FALSE),"")</f>
        <v>5037.95</v>
      </c>
      <c r="H22" s="5">
        <f>IFERROR(VLOOKUP(C22,Feuil1!$B$2:$G$42,6,FALSE),"")</f>
        <v>0.08</v>
      </c>
    </row>
    <row r="23" spans="1:10" s="4" customFormat="1" x14ac:dyDescent="0.35">
      <c r="A23" s="13"/>
      <c r="B23" s="2" t="str">
        <f>IFERROR(VLOOKUP(C23,Feuil1!$B$2:$H$42,7,FALSE),"")</f>
        <v>X</v>
      </c>
      <c r="C23" s="3" t="s">
        <v>53</v>
      </c>
      <c r="D23" s="3" t="s">
        <v>54</v>
      </c>
      <c r="E23" s="4">
        <f>IFERROR(VLOOKUP(C23,Feuil1!$B$2:$G$42,3,FALSE),"")</f>
        <v>4925.17</v>
      </c>
      <c r="F23" s="5">
        <f>IFERROR(VLOOKUP(C23,Feuil1!$B$2:$G$42,4,FALSE),"")</f>
        <v>1.03</v>
      </c>
      <c r="G23" s="4">
        <f>IFERROR(VLOOKUP(C23,Feuil1!$B$2:$G$42,5,FALSE),"")</f>
        <v>6245.73</v>
      </c>
      <c r="H23" s="5">
        <f>IFERROR(VLOOKUP(C23,Feuil1!$B$2:$G$42,6,FALSE),"")</f>
        <v>0.06</v>
      </c>
    </row>
    <row r="24" spans="1:10" x14ac:dyDescent="0.35">
      <c r="A24" s="13"/>
      <c r="B24" s="2" t="str">
        <f>IFERROR(VLOOKUP(C24,Feuil1!$B$2:$H$42,7,FALSE),"")</f>
        <v>X</v>
      </c>
      <c r="C24" s="3" t="s">
        <v>79</v>
      </c>
      <c r="D24" s="3" t="s">
        <v>80</v>
      </c>
      <c r="E24" s="4">
        <f>IFERROR(VLOOKUP(C24,Feuil1!$B$2:$G$42,3,FALSE),"")</f>
        <v>5480.24</v>
      </c>
      <c r="F24" s="5">
        <f>IFERROR(VLOOKUP(C24,Feuil1!$B$2:$G$42,4,FALSE),"")</f>
        <v>12.26</v>
      </c>
      <c r="G24" s="4">
        <f>IFERROR(VLOOKUP(C24,Feuil1!$B$2:$G$42,5,FALSE),"")</f>
        <v>5798.9</v>
      </c>
      <c r="H24" s="5">
        <f>IFERROR(VLOOKUP(C24,Feuil1!$B$2:$G$42,6,FALSE),"")</f>
        <v>9.8800000000000008</v>
      </c>
      <c r="I24" s="14" t="s">
        <v>104</v>
      </c>
    </row>
    <row r="25" spans="1:10" s="9" customFormat="1" x14ac:dyDescent="0.35">
      <c r="A25" s="8"/>
      <c r="B25" s="2" t="str">
        <f>IFERROR(VLOOKUP(C25,Feuil1!$B$2:$H$42,7,FALSE),"")</f>
        <v>X</v>
      </c>
      <c r="C25" s="3" t="s">
        <v>75</v>
      </c>
      <c r="D25" s="3" t="s">
        <v>76</v>
      </c>
      <c r="E25" s="4">
        <f>IFERROR(VLOOKUP(C25,Feuil1!$B$2:$G$42,3,FALSE),"")</f>
        <v>5761.12</v>
      </c>
      <c r="F25" s="5">
        <f>IFERROR(VLOOKUP(C25,Feuil1!$B$2:$G$42,4,FALSE),"")</f>
        <v>-0.03</v>
      </c>
      <c r="G25" s="4">
        <f>IFERROR(VLOOKUP(C25,Feuil1!$B$2:$G$42,5,FALSE),"")</f>
        <v>8031</v>
      </c>
      <c r="H25" s="5">
        <f>IFERROR(VLOOKUP(C25,Feuil1!$B$2:$G$42,6,FALSE),"")</f>
        <v>0.05</v>
      </c>
    </row>
    <row r="26" spans="1:10" s="9" customFormat="1" x14ac:dyDescent="0.35">
      <c r="A26" s="13"/>
      <c r="B26" s="2" t="str">
        <f>IFERROR(VLOOKUP(C26,Feuil1!$B$2:$H$42,7,FALSE),"")</f>
        <v>X</v>
      </c>
      <c r="C26" s="3" t="s">
        <v>25</v>
      </c>
      <c r="D26" s="3" t="s">
        <v>26</v>
      </c>
      <c r="E26" s="4">
        <f>IFERROR(VLOOKUP(C26,Feuil1!$B$2:$G$42,3,FALSE),"")</f>
        <v>5392.81</v>
      </c>
      <c r="F26" s="5">
        <f>IFERROR(VLOOKUP(C26,Feuil1!$B$2:$G$42,4,FALSE),"")</f>
        <v>0.63</v>
      </c>
      <c r="G26" s="4">
        <f>IFERROR(VLOOKUP(C26,Feuil1!$B$2:$G$42,5,FALSE),"")</f>
        <v>5373.38</v>
      </c>
      <c r="H26" s="5">
        <f>IFERROR(VLOOKUP(C26,Feuil1!$B$2:$G$42,6,FALSE),"")</f>
        <v>7.0000000000000007E-2</v>
      </c>
      <c r="I26" s="9" t="s">
        <v>104</v>
      </c>
    </row>
    <row r="27" spans="1:10" s="9" customFormat="1" x14ac:dyDescent="0.35">
      <c r="A27" s="8"/>
      <c r="B27" s="2" t="str">
        <f>IFERROR(VLOOKUP(C27,Feuil1!$B$2:$H$42,7,FALSE),"")</f>
        <v>X</v>
      </c>
      <c r="C27" s="3" t="s">
        <v>31</v>
      </c>
      <c r="D27" s="3" t="s">
        <v>32</v>
      </c>
      <c r="E27" s="4">
        <f>IFERROR(VLOOKUP(C27,Feuil1!$B$2:$G$42,3,FALSE),"")</f>
        <v>2880.01</v>
      </c>
      <c r="F27" s="5">
        <f>IFERROR(VLOOKUP(C27,Feuil1!$B$2:$G$42,4,FALSE),"")</f>
        <v>-0.03</v>
      </c>
      <c r="G27" s="4">
        <f>IFERROR(VLOOKUP(C27,Feuil1!$B$2:$G$42,5,FALSE),"")</f>
        <v>3001.59</v>
      </c>
      <c r="H27" s="5">
        <f>IFERROR(VLOOKUP(C27,Feuil1!$B$2:$G$42,6,FALSE),"")</f>
        <v>0.13</v>
      </c>
      <c r="I27" s="13"/>
    </row>
    <row r="28" spans="1:10" s="9" customFormat="1" x14ac:dyDescent="0.35">
      <c r="A28" s="13"/>
      <c r="B28" s="2" t="str">
        <f>IFERROR(VLOOKUP(C28,Feuil1!$B$2:$H$42,7,FALSE),"")</f>
        <v>X</v>
      </c>
      <c r="C28" s="3" t="s">
        <v>41</v>
      </c>
      <c r="D28" s="3" t="s">
        <v>42</v>
      </c>
      <c r="E28" s="4">
        <f>IFERROR(VLOOKUP(C28,Feuil1!$B$2:$G$42,3,FALSE),"")</f>
        <v>4984.3599999999997</v>
      </c>
      <c r="F28" s="5">
        <f>IFERROR(VLOOKUP(C28,Feuil1!$B$2:$G$42,4,FALSE),"")</f>
        <v>-0.03</v>
      </c>
      <c r="G28" s="4">
        <f>IFERROR(VLOOKUP(C28,Feuil1!$B$2:$G$42,5,FALSE),"")</f>
        <v>5334.03</v>
      </c>
      <c r="H28" s="5">
        <f>IFERROR(VLOOKUP(C28,Feuil1!$B$2:$G$42,6,FALSE),"")</f>
        <v>7.0000000000000007E-2</v>
      </c>
      <c r="I28" s="4"/>
      <c r="J28" s="4"/>
    </row>
    <row r="29" spans="1:10" s="9" customFormat="1" x14ac:dyDescent="0.35">
      <c r="A29" s="8"/>
      <c r="B29" s="2" t="str">
        <f>IFERROR(VLOOKUP(C29,Feuil1!$B$2:$H$42,7,FALSE),"")</f>
        <v>X</v>
      </c>
      <c r="C29" s="3" t="s">
        <v>67</v>
      </c>
      <c r="D29" s="3" t="s">
        <v>68</v>
      </c>
      <c r="E29" s="4">
        <f>IFERROR(VLOOKUP(C29,Feuil1!$B$2:$G$42,3,FALSE),"")</f>
        <v>3002.11</v>
      </c>
      <c r="F29" s="5">
        <f>IFERROR(VLOOKUP(C29,Feuil1!$B$2:$G$42,4,FALSE),"")</f>
        <v>-4.42</v>
      </c>
      <c r="G29" s="4">
        <f>IFERROR(VLOOKUP(C29,Feuil1!$B$2:$G$42,5,FALSE),"")</f>
        <v>3172.33</v>
      </c>
      <c r="H29" s="5">
        <f>IFERROR(VLOOKUP(C29,Feuil1!$B$2:$G$42,6,FALSE),"")</f>
        <v>-4.2300000000000004</v>
      </c>
      <c r="I29" s="9" t="s">
        <v>102</v>
      </c>
    </row>
    <row r="30" spans="1:10" s="4" customFormat="1" x14ac:dyDescent="0.35">
      <c r="A30" s="8"/>
      <c r="B30" s="2" t="str">
        <f>IFERROR(VLOOKUP(C30,Feuil1!$B$2:$H$42,7,FALSE),"")</f>
        <v>X</v>
      </c>
      <c r="C30" s="3" t="s">
        <v>69</v>
      </c>
      <c r="D30" s="3" t="s">
        <v>70</v>
      </c>
      <c r="E30" s="4">
        <f>IFERROR(VLOOKUP(C30,Feuil1!$B$2:$G$42,3,FALSE),"")</f>
        <v>4086.91</v>
      </c>
      <c r="F30" s="5">
        <f>IFERROR(VLOOKUP(C30,Feuil1!$B$2:$G$42,4,FALSE),"")</f>
        <v>3.58</v>
      </c>
      <c r="G30" s="4">
        <f>IFERROR(VLOOKUP(C30,Feuil1!$B$2:$G$42,5,FALSE),"")</f>
        <v>5465.49</v>
      </c>
      <c r="H30" s="5">
        <f>IFERROR(VLOOKUP(C30,Feuil1!$B$2:$G$42,6,FALSE),"")</f>
        <v>7.0000000000000007E-2</v>
      </c>
    </row>
    <row r="31" spans="1:10" s="4" customFormat="1" x14ac:dyDescent="0.35">
      <c r="A31" s="8"/>
      <c r="B31" s="2" t="str">
        <f>IFERROR(VLOOKUP(C31,Feuil1!$B$2:$H$42,7,FALSE),"")</f>
        <v>X</v>
      </c>
      <c r="C31" s="3" t="s">
        <v>95</v>
      </c>
      <c r="D31" s="3" t="s">
        <v>96</v>
      </c>
      <c r="E31" s="4">
        <f>IFERROR(VLOOKUP(C31,Feuil1!$B$2:$G$42,3,FALSE),"")</f>
        <v>6419.46</v>
      </c>
      <c r="F31" s="5">
        <f>IFERROR(VLOOKUP(C31,Feuil1!$B$2:$G$42,4,FALSE),"")</f>
        <v>0.52</v>
      </c>
      <c r="G31" s="4">
        <f>IFERROR(VLOOKUP(C31,Feuil1!$B$2:$G$42,5,FALSE),"")</f>
        <v>5017.08</v>
      </c>
      <c r="H31" s="5">
        <f>IFERROR(VLOOKUP(C31,Feuil1!$B$2:$G$42,6,FALSE),"")</f>
        <v>0</v>
      </c>
      <c r="I31" s="13"/>
    </row>
    <row r="32" spans="1:10" x14ac:dyDescent="0.35">
      <c r="A32" s="13"/>
      <c r="B32" s="2" t="str">
        <f>IFERROR(VLOOKUP(C32,Feuil1!$B$2:$H$42,7,FALSE),"")</f>
        <v>X</v>
      </c>
      <c r="C32" s="3" t="s">
        <v>21</v>
      </c>
      <c r="D32" s="3" t="s">
        <v>22</v>
      </c>
      <c r="E32" s="4">
        <f>IFERROR(VLOOKUP(C32,Feuil1!$B$2:$G$42,3,FALSE),"")</f>
        <v>4340.03</v>
      </c>
      <c r="F32" s="5">
        <f>IFERROR(VLOOKUP(C32,Feuil1!$B$2:$G$42,4,FALSE),"")</f>
        <v>0.99</v>
      </c>
      <c r="G32" s="4">
        <f>IFERROR(VLOOKUP(C32,Feuil1!$B$2:$G$42,5,FALSE),"")</f>
        <v>4743.7700000000004</v>
      </c>
      <c r="H32" s="5">
        <f>IFERROR(VLOOKUP(C32,Feuil1!$B$2:$G$42,6,FALSE),"")</f>
        <v>0.08</v>
      </c>
      <c r="I32" t="s">
        <v>103</v>
      </c>
    </row>
    <row r="33" spans="1:9" s="12" customFormat="1" x14ac:dyDescent="0.35">
      <c r="A33" s="8" t="s">
        <v>101</v>
      </c>
      <c r="B33" s="2" t="str">
        <f>IFERROR(VLOOKUP(C33,Feuil1!$B$2:$H$42,7,FALSE),"")</f>
        <v>X</v>
      </c>
      <c r="C33" s="3" t="s">
        <v>19</v>
      </c>
      <c r="D33" s="3" t="s">
        <v>20</v>
      </c>
      <c r="E33" s="4">
        <f>IFERROR(VLOOKUP(C33,Feuil1!$B$2:$G$42,3,FALSE),"")</f>
        <v>5330.86</v>
      </c>
      <c r="F33" s="5">
        <f>IFERROR(VLOOKUP(C33,Feuil1!$B$2:$G$42,4,FALSE),"")</f>
        <v>1.56</v>
      </c>
      <c r="G33" s="4">
        <f>IFERROR(VLOOKUP(C33,Feuil1!$B$2:$G$42,5,FALSE),"")</f>
        <v>5920.62</v>
      </c>
      <c r="H33" s="5">
        <f>IFERROR(VLOOKUP(C33,Feuil1!$B$2:$G$42,6,FALSE),"")</f>
        <v>0.06</v>
      </c>
      <c r="I33" s="13"/>
    </row>
    <row r="34" spans="1:9" s="12" customFormat="1" x14ac:dyDescent="0.35">
      <c r="A34" s="8"/>
      <c r="B34" s="2" t="str">
        <f>IFERROR(VLOOKUP(C34,Feuil1!$B$2:$H$42,7,FALSE),"")</f>
        <v>X</v>
      </c>
      <c r="C34" s="3" t="s">
        <v>27</v>
      </c>
      <c r="D34" s="3" t="s">
        <v>28</v>
      </c>
      <c r="E34" s="4">
        <f>IFERROR(VLOOKUP(C34,Feuil1!$B$2:$G$42,3,FALSE),"")</f>
        <v>4427.33</v>
      </c>
      <c r="F34" s="5">
        <f>IFERROR(VLOOKUP(C34,Feuil1!$B$2:$G$42,4,FALSE),"")</f>
        <v>-0.04</v>
      </c>
      <c r="G34" s="4">
        <f>IFERROR(VLOOKUP(C34,Feuil1!$B$2:$G$42,5,FALSE),"")</f>
        <v>4774.34</v>
      </c>
      <c r="H34" s="5">
        <f>IFERROR(VLOOKUP(C34,Feuil1!$B$2:$G$42,6,FALSE),"")</f>
        <v>0.08</v>
      </c>
    </row>
    <row r="35" spans="1:9" s="13" customFormat="1" x14ac:dyDescent="0.35">
      <c r="A35" s="8"/>
      <c r="B35" s="2" t="str">
        <f>IFERROR(VLOOKUP(C35,Feuil1!$B$2:$H$42,7,FALSE),"")</f>
        <v>X</v>
      </c>
      <c r="C35" s="3" t="s">
        <v>93</v>
      </c>
      <c r="D35" s="3" t="s">
        <v>94</v>
      </c>
      <c r="E35" s="4">
        <f>IFERROR(VLOOKUP(C35,Feuil1!$B$2:$G$42,3,FALSE),"")</f>
        <v>4225.57</v>
      </c>
      <c r="F35" s="5">
        <f>IFERROR(VLOOKUP(C35,Feuil1!$B$2:$G$42,4,FALSE),"")</f>
        <v>-0.03</v>
      </c>
      <c r="G35" s="4">
        <f>IFERROR(VLOOKUP(C35,Feuil1!$B$2:$G$42,5,FALSE),"")</f>
        <v>4593.58</v>
      </c>
      <c r="H35" s="5">
        <f>IFERROR(VLOOKUP(C35,Feuil1!$B$2:$G$42,6,FALSE),"")</f>
        <v>0.08</v>
      </c>
    </row>
    <row r="36" spans="1:9" s="13" customFormat="1" x14ac:dyDescent="0.35">
      <c r="A36" s="8"/>
      <c r="B36" s="2" t="str">
        <f>IFERROR(VLOOKUP(C36,Feuil1!$B$2:$H$42,7,FALSE),"")</f>
        <v>X</v>
      </c>
      <c r="C36" s="3" t="s">
        <v>57</v>
      </c>
      <c r="D36" s="3" t="s">
        <v>58</v>
      </c>
      <c r="E36" s="4">
        <f>IFERROR(VLOOKUP(C36,Feuil1!$B$2:$G$42,3,FALSE),"")</f>
        <v>5400.77</v>
      </c>
      <c r="F36" s="5" t="str">
        <f>IFERROR(VLOOKUP(C36,Feuil1!$B$2:$G$42,4,FALSE),"")</f>
        <v/>
      </c>
      <c r="G36" s="4">
        <f>IFERROR(VLOOKUP(C36,Feuil1!$B$2:$G$42,5,FALSE),"")</f>
        <v>5462.84</v>
      </c>
      <c r="H36" s="5" t="str">
        <f>IFERROR(VLOOKUP(C36,Feuil1!$B$2:$G$42,6,FALSE),"")</f>
        <v/>
      </c>
    </row>
    <row r="37" spans="1:9" s="13" customFormat="1" x14ac:dyDescent="0.35">
      <c r="A37" s="8"/>
      <c r="B37" s="2" t="str">
        <f>IFERROR(VLOOKUP(C37,Feuil1!$B$2:$H$42,7,FALSE),"")</f>
        <v>X</v>
      </c>
      <c r="C37" s="3" t="s">
        <v>35</v>
      </c>
      <c r="D37" s="3" t="s">
        <v>36</v>
      </c>
      <c r="E37" s="4">
        <f>IFERROR(VLOOKUP(C37,Feuil1!$B$2:$G$42,3,FALSE),"")</f>
        <v>5782.73</v>
      </c>
      <c r="F37" s="5" t="str">
        <f>IFERROR(VLOOKUP(C37,Feuil1!$B$2:$G$42,4,FALSE),"")</f>
        <v/>
      </c>
      <c r="G37" s="4">
        <f>IFERROR(VLOOKUP(C37,Feuil1!$B$2:$G$42,5,FALSE),"")</f>
        <v>5554.13</v>
      </c>
      <c r="H37" s="5" t="str">
        <f>IFERROR(VLOOKUP(C37,Feuil1!$B$2:$G$42,6,FALSE),"")</f>
        <v/>
      </c>
    </row>
    <row r="38" spans="1:9" s="11" customFormat="1" x14ac:dyDescent="0.35">
      <c r="E38" s="11">
        <f>SUM(E2:E37)</f>
        <v>175060.37999999995</v>
      </c>
    </row>
    <row r="39" spans="1:9" s="11" customFormat="1" x14ac:dyDescent="0.35"/>
    <row r="40" spans="1:9" x14ac:dyDescent="0.35">
      <c r="B40" s="10">
        <f>IFERROR(VLOOKUP(C40,Feuil1!$B$2:$H$42,7,FALSE),"")</f>
        <v>0</v>
      </c>
      <c r="C40" s="3" t="s">
        <v>51</v>
      </c>
      <c r="D40" s="3" t="s">
        <v>52</v>
      </c>
      <c r="E40" s="4">
        <f>IFERROR(VLOOKUP(C40,Feuil1!$B$2:$G$42,3,FALSE),"")</f>
        <v>4924.42</v>
      </c>
      <c r="F40" s="5">
        <f>IFERROR(VLOOKUP(C40,Feuil1!$B$2:$G$42,4,FALSE),"")</f>
        <v>-18.399999999999999</v>
      </c>
      <c r="G40" s="4">
        <f>IFERROR(VLOOKUP(C40,Feuil1!$B$2:$G$42,5,FALSE),"")</f>
        <v>6141.98</v>
      </c>
      <c r="H40" s="5">
        <f>IFERROR(VLOOKUP(C40,Feuil1!$B$2:$G$42,6,FALSE),"")</f>
        <v>7.0000000000000007E-2</v>
      </c>
      <c r="I40" t="s">
        <v>100</v>
      </c>
    </row>
    <row r="42" spans="1:9" x14ac:dyDescent="0.35">
      <c r="B42" s="2">
        <f>IFERROR(VLOOKUP(C42,Feuil1!$B$2:$H$42,7,FALSE),"")</f>
        <v>0</v>
      </c>
      <c r="C42" s="3" t="s">
        <v>59</v>
      </c>
      <c r="D42" s="3" t="s">
        <v>60</v>
      </c>
      <c r="E42" s="4">
        <f>IFERROR(VLOOKUP(C42,Feuil1!$B$2:$G$42,3,FALSE),"")</f>
        <v>4522.95</v>
      </c>
      <c r="F42" s="5">
        <f>IFERROR(VLOOKUP(C42,Feuil1!$B$2:$G$42,4,FALSE),"")</f>
        <v>-21.23</v>
      </c>
      <c r="G42" s="4">
        <f>IFERROR(VLOOKUP(C42,Feuil1!$B$2:$G$42,5,FALSE),"")</f>
        <v>5770.4</v>
      </c>
      <c r="H42" s="5">
        <f>IFERROR(VLOOKUP(C42,Feuil1!$B$2:$G$42,6,FALSE),"")</f>
        <v>7.0000000000000007E-2</v>
      </c>
    </row>
    <row r="44" spans="1:9" x14ac:dyDescent="0.35">
      <c r="B44" s="2">
        <f>IFERROR(VLOOKUP(C44,Feuil1!$B$2:$H$42,7,FALSE),"")</f>
        <v>0</v>
      </c>
      <c r="C44" s="3" t="s">
        <v>83</v>
      </c>
      <c r="D44" s="3" t="s">
        <v>84</v>
      </c>
      <c r="E44" s="4">
        <f>IFERROR(VLOOKUP(C44,Feuil1!$B$2:$G$42,3,FALSE),"")</f>
        <v>4805.71</v>
      </c>
      <c r="F44" s="5">
        <f>IFERROR(VLOOKUP(C44,Feuil1!$B$2:$G$42,4,FALSE),"")</f>
        <v>-4.9400000000000004</v>
      </c>
      <c r="G44" s="4">
        <f>IFERROR(VLOOKUP(C44,Feuil1!$B$2:$G$42,5,FALSE),"")</f>
        <v>5490.97</v>
      </c>
      <c r="H44" s="5">
        <f>IFERROR(VLOOKUP(C44,Feuil1!$B$2:$G$42,6,FALSE),"")</f>
        <v>-0.83</v>
      </c>
    </row>
    <row r="45" spans="1:9" x14ac:dyDescent="0.35">
      <c r="B45" s="2" t="str">
        <f>IFERROR(VLOOKUP(C45,Feuil1!$B$2:$H$42,7,FALSE),"")</f>
        <v/>
      </c>
      <c r="C45" s="3" t="s">
        <v>89</v>
      </c>
      <c r="D45" s="3" t="s">
        <v>90</v>
      </c>
      <c r="E45" s="4">
        <f>IFERROR(VLOOKUP(C45,Feuil1!$B$2:$G$42,3,FALSE),"")</f>
        <v>5640.15</v>
      </c>
      <c r="F45" s="5">
        <f>IFERROR(VLOOKUP(C45,Feuil1!$B$2:$G$42,4,FALSE),"")</f>
        <v>2.83</v>
      </c>
      <c r="G45" s="4">
        <f>IFERROR(VLOOKUP(C45,Feuil1!$B$2:$G$42,5,FALSE),"")</f>
        <v>5759.21</v>
      </c>
      <c r="H45" s="5">
        <f>IFERROR(VLOOKUP(C45,Feuil1!$B$2:$G$42,6,FALSE),"")</f>
        <v>7.0000000000000007E-2</v>
      </c>
    </row>
    <row r="48" spans="1:9" x14ac:dyDescent="0.35">
      <c r="A48" t="s">
        <v>98</v>
      </c>
      <c r="B48" s="2" t="str">
        <f>IFERROR(VLOOKUP(C48,Feuil1!$B$2:$H$42,7,FALSE),"")</f>
        <v/>
      </c>
      <c r="C48" s="3" t="s">
        <v>47</v>
      </c>
      <c r="D48" s="3" t="s">
        <v>48</v>
      </c>
      <c r="E48" s="4">
        <f>IFERROR(VLOOKUP(C48,Feuil1!$B$2:$G$42,3,FALSE),"")</f>
        <v>4325.3599999999997</v>
      </c>
      <c r="F48" s="5">
        <f>IFERROR(VLOOKUP(C48,Feuil1!$B$2:$G$42,4,FALSE),"")</f>
        <v>-21.1</v>
      </c>
      <c r="G48" s="4">
        <f>IFERROR(VLOOKUP(C48,Feuil1!$B$2:$G$42,5,FALSE),"")</f>
        <v>1661.9</v>
      </c>
      <c r="H48" s="5">
        <f>IFERROR(VLOOKUP(C48,Feuil1!$B$2:$G$42,6,FALSE),"")</f>
        <v>-70.16</v>
      </c>
      <c r="I48" s="7">
        <v>45672</v>
      </c>
    </row>
  </sheetData>
  <sortState ref="A2:I38">
    <sortCondition ref="C2"/>
  </sortState>
  <conditionalFormatting sqref="F48 H48 F42 H42 F44:F45 H44:H45 F2:F37 H2:H37">
    <cfRule type="cellIs" dxfId="5" priority="28" operator="lessThan">
      <formula>0</formula>
    </cfRule>
    <cfRule type="cellIs" dxfId="4" priority="29" operator="greaterThan">
      <formula>0</formula>
    </cfRule>
    <cfRule type="cellIs" dxfId="3" priority="30" operator="equal">
      <formula>0</formula>
    </cfRule>
  </conditionalFormatting>
  <conditionalFormatting sqref="F40 H40">
    <cfRule type="cellIs" dxfId="2" priority="19" operator="lessThan">
      <formula>0</formula>
    </cfRule>
    <cfRule type="cellIs" dxfId="1" priority="20" operator="greaterThan">
      <formula>0</formula>
    </cfRule>
    <cfRule type="cellIs" dxfId="0" priority="2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2025-01-23T15:46:22Z</dcterms:created>
  <dcterms:modified xsi:type="dcterms:W3CDTF">2025-01-27T18:13:44Z</dcterms:modified>
</cp:coreProperties>
</file>