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1 - HIGHSKILL\07 - PAIE\Production\2024\12\"/>
    </mc:Choice>
  </mc:AlternateContent>
  <bookViews>
    <workbookView xWindow="0" yWindow="0" windowWidth="30857" windowHeight="16740" activeTab="1"/>
  </bookViews>
  <sheets>
    <sheet name="Feuil2" sheetId="2" r:id="rId1"/>
    <sheet name="Lot" sheetId="4" r:id="rId2"/>
  </sheets>
  <calcPr calcId="162913"/>
</workbook>
</file>

<file path=xl/calcChain.xml><?xml version="1.0" encoding="utf-8"?>
<calcChain xmlns="http://schemas.openxmlformats.org/spreadsheetml/2006/main">
  <c r="E55" i="4" l="1"/>
  <c r="E47" i="4" l="1"/>
  <c r="B11" i="4" l="1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H39" i="4" l="1"/>
  <c r="G39" i="4"/>
  <c r="F39" i="4"/>
  <c r="E39" i="4"/>
  <c r="B7" i="4"/>
  <c r="B53" i="4"/>
  <c r="B10" i="4"/>
  <c r="B2" i="4"/>
  <c r="B3" i="4"/>
  <c r="E23" i="4" l="1"/>
  <c r="F23" i="4"/>
  <c r="G23" i="4"/>
  <c r="H23" i="4"/>
  <c r="E46" i="4"/>
  <c r="F46" i="4"/>
  <c r="G46" i="4"/>
  <c r="H46" i="4"/>
  <c r="E10" i="4"/>
  <c r="F10" i="4"/>
  <c r="G10" i="4"/>
  <c r="H10" i="4"/>
  <c r="E31" i="4"/>
  <c r="F31" i="4"/>
  <c r="G31" i="4"/>
  <c r="H31" i="4"/>
  <c r="E11" i="4"/>
  <c r="F11" i="4"/>
  <c r="G11" i="4"/>
  <c r="H11" i="4"/>
  <c r="E26" i="4"/>
  <c r="F26" i="4"/>
  <c r="G26" i="4"/>
  <c r="H26" i="4"/>
  <c r="E54" i="4"/>
  <c r="F54" i="4"/>
  <c r="G54" i="4"/>
  <c r="H54" i="4"/>
  <c r="E38" i="4"/>
  <c r="F38" i="4"/>
  <c r="G38" i="4"/>
  <c r="H38" i="4"/>
  <c r="E53" i="4"/>
  <c r="F53" i="4"/>
  <c r="G53" i="4"/>
  <c r="H53" i="4"/>
  <c r="E12" i="4"/>
  <c r="F12" i="4"/>
  <c r="G12" i="4"/>
  <c r="H12" i="4"/>
  <c r="E13" i="4"/>
  <c r="F13" i="4"/>
  <c r="G13" i="4"/>
  <c r="H13" i="4"/>
  <c r="E14" i="4"/>
  <c r="F14" i="4"/>
  <c r="G14" i="4"/>
  <c r="H14" i="4"/>
  <c r="E32" i="4"/>
  <c r="F32" i="4"/>
  <c r="G32" i="4"/>
  <c r="H32" i="4"/>
  <c r="E27" i="4"/>
  <c r="F27" i="4"/>
  <c r="G27" i="4"/>
  <c r="H27" i="4"/>
  <c r="E33" i="4"/>
  <c r="F33" i="4"/>
  <c r="G33" i="4"/>
  <c r="H33" i="4"/>
  <c r="E48" i="4"/>
  <c r="F48" i="4"/>
  <c r="G48" i="4"/>
  <c r="H48" i="4"/>
  <c r="E15" i="4"/>
  <c r="F15" i="4"/>
  <c r="G15" i="4"/>
  <c r="H15" i="4"/>
  <c r="E34" i="4"/>
  <c r="F34" i="4"/>
  <c r="G34" i="4"/>
  <c r="H34" i="4"/>
  <c r="E16" i="4"/>
  <c r="F16" i="4"/>
  <c r="G16" i="4"/>
  <c r="H16" i="4"/>
  <c r="E59" i="4"/>
  <c r="F59" i="4"/>
  <c r="G59" i="4"/>
  <c r="H59" i="4"/>
  <c r="E17" i="4"/>
  <c r="F17" i="4"/>
  <c r="G17" i="4"/>
  <c r="H17" i="4"/>
  <c r="E30" i="4"/>
  <c r="F30" i="4"/>
  <c r="G30" i="4"/>
  <c r="H30" i="4"/>
  <c r="E37" i="4"/>
  <c r="F37" i="4"/>
  <c r="G37" i="4"/>
  <c r="H37" i="4"/>
  <c r="E18" i="4"/>
  <c r="F18" i="4"/>
  <c r="G18" i="4"/>
  <c r="H18" i="4"/>
  <c r="E28" i="4"/>
  <c r="F28" i="4"/>
  <c r="G28" i="4"/>
  <c r="H28" i="4"/>
  <c r="E7" i="4"/>
  <c r="F7" i="4"/>
  <c r="G7" i="4"/>
  <c r="H7" i="4"/>
  <c r="E19" i="4"/>
  <c r="F19" i="4"/>
  <c r="G19" i="4"/>
  <c r="H19" i="4"/>
  <c r="E57" i="4"/>
  <c r="F57" i="4"/>
  <c r="G57" i="4"/>
  <c r="H57" i="4"/>
  <c r="E29" i="4"/>
  <c r="F29" i="4"/>
  <c r="G29" i="4"/>
  <c r="H29" i="4"/>
  <c r="E62" i="4"/>
  <c r="F62" i="4"/>
  <c r="G62" i="4"/>
  <c r="H62" i="4"/>
  <c r="E2" i="4"/>
  <c r="F2" i="4"/>
  <c r="G2" i="4"/>
  <c r="H2" i="4"/>
  <c r="E20" i="4"/>
  <c r="F20" i="4"/>
  <c r="G20" i="4"/>
  <c r="H20" i="4"/>
  <c r="E44" i="4"/>
  <c r="F44" i="4"/>
  <c r="G44" i="4"/>
  <c r="H44" i="4"/>
  <c r="E45" i="4"/>
  <c r="F45" i="4"/>
  <c r="G45" i="4"/>
  <c r="H45" i="4"/>
  <c r="E21" i="4"/>
  <c r="F21" i="4"/>
  <c r="G21" i="4"/>
  <c r="H21" i="4"/>
  <c r="E25" i="4"/>
  <c r="F25" i="4"/>
  <c r="G25" i="4"/>
  <c r="H25" i="4"/>
  <c r="E36" i="4"/>
  <c r="F36" i="4"/>
  <c r="G36" i="4"/>
  <c r="H36" i="4"/>
  <c r="E35" i="4"/>
  <c r="F35" i="4"/>
  <c r="G35" i="4"/>
  <c r="H35" i="4"/>
  <c r="E22" i="4"/>
  <c r="F22" i="4"/>
  <c r="G22" i="4"/>
  <c r="H22" i="4"/>
  <c r="E24" i="4"/>
  <c r="F24" i="4"/>
  <c r="G24" i="4"/>
  <c r="H24" i="4"/>
  <c r="F47" i="4"/>
  <c r="G47" i="4"/>
  <c r="H47" i="4"/>
  <c r="H49" i="4"/>
  <c r="G49" i="4"/>
  <c r="F49" i="4"/>
  <c r="E49" i="4"/>
  <c r="B46" i="4"/>
  <c r="B54" i="4"/>
  <c r="B48" i="4"/>
  <c r="B59" i="4"/>
  <c r="B57" i="4"/>
  <c r="B62" i="4"/>
  <c r="B44" i="4"/>
  <c r="B45" i="4"/>
  <c r="B47" i="4"/>
  <c r="B49" i="4"/>
  <c r="H3" i="4"/>
  <c r="G3" i="4"/>
  <c r="F3" i="4"/>
  <c r="E3" i="4"/>
  <c r="E50" i="4" l="1"/>
  <c r="E40" i="4"/>
</calcChain>
</file>

<file path=xl/sharedStrings.xml><?xml version="1.0" encoding="utf-8"?>
<sst xmlns="http://schemas.openxmlformats.org/spreadsheetml/2006/main" count="330" uniqueCount="126">
  <si>
    <t>Coché</t>
  </si>
  <si>
    <t>Matricule</t>
  </si>
  <si>
    <t>Salarié</t>
  </si>
  <si>
    <t>Salaire
net à payer</t>
  </si>
  <si>
    <t>% Var.</t>
  </si>
  <si>
    <t>Salaire
brut</t>
  </si>
  <si>
    <t>Heures
normales</t>
  </si>
  <si>
    <t>Heures
suppl.</t>
  </si>
  <si>
    <t>Acompte
retenu</t>
  </si>
  <si>
    <t>% Charges
salariales</t>
  </si>
  <si>
    <t>% Charges
patronales</t>
  </si>
  <si>
    <t>% Charges</t>
  </si>
  <si>
    <t>Tranche
B</t>
  </si>
  <si>
    <t>Tranche
C</t>
  </si>
  <si>
    <t>X</t>
  </si>
  <si>
    <t>STC</t>
  </si>
  <si>
    <t/>
  </si>
  <si>
    <t>00003</t>
  </si>
  <si>
    <t>WERFELLI Alaaeddinne</t>
  </si>
  <si>
    <t>00006</t>
  </si>
  <si>
    <t>BENAMOR Hazem</t>
  </si>
  <si>
    <t>00010</t>
  </si>
  <si>
    <t>FOUZAII Mohamed</t>
  </si>
  <si>
    <t>00014</t>
  </si>
  <si>
    <t>CHACHIL Jamal</t>
  </si>
  <si>
    <t>00017</t>
  </si>
  <si>
    <t>OTHMAN Emna</t>
  </si>
  <si>
    <t>00019</t>
  </si>
  <si>
    <t>BOUMI Hanane</t>
  </si>
  <si>
    <t>00020</t>
  </si>
  <si>
    <t>BEN HELEL Mohamed Sadok</t>
  </si>
  <si>
    <t>00023</t>
  </si>
  <si>
    <t>SNOUSSI Wadii</t>
  </si>
  <si>
    <t>00028</t>
  </si>
  <si>
    <t>BIOKOU Sourou Mabayomidje JF</t>
  </si>
  <si>
    <t>00032</t>
  </si>
  <si>
    <t>GOLALI Chelcy</t>
  </si>
  <si>
    <t>00033</t>
  </si>
  <si>
    <t>AMRI Marwa</t>
  </si>
  <si>
    <t>00036</t>
  </si>
  <si>
    <t>TABOUBI Bechir</t>
  </si>
  <si>
    <t>00037</t>
  </si>
  <si>
    <t>RGUEI Ahmed</t>
  </si>
  <si>
    <t>00038</t>
  </si>
  <si>
    <t>MILADI Houssem Eddine</t>
  </si>
  <si>
    <t>00041</t>
  </si>
  <si>
    <t>AFFES Mohamed Ali</t>
  </si>
  <si>
    <t>00047</t>
  </si>
  <si>
    <t>MEKNI Mohamed Amine</t>
  </si>
  <si>
    <t>00051</t>
  </si>
  <si>
    <t>ZAFZEF Mourad</t>
  </si>
  <si>
    <t>00052</t>
  </si>
  <si>
    <t>OUNIS Mokhtar</t>
  </si>
  <si>
    <t>00055</t>
  </si>
  <si>
    <t>HOUIDI Ramzi</t>
  </si>
  <si>
    <t>00056</t>
  </si>
  <si>
    <t>DAHBI SKALI Anas</t>
  </si>
  <si>
    <t>00057</t>
  </si>
  <si>
    <t>GOUYVENOUX Cedric</t>
  </si>
  <si>
    <t>00058</t>
  </si>
  <si>
    <t>EL AOUAD Mostapha</t>
  </si>
  <si>
    <t>00060</t>
  </si>
  <si>
    <t>RIAHI Rafik</t>
  </si>
  <si>
    <t>00061</t>
  </si>
  <si>
    <t>KHEMISSI Hassen</t>
  </si>
  <si>
    <t>00062</t>
  </si>
  <si>
    <t>LEHLIB Ahmed</t>
  </si>
  <si>
    <t>00063</t>
  </si>
  <si>
    <t>JAZIRI Anis</t>
  </si>
  <si>
    <t>00064</t>
  </si>
  <si>
    <t>REZGUI Yosser</t>
  </si>
  <si>
    <t>00065</t>
  </si>
  <si>
    <t>OUERTANI Zied</t>
  </si>
  <si>
    <t>00068</t>
  </si>
  <si>
    <t>DAMMAK Salma</t>
  </si>
  <si>
    <t>00070</t>
  </si>
  <si>
    <t>BEN SASSI Dhia Eddine</t>
  </si>
  <si>
    <t>00071</t>
  </si>
  <si>
    <t>BEN AOUN Hamza</t>
  </si>
  <si>
    <t>00072</t>
  </si>
  <si>
    <t>HAMDI Besma née NECIB</t>
  </si>
  <si>
    <t>00073</t>
  </si>
  <si>
    <t>BOUBAKER Mohamed</t>
  </si>
  <si>
    <t>00076</t>
  </si>
  <si>
    <t>BENHZEZ Ali</t>
  </si>
  <si>
    <t>00079</t>
  </si>
  <si>
    <t>CHANNAOUI Hiba</t>
  </si>
  <si>
    <t>00080</t>
  </si>
  <si>
    <t>MOHAMED ICBAL Imran</t>
  </si>
  <si>
    <t>00081</t>
  </si>
  <si>
    <t>MOKNI Mohamed Seifeddine</t>
  </si>
  <si>
    <t>00082</t>
  </si>
  <si>
    <t>ZEMMOURI Imane époux(se) AMZIL</t>
  </si>
  <si>
    <t>00083</t>
  </si>
  <si>
    <t>AYEB Abir</t>
  </si>
  <si>
    <t>00086</t>
  </si>
  <si>
    <t>AYADI Iskandar</t>
  </si>
  <si>
    <t>00087</t>
  </si>
  <si>
    <t>BENALI Ep TABOUBI Rania</t>
  </si>
  <si>
    <t>00088</t>
  </si>
  <si>
    <t>ZAGHLOUL Yassine</t>
  </si>
  <si>
    <t>00089</t>
  </si>
  <si>
    <t>LANDOLSI Dhafer</t>
  </si>
  <si>
    <t>00001</t>
  </si>
  <si>
    <t>OUAKRIM Boutaïna</t>
  </si>
  <si>
    <t>demarrage n-1</t>
  </si>
  <si>
    <t>indemnité CP</t>
  </si>
  <si>
    <t>astreinte n-1</t>
  </si>
  <si>
    <t>sans solde</t>
  </si>
  <si>
    <t>Lot 1</t>
  </si>
  <si>
    <t>plafond d'exoneration sur les HS (7500€) atteint</t>
  </si>
  <si>
    <t>acompte 500 novembre et 250 en decembre</t>
  </si>
  <si>
    <t>sans solde+regul repas</t>
  </si>
  <si>
    <t xml:space="preserve">3 colone </t>
  </si>
  <si>
    <t>tjm consultant/ fournisseur</t>
  </si>
  <si>
    <t>marge par jour / consultant</t>
  </si>
  <si>
    <t>moyenne de marge par consultant</t>
  </si>
  <si>
    <t xml:space="preserve">Lot </t>
  </si>
  <si>
    <t>indemnité CP (n-1)</t>
  </si>
  <si>
    <t>demarrage</t>
  </si>
  <si>
    <t>prime (n-1)</t>
  </si>
  <si>
    <t>regul repas</t>
  </si>
  <si>
    <t>demarage (n-1)</t>
  </si>
  <si>
    <t>congé -- maladi</t>
  </si>
  <si>
    <t>Lot 2</t>
  </si>
  <si>
    <t>Lot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</si>
</sst>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08080"/>
        <bgColor indexed="64"/>
      </patternFill>
    </fill>
    <fill>
      <patternFill patternType="solid">
        <fgColor rgb="FFFFFFE0"/>
        <bgColor indexed="64"/>
      </patternFill>
    </fill>
    <fill>
      <patternFill patternType="solid">
        <fgColor rgb="FFFFF5EE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0">
    <xf numFmtId="0" fontId="0" fillId="0" borderId="0" xfId="0"/>
    <xf numFmtId="0" fontId="18" fillId="33" borderId="10" xfId="0" quotePrefix="1" applyNumberFormat="1" applyFont="1" applyFill="1" applyBorder="1" applyAlignment="1" applyProtection="1">
      <alignment horizontal="center" vertical="center" wrapText="1"/>
    </xf>
    <xf numFmtId="4" fontId="19" fillId="37" borderId="0" xfId="0" applyNumberFormat="1" applyFont="1" applyFill="1" applyBorder="1" applyAlignment="1" applyProtection="1"/>
    <xf numFmtId="0" fontId="19" fillId="34" borderId="0" xfId="0" applyNumberFormat="1" applyFont="1" applyFill="1" applyBorder="1" applyAlignment="1" applyProtection="1"/>
    <xf numFmtId="0" fontId="19" fillId="35" borderId="0" xfId="0" applyNumberFormat="1" applyFont="1" applyFill="1" applyBorder="1" applyAlignment="1" applyProtection="1"/>
    <xf numFmtId="0" fontId="0" fillId="0" borderId="0" xfId="0"/>
    <xf numFmtId="0" fontId="19" fillId="34" borderId="0" xfId="0" applyNumberFormat="1" applyFont="1" applyFill="1" applyBorder="1" applyAlignment="1" applyProtection="1"/>
    <xf numFmtId="4" fontId="19" fillId="36" borderId="0" xfId="0" applyNumberFormat="1" applyFont="1" applyFill="1" applyBorder="1" applyAlignment="1" applyProtection="1"/>
    <xf numFmtId="0" fontId="20" fillId="38" borderId="0" xfId="0" applyFont="1" applyFill="1"/>
    <xf numFmtId="0" fontId="19" fillId="34" borderId="0" xfId="0" applyNumberFormat="1" applyFont="1" applyFill="1" applyBorder="1" applyAlignment="1" applyProtection="1"/>
    <xf numFmtId="0" fontId="19" fillId="35" borderId="0" xfId="0" applyNumberFormat="1" applyFont="1" applyFill="1" applyBorder="1" applyAlignment="1" applyProtection="1"/>
    <xf numFmtId="4" fontId="19" fillId="36" borderId="0" xfId="0" applyNumberFormat="1" applyFont="1" applyFill="1" applyBorder="1" applyAlignment="1" applyProtection="1"/>
    <xf numFmtId="4" fontId="19" fillId="36" borderId="0" xfId="0" applyNumberFormat="1" applyFont="1" applyFill="1" applyBorder="1" applyAlignment="1" applyProtection="1"/>
    <xf numFmtId="0" fontId="20" fillId="39" borderId="0" xfId="0" applyFont="1" applyFill="1"/>
    <xf numFmtId="0" fontId="0" fillId="0" borderId="0" xfId="0"/>
    <xf numFmtId="0" fontId="19" fillId="34" borderId="0" xfId="0" applyNumberFormat="1" applyFont="1" applyFill="1" applyBorder="1" applyAlignment="1" applyProtection="1"/>
    <xf numFmtId="0" fontId="0" fillId="0" borderId="0" xfId="0"/>
    <xf numFmtId="4" fontId="0" fillId="0" borderId="0" xfId="0" applyNumberFormat="1"/>
    <xf numFmtId="4" fontId="19" fillId="36" borderId="0" xfId="0" applyNumberFormat="1" applyFont="1" applyFill="1" applyBorder="1" applyAlignment="1" applyProtection="1"/>
    <xf numFmtId="0" fontId="19" fillId="35" borderId="0" xfId="0" applyNumberFormat="1" applyFont="1" applyFill="1" applyBorder="1" applyAlignment="1" applyProtection="1"/>
    <xf numFmtId="4" fontId="19" fillId="36" borderId="0" xfId="0" applyNumberFormat="1" applyFont="1" applyFill="1" applyBorder="1" applyAlignment="1" applyProtection="1"/>
    <xf numFmtId="4" fontId="19" fillId="36" borderId="0" xfId="0" applyNumberFormat="1" applyFont="1" applyFill="1" applyBorder="1" applyAlignment="1" applyProtection="1"/>
    <xf numFmtId="0" fontId="19" fillId="34" borderId="0" xfId="0" applyNumberFormat="1" applyFont="1" applyFill="1" applyBorder="1" applyAlignment="1" applyProtection="1"/>
    <xf numFmtId="0" fontId="19" fillId="35" borderId="0" xfId="0" applyNumberFormat="1" applyFont="1" applyFill="1" applyBorder="1" applyAlignment="1" applyProtection="1"/>
    <xf numFmtId="4" fontId="19" fillId="36" borderId="0" xfId="0" applyNumberFormat="1" applyFont="1" applyFill="1" applyBorder="1" applyAlignment="1" applyProtection="1"/>
    <xf numFmtId="0" fontId="19" fillId="39" borderId="0" xfId="0" applyNumberFormat="1" applyFont="1" applyFill="1" applyBorder="1" applyAlignment="1" applyProtection="1"/>
    <xf numFmtId="0" fontId="19" fillId="40" borderId="0" xfId="0" applyNumberFormat="1" applyFont="1" applyFill="1" applyBorder="1" applyAlignment="1" applyProtection="1"/>
    <xf numFmtId="0" fontId="19" fillId="34" borderId="0" xfId="0" applyNumberFormat="1" applyFont="1" applyFill="1" applyBorder="1" applyAlignment="1" applyProtection="1"/>
    <xf numFmtId="0" fontId="19" fillId="34" borderId="0" xfId="0" applyNumberFormat="1" applyFont="1" applyFill="1" applyBorder="1" applyAlignment="1" applyProtection="1"/>
    <xf numFmtId="0" fontId="19" fillId="35" borderId="0" xfId="0" applyNumberFormat="1" applyFont="1" applyFill="1" applyBorder="1" applyAlignment="1" applyProtection="1"/>
    <xf numFmtId="4" fontId="19" fillId="36" borderId="0" xfId="0" applyNumberFormat="1" applyFont="1" applyFill="1" applyBorder="1" applyAlignment="1" applyProtection="1"/>
    <xf numFmtId="0" fontId="19" fillId="36" borderId="0" xfId="0" applyNumberFormat="1" applyFont="1" applyFill="1" applyBorder="1" applyAlignment="1" applyProtection="1"/>
    <xf numFmtId="4" fontId="19" fillId="36" borderId="0" xfId="0" applyNumberFormat="1" applyFont="1" applyFill="1" applyBorder="1" applyAlignment="1" applyProtection="1"/>
    <xf numFmtId="0" fontId="19" fillId="36" borderId="0" xfId="0" applyNumberFormat="1" applyFont="1" applyFill="1" applyBorder="1" applyAlignment="1" applyProtection="1"/>
    <xf numFmtId="0" fontId="19" fillId="41" borderId="0" xfId="0" applyNumberFormat="1" applyFont="1" applyFill="1" applyBorder="1" applyAlignment="1" applyProtection="1"/>
    <xf numFmtId="0" fontId="19" fillId="34" borderId="0" xfId="0" applyNumberFormat="1" applyFont="1" applyFill="1" applyBorder="1" applyAlignment="1" applyProtection="1"/>
    <xf numFmtId="0" fontId="19" fillId="35" borderId="0" xfId="0" applyNumberFormat="1" applyFont="1" applyFill="1" applyBorder="1" applyAlignment="1" applyProtection="1"/>
    <xf numFmtId="4" fontId="19" fillId="36" borderId="0" xfId="0" applyNumberFormat="1" applyFont="1" applyFill="1" applyBorder="1" applyAlignment="1" applyProtection="1"/>
    <xf numFmtId="0" fontId="0" fillId="0" borderId="0" xfId="0"/>
    <xf numFmtId="0" fontId="19" fillId="34" borderId="0" xfId="0" applyNumberFormat="1" applyFont="1" applyFill="1" applyBorder="1" applyAlignment="1" applyProtection="1"/>
    <xf numFmtId="4" fontId="19" fillId="36" borderId="0" xfId="0" applyNumberFormat="1" applyFont="1" applyFill="1" applyBorder="1" applyAlignment="1" applyProtection="1"/>
    <xf numFmtId="0" fontId="21" fillId="0" borderId="0" xfId="0" applyFont="1" applyFill="1" applyAlignment="1">
      <alignment vertical="center"/>
    </xf>
    <xf numFmtId="0" fontId="0" fillId="0" borderId="0" xfId="0" applyFill="1"/>
    <xf numFmtId="0" fontId="21" fillId="39" borderId="0" xfId="0" applyFont="1" applyFill="1" applyAlignment="1">
      <alignment horizontal="center" vertical="center"/>
    </xf>
    <xf numFmtId="0" fontId="21" fillId="42" borderId="0" xfId="0" applyFont="1" applyFill="1" applyAlignment="1">
      <alignment horizontal="center" vertical="center"/>
    </xf>
    <xf numFmtId="0" fontId="21" fillId="43" borderId="0" xfId="0" applyFont="1" applyFill="1" applyAlignment="1">
      <alignment horizontal="center" vertical="center"/>
    </xf>
    <xf numFmtId="0" fontId="19" fillId="34" borderId="0" xfId="0" applyNumberFormat="1" applyFont="1" applyFill="1" applyBorder="1" applyAlignment="1" applyProtection="1"/>
    <xf numFmtId="0" fontId="19" fillId="35" borderId="0" xfId="0" applyNumberFormat="1" applyFont="1" applyFill="1" applyBorder="1" applyAlignment="1" applyProtection="1"/>
    <xf numFmtId="4" fontId="19" fillId="36" borderId="0" xfId="0" applyNumberFormat="1" applyFont="1" applyFill="1" applyBorder="1" applyAlignment="1" applyProtection="1"/>
    <xf numFmtId="4" fontId="19" fillId="36" borderId="0" xfId="0" applyNumberFormat="1" applyFont="1" applyFill="1" applyBorder="1" applyAlignment="1" applyProtection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1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topLeftCell="A37" workbookViewId="0">
      <selection activeCell="I39" sqref="I39:U40"/>
    </sheetView>
  </sheetViews>
  <sheetFormatPr baseColWidth="10" defaultRowHeight="14.6" x14ac:dyDescent="0.4"/>
  <cols>
    <col min="1" max="1" width="5.921875" bestFit="1" customWidth="1"/>
    <col min="2" max="2" width="8.84375" bestFit="1" customWidth="1"/>
    <col min="3" max="3" width="30.3828125" bestFit="1" customWidth="1"/>
    <col min="4" max="4" width="10.23046875" bestFit="1" customWidth="1"/>
    <col min="5" max="5" width="6.23046875" bestFit="1" customWidth="1"/>
    <col min="6" max="6" width="8.69140625" bestFit="1" customWidth="1"/>
    <col min="7" max="7" width="6.23046875" bestFit="1" customWidth="1"/>
    <col min="8" max="8" width="5.921875" bestFit="1" customWidth="1"/>
    <col min="9" max="9" width="8.53515625" bestFit="1" customWidth="1"/>
    <col min="10" max="10" width="6.15234375" bestFit="1" customWidth="1"/>
    <col min="11" max="11" width="6.61328125" bestFit="1" customWidth="1"/>
    <col min="12" max="12" width="6.15234375" bestFit="1" customWidth="1"/>
    <col min="13" max="13" width="8.3828125" bestFit="1" customWidth="1"/>
    <col min="14" max="14" width="9.23046875" bestFit="1" customWidth="1"/>
    <col min="15" max="15" width="6.15234375" bestFit="1" customWidth="1"/>
    <col min="16" max="16" width="9.69140625" bestFit="1" customWidth="1"/>
    <col min="17" max="17" width="6.15234375" bestFit="1" customWidth="1"/>
    <col min="18" max="18" width="9.23046875" bestFit="1" customWidth="1"/>
    <col min="19" max="19" width="6.15234375" bestFit="1" customWidth="1"/>
    <col min="20" max="20" width="7.69140625" bestFit="1" customWidth="1"/>
    <col min="21" max="21" width="7.53515625" bestFit="1" customWidth="1"/>
  </cols>
  <sheetData>
    <row r="1" spans="1:21" ht="43.75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4</v>
      </c>
      <c r="H1" s="1" t="s">
        <v>0</v>
      </c>
      <c r="I1" s="1" t="s">
        <v>6</v>
      </c>
      <c r="J1" s="1" t="s">
        <v>4</v>
      </c>
      <c r="K1" s="1" t="s">
        <v>7</v>
      </c>
      <c r="L1" s="1" t="s">
        <v>4</v>
      </c>
      <c r="M1" s="1" t="s">
        <v>8</v>
      </c>
      <c r="N1" s="1" t="s">
        <v>9</v>
      </c>
      <c r="O1" s="1" t="s">
        <v>4</v>
      </c>
      <c r="P1" s="1" t="s">
        <v>10</v>
      </c>
      <c r="Q1" s="1" t="s">
        <v>4</v>
      </c>
      <c r="R1" s="1" t="s">
        <v>11</v>
      </c>
      <c r="S1" s="1" t="s">
        <v>4</v>
      </c>
      <c r="T1" s="1" t="s">
        <v>12</v>
      </c>
      <c r="U1" s="1" t="s">
        <v>13</v>
      </c>
    </row>
    <row r="2" spans="1:21" x14ac:dyDescent="0.4">
      <c r="A2" s="9" t="s">
        <v>14</v>
      </c>
      <c r="B2" s="10" t="s">
        <v>81</v>
      </c>
      <c r="C2" s="10" t="s">
        <v>82</v>
      </c>
      <c r="D2" s="11">
        <v>4158.18</v>
      </c>
      <c r="E2" s="11">
        <v>-26.89</v>
      </c>
      <c r="F2" s="11">
        <v>2806.74</v>
      </c>
      <c r="G2" s="11">
        <v>-54.77</v>
      </c>
      <c r="H2" s="3" t="s">
        <v>14</v>
      </c>
      <c r="I2" s="12">
        <v>56</v>
      </c>
      <c r="J2" s="12">
        <v>-54.72</v>
      </c>
      <c r="K2" s="12">
        <v>14.08</v>
      </c>
      <c r="L2" s="12">
        <v>-54.52</v>
      </c>
      <c r="M2" s="12">
        <v>0</v>
      </c>
      <c r="N2" s="12">
        <v>21.51</v>
      </c>
      <c r="O2" s="12">
        <v>4.88</v>
      </c>
      <c r="P2" s="12">
        <v>42.64</v>
      </c>
      <c r="Q2" s="12">
        <v>1.27</v>
      </c>
      <c r="R2" s="12">
        <v>64.14</v>
      </c>
      <c r="S2" s="12">
        <v>2.4500000000000002</v>
      </c>
      <c r="T2" s="12">
        <v>1435.64</v>
      </c>
      <c r="U2" s="12">
        <v>0</v>
      </c>
    </row>
    <row r="3" spans="1:21" x14ac:dyDescent="0.4">
      <c r="A3" s="22" t="s">
        <v>14</v>
      </c>
      <c r="B3" s="23" t="s">
        <v>79</v>
      </c>
      <c r="C3" s="23" t="s">
        <v>80</v>
      </c>
      <c r="D3" s="24">
        <v>7720</v>
      </c>
      <c r="E3" s="2"/>
      <c r="F3" s="24">
        <v>6155.67</v>
      </c>
      <c r="G3" s="2"/>
      <c r="H3" s="22" t="s">
        <v>14</v>
      </c>
    </row>
    <row r="4" spans="1:21" s="16" customFormat="1" x14ac:dyDescent="0.4">
      <c r="A4" s="15" t="s">
        <v>14</v>
      </c>
      <c r="B4" s="19" t="s">
        <v>69</v>
      </c>
      <c r="C4" s="19" t="s">
        <v>70</v>
      </c>
      <c r="D4" s="20">
        <v>4881.62</v>
      </c>
      <c r="E4" s="20">
        <v>13.27</v>
      </c>
      <c r="F4" s="20">
        <v>5277.42</v>
      </c>
      <c r="G4" s="20">
        <v>13.89</v>
      </c>
      <c r="H4" s="22" t="s">
        <v>14</v>
      </c>
      <c r="I4" s="21">
        <v>137.66999999999999</v>
      </c>
      <c r="J4" s="21">
        <v>13.37</v>
      </c>
      <c r="K4" s="21">
        <v>34.479999999999997</v>
      </c>
      <c r="L4" s="21">
        <v>18.079999999999998</v>
      </c>
      <c r="M4" s="21">
        <v>0</v>
      </c>
      <c r="N4" s="21">
        <v>20.75</v>
      </c>
      <c r="O4" s="21">
        <v>-0.68</v>
      </c>
      <c r="P4" s="21">
        <v>41.74</v>
      </c>
      <c r="Q4" s="21">
        <v>-0.24</v>
      </c>
      <c r="R4" s="21">
        <v>62.5</v>
      </c>
      <c r="S4" s="21">
        <v>-0.39</v>
      </c>
      <c r="T4" s="21">
        <v>1662.71</v>
      </c>
      <c r="U4" s="21">
        <v>0</v>
      </c>
    </row>
    <row r="5" spans="1:21" s="16" customFormat="1" x14ac:dyDescent="0.4"/>
    <row r="6" spans="1:21" s="16" customFormat="1" x14ac:dyDescent="0.4"/>
    <row r="7" spans="1:21" x14ac:dyDescent="0.4">
      <c r="A7" s="28" t="s">
        <v>14</v>
      </c>
      <c r="B7" s="29" t="s">
        <v>103</v>
      </c>
      <c r="C7" s="29" t="s">
        <v>104</v>
      </c>
      <c r="D7" s="30">
        <v>2944.66</v>
      </c>
      <c r="E7" s="31" t="s">
        <v>16</v>
      </c>
      <c r="F7" s="30">
        <v>3190.06</v>
      </c>
      <c r="G7" s="31" t="s">
        <v>16</v>
      </c>
      <c r="H7" s="27" t="s">
        <v>14</v>
      </c>
      <c r="I7" s="32">
        <v>84</v>
      </c>
      <c r="J7" s="33" t="s">
        <v>16</v>
      </c>
      <c r="K7" s="32">
        <v>21.12</v>
      </c>
      <c r="L7" s="33" t="s">
        <v>16</v>
      </c>
      <c r="M7" s="32">
        <v>0</v>
      </c>
      <c r="N7" s="32">
        <v>21.37</v>
      </c>
      <c r="O7" s="33" t="s">
        <v>16</v>
      </c>
      <c r="P7" s="32">
        <v>42.25</v>
      </c>
      <c r="Q7" s="33" t="s">
        <v>16</v>
      </c>
      <c r="R7" s="32">
        <v>63.62</v>
      </c>
      <c r="S7" s="33" t="s">
        <v>16</v>
      </c>
      <c r="T7" s="32">
        <v>1195.74</v>
      </c>
      <c r="U7" s="32">
        <v>0</v>
      </c>
    </row>
    <row r="8" spans="1:21" x14ac:dyDescent="0.4">
      <c r="A8" s="28" t="s">
        <v>14</v>
      </c>
      <c r="B8" s="29" t="s">
        <v>19</v>
      </c>
      <c r="C8" s="29" t="s">
        <v>20</v>
      </c>
      <c r="D8" s="30">
        <v>4820.18</v>
      </c>
      <c r="E8" s="30">
        <v>5.45</v>
      </c>
      <c r="F8" s="30">
        <v>6377.92</v>
      </c>
      <c r="G8" s="30">
        <v>4.49</v>
      </c>
      <c r="H8" s="27" t="s">
        <v>14</v>
      </c>
      <c r="I8" s="32">
        <v>151.66999999999999</v>
      </c>
      <c r="J8" s="32">
        <v>0</v>
      </c>
      <c r="K8" s="32">
        <v>12</v>
      </c>
      <c r="L8" s="32">
        <v>0</v>
      </c>
      <c r="M8" s="32">
        <v>-1000</v>
      </c>
      <c r="N8" s="32">
        <v>23.53</v>
      </c>
      <c r="O8" s="32">
        <v>-0.06</v>
      </c>
      <c r="P8" s="32">
        <v>42.2</v>
      </c>
      <c r="Q8" s="32">
        <v>-0.1</v>
      </c>
      <c r="R8" s="32">
        <v>65.739999999999995</v>
      </c>
      <c r="S8" s="32">
        <v>-0.08</v>
      </c>
      <c r="T8" s="32">
        <v>2513.92</v>
      </c>
      <c r="U8" s="32">
        <v>0</v>
      </c>
    </row>
    <row r="9" spans="1:21" x14ac:dyDescent="0.4">
      <c r="A9" s="28" t="s">
        <v>14</v>
      </c>
      <c r="B9" s="29" t="s">
        <v>23</v>
      </c>
      <c r="C9" s="29" t="s">
        <v>24</v>
      </c>
      <c r="D9" s="30">
        <v>5209.6000000000004</v>
      </c>
      <c r="E9" s="30">
        <v>0</v>
      </c>
      <c r="F9" s="30">
        <v>5940.61</v>
      </c>
      <c r="G9" s="30">
        <v>0</v>
      </c>
      <c r="H9" s="27" t="s">
        <v>14</v>
      </c>
      <c r="I9" s="32">
        <v>151.66999999999999</v>
      </c>
      <c r="J9" s="32">
        <v>0</v>
      </c>
      <c r="K9" s="32">
        <v>32</v>
      </c>
      <c r="L9" s="32">
        <v>0</v>
      </c>
      <c r="M9" s="32">
        <v>0</v>
      </c>
      <c r="N9" s="32">
        <v>21.02</v>
      </c>
      <c r="O9" s="32">
        <v>0</v>
      </c>
      <c r="P9" s="32">
        <v>41.75</v>
      </c>
      <c r="Q9" s="32">
        <v>-0.18</v>
      </c>
      <c r="R9" s="32">
        <v>62.76</v>
      </c>
      <c r="S9" s="32">
        <v>-0.12</v>
      </c>
      <c r="T9" s="32">
        <v>2076.61</v>
      </c>
      <c r="U9" s="32">
        <v>0</v>
      </c>
    </row>
    <row r="10" spans="1:21" x14ac:dyDescent="0.4">
      <c r="A10" s="28" t="s">
        <v>14</v>
      </c>
      <c r="B10" s="29" t="s">
        <v>25</v>
      </c>
      <c r="C10" s="29" t="s">
        <v>26</v>
      </c>
      <c r="D10" s="30">
        <v>4353.96</v>
      </c>
      <c r="E10" s="30">
        <v>0</v>
      </c>
      <c r="F10" s="30">
        <v>4333.1099999999997</v>
      </c>
      <c r="G10" s="30">
        <v>0</v>
      </c>
      <c r="H10" s="27" t="s">
        <v>14</v>
      </c>
      <c r="I10" s="32">
        <v>151.66999999999999</v>
      </c>
      <c r="J10" s="32">
        <v>0</v>
      </c>
      <c r="K10" s="32">
        <v>38</v>
      </c>
      <c r="L10" s="32">
        <v>0</v>
      </c>
      <c r="M10" s="32">
        <v>0</v>
      </c>
      <c r="N10" s="32">
        <v>21.12</v>
      </c>
      <c r="O10" s="32">
        <v>0</v>
      </c>
      <c r="P10" s="32">
        <v>35.74</v>
      </c>
      <c r="Q10" s="32">
        <v>-0.42</v>
      </c>
      <c r="R10" s="32">
        <v>56.86</v>
      </c>
      <c r="S10" s="32">
        <v>-0.27</v>
      </c>
      <c r="T10" s="32">
        <v>469.11</v>
      </c>
      <c r="U10" s="32">
        <v>0</v>
      </c>
    </row>
    <row r="11" spans="1:21" x14ac:dyDescent="0.4">
      <c r="A11" s="28" t="s">
        <v>14</v>
      </c>
      <c r="B11" s="29" t="s">
        <v>27</v>
      </c>
      <c r="C11" s="29" t="s">
        <v>28</v>
      </c>
      <c r="D11" s="30">
        <v>4707.8900000000003</v>
      </c>
      <c r="E11" s="30">
        <v>0</v>
      </c>
      <c r="F11" s="30">
        <v>5532.35</v>
      </c>
      <c r="G11" s="30">
        <v>0</v>
      </c>
      <c r="H11" s="27" t="s">
        <v>14</v>
      </c>
      <c r="I11" s="32">
        <v>151.66999999999999</v>
      </c>
      <c r="J11" s="32">
        <v>0</v>
      </c>
      <c r="K11" s="32">
        <v>35</v>
      </c>
      <c r="L11" s="32">
        <v>0</v>
      </c>
      <c r="M11" s="32">
        <v>0</v>
      </c>
      <c r="N11" s="32">
        <v>20.92</v>
      </c>
      <c r="O11" s="32">
        <v>0</v>
      </c>
      <c r="P11" s="32">
        <v>41.75</v>
      </c>
      <c r="Q11" s="32">
        <v>0.16</v>
      </c>
      <c r="R11" s="32">
        <v>62.67</v>
      </c>
      <c r="S11" s="32">
        <v>0.11</v>
      </c>
      <c r="T11" s="32">
        <v>1668.35</v>
      </c>
      <c r="U11" s="32">
        <v>0</v>
      </c>
    </row>
    <row r="12" spans="1:21" x14ac:dyDescent="0.4">
      <c r="A12" s="28" t="s">
        <v>14</v>
      </c>
      <c r="B12" s="29" t="s">
        <v>29</v>
      </c>
      <c r="C12" s="29" t="s">
        <v>30</v>
      </c>
      <c r="D12" s="30">
        <v>4995.46</v>
      </c>
      <c r="E12" s="30">
        <v>-4.4800000000000004</v>
      </c>
      <c r="F12" s="30">
        <v>5218.24</v>
      </c>
      <c r="G12" s="30">
        <v>-4.45</v>
      </c>
      <c r="H12" s="27" t="s">
        <v>14</v>
      </c>
      <c r="I12" s="32">
        <v>144.66999999999999</v>
      </c>
      <c r="J12" s="32">
        <v>-4.62</v>
      </c>
      <c r="K12" s="32">
        <v>36.24</v>
      </c>
      <c r="L12" s="32">
        <v>-4.63</v>
      </c>
      <c r="M12" s="32">
        <v>0</v>
      </c>
      <c r="N12" s="32">
        <v>20.78</v>
      </c>
      <c r="O12" s="32">
        <v>0.2</v>
      </c>
      <c r="P12" s="32">
        <v>42.16</v>
      </c>
      <c r="Q12" s="32">
        <v>1.33</v>
      </c>
      <c r="R12" s="32">
        <v>62.94</v>
      </c>
      <c r="S12" s="32">
        <v>0.95</v>
      </c>
      <c r="T12" s="32">
        <v>1478.89</v>
      </c>
      <c r="U12" s="32">
        <v>0</v>
      </c>
    </row>
    <row r="13" spans="1:21" x14ac:dyDescent="0.4">
      <c r="A13" s="28" t="s">
        <v>14</v>
      </c>
      <c r="B13" s="29" t="s">
        <v>33</v>
      </c>
      <c r="C13" s="29" t="s">
        <v>34</v>
      </c>
      <c r="D13" s="30">
        <v>4664.3100000000004</v>
      </c>
      <c r="E13" s="30">
        <v>-22.91</v>
      </c>
      <c r="F13" s="30">
        <v>4981.41</v>
      </c>
      <c r="G13" s="30">
        <v>-23.14</v>
      </c>
      <c r="H13" s="27" t="s">
        <v>14</v>
      </c>
      <c r="I13" s="32">
        <v>151.66999999999999</v>
      </c>
      <c r="J13" s="32">
        <v>0</v>
      </c>
      <c r="K13" s="32">
        <v>38</v>
      </c>
      <c r="L13" s="32">
        <v>0</v>
      </c>
      <c r="M13" s="32">
        <v>0</v>
      </c>
      <c r="N13" s="32">
        <v>20.89</v>
      </c>
      <c r="O13" s="32">
        <v>-1.25</v>
      </c>
      <c r="P13" s="32">
        <v>35.619999999999997</v>
      </c>
      <c r="Q13" s="32">
        <v>0</v>
      </c>
      <c r="R13" s="32">
        <v>56.51</v>
      </c>
      <c r="S13" s="32">
        <v>-0.46</v>
      </c>
      <c r="T13" s="32">
        <v>1117.4100000000001</v>
      </c>
      <c r="U13" s="32">
        <v>0</v>
      </c>
    </row>
    <row r="14" spans="1:21" x14ac:dyDescent="0.4">
      <c r="A14" s="28" t="s">
        <v>14</v>
      </c>
      <c r="B14" s="29" t="s">
        <v>37</v>
      </c>
      <c r="C14" s="29" t="s">
        <v>38</v>
      </c>
      <c r="D14" s="30">
        <v>4461.05</v>
      </c>
      <c r="E14" s="30">
        <v>0</v>
      </c>
      <c r="F14" s="30">
        <v>5265.87</v>
      </c>
      <c r="G14" s="30">
        <v>0</v>
      </c>
      <c r="H14" s="27" t="s">
        <v>14</v>
      </c>
      <c r="I14" s="32">
        <v>151.66999999999999</v>
      </c>
      <c r="J14" s="32">
        <v>0</v>
      </c>
      <c r="K14" s="32">
        <v>38</v>
      </c>
      <c r="L14" s="32">
        <v>0</v>
      </c>
      <c r="M14" s="32">
        <v>0</v>
      </c>
      <c r="N14" s="32">
        <v>20.8</v>
      </c>
      <c r="O14" s="32">
        <v>0</v>
      </c>
      <c r="P14" s="32">
        <v>35.96</v>
      </c>
      <c r="Q14" s="32">
        <v>0.7</v>
      </c>
      <c r="R14" s="32">
        <v>56.77</v>
      </c>
      <c r="S14" s="32">
        <v>0.44</v>
      </c>
      <c r="T14" s="32">
        <v>1401.87</v>
      </c>
      <c r="U14" s="32">
        <v>0</v>
      </c>
    </row>
    <row r="15" spans="1:21" x14ac:dyDescent="0.4">
      <c r="A15" s="28" t="s">
        <v>14</v>
      </c>
      <c r="B15" s="29" t="s">
        <v>39</v>
      </c>
      <c r="C15" s="29" t="s">
        <v>40</v>
      </c>
      <c r="D15" s="30">
        <v>4764.26</v>
      </c>
      <c r="E15" s="30">
        <v>0</v>
      </c>
      <c r="F15" s="30">
        <v>5606.9</v>
      </c>
      <c r="G15" s="30">
        <v>0</v>
      </c>
      <c r="H15" s="27" t="s">
        <v>14</v>
      </c>
      <c r="I15" s="32">
        <v>151.66999999999999</v>
      </c>
      <c r="J15" s="32">
        <v>0</v>
      </c>
      <c r="K15" s="32">
        <v>0</v>
      </c>
      <c r="L15" s="32">
        <v>0</v>
      </c>
      <c r="M15" s="32">
        <v>0</v>
      </c>
      <c r="N15" s="32">
        <v>23.33</v>
      </c>
      <c r="O15" s="32">
        <v>0</v>
      </c>
      <c r="P15" s="32">
        <v>42.62</v>
      </c>
      <c r="Q15" s="32">
        <v>0</v>
      </c>
      <c r="R15" s="32">
        <v>65.95</v>
      </c>
      <c r="S15" s="32">
        <v>0</v>
      </c>
      <c r="T15" s="32">
        <v>1742.9</v>
      </c>
      <c r="U15" s="32">
        <v>0</v>
      </c>
    </row>
    <row r="16" spans="1:21" x14ac:dyDescent="0.4">
      <c r="A16" s="28" t="s">
        <v>14</v>
      </c>
      <c r="B16" s="29" t="s">
        <v>41</v>
      </c>
      <c r="C16" s="29" t="s">
        <v>42</v>
      </c>
      <c r="D16" s="30">
        <v>4714.45</v>
      </c>
      <c r="E16" s="30">
        <v>0</v>
      </c>
      <c r="F16" s="30">
        <v>5461.69</v>
      </c>
      <c r="G16" s="30">
        <v>0</v>
      </c>
      <c r="H16" s="27" t="s">
        <v>14</v>
      </c>
      <c r="I16" s="32">
        <v>151.66999999999999</v>
      </c>
      <c r="J16" s="32">
        <v>0</v>
      </c>
      <c r="K16" s="32">
        <v>38</v>
      </c>
      <c r="L16" s="32">
        <v>0</v>
      </c>
      <c r="M16" s="32">
        <v>-200</v>
      </c>
      <c r="N16" s="32">
        <v>22.05</v>
      </c>
      <c r="O16" s="32">
        <v>0</v>
      </c>
      <c r="P16" s="32">
        <v>35.61</v>
      </c>
      <c r="Q16" s="32">
        <v>-7.0000000000000007E-2</v>
      </c>
      <c r="R16" s="32">
        <v>57.66</v>
      </c>
      <c r="S16" s="32">
        <v>-0.04</v>
      </c>
      <c r="T16" s="32">
        <v>1597.69</v>
      </c>
      <c r="U16" s="32">
        <v>0</v>
      </c>
    </row>
    <row r="17" spans="1:22" x14ac:dyDescent="0.4">
      <c r="A17" s="28" t="s">
        <v>14</v>
      </c>
      <c r="B17" s="29" t="s">
        <v>43</v>
      </c>
      <c r="C17" s="29" t="s">
        <v>44</v>
      </c>
      <c r="D17" s="30">
        <v>4567.54</v>
      </c>
      <c r="E17" s="30">
        <v>-8.98</v>
      </c>
      <c r="F17" s="30">
        <v>5313.44</v>
      </c>
      <c r="G17" s="30">
        <v>-8.94</v>
      </c>
      <c r="H17" s="27" t="s">
        <v>14</v>
      </c>
      <c r="I17" s="32">
        <v>137.66999999999999</v>
      </c>
      <c r="J17" s="32">
        <v>-9.23</v>
      </c>
      <c r="K17" s="32">
        <v>34.479999999999997</v>
      </c>
      <c r="L17" s="32">
        <v>-9.26</v>
      </c>
      <c r="M17" s="32">
        <v>0</v>
      </c>
      <c r="N17" s="32">
        <v>20.75</v>
      </c>
      <c r="O17" s="32">
        <v>0.41</v>
      </c>
      <c r="P17" s="32">
        <v>41.69</v>
      </c>
      <c r="Q17" s="32">
        <v>0.22</v>
      </c>
      <c r="R17" s="32">
        <v>62.44</v>
      </c>
      <c r="S17" s="32">
        <v>0.28000000000000003</v>
      </c>
      <c r="T17" s="32">
        <v>1698.73</v>
      </c>
      <c r="U17" s="32">
        <v>0</v>
      </c>
    </row>
    <row r="18" spans="1:22" s="16" customFormat="1" ht="15" customHeight="1" x14ac:dyDescent="0.4">
      <c r="A18" s="28" t="s">
        <v>14</v>
      </c>
      <c r="B18" s="29" t="s">
        <v>45</v>
      </c>
      <c r="C18" s="29" t="s">
        <v>46</v>
      </c>
      <c r="D18" s="30">
        <v>5107.58</v>
      </c>
      <c r="E18" s="30">
        <v>0</v>
      </c>
      <c r="F18" s="30">
        <v>6158.94</v>
      </c>
      <c r="G18" s="30">
        <v>0</v>
      </c>
      <c r="H18" s="27" t="s">
        <v>14</v>
      </c>
      <c r="I18" s="32">
        <v>151.66999999999999</v>
      </c>
      <c r="J18" s="32">
        <v>0</v>
      </c>
      <c r="K18" s="32">
        <v>38</v>
      </c>
      <c r="L18" s="32">
        <v>0</v>
      </c>
      <c r="M18" s="32">
        <v>0</v>
      </c>
      <c r="N18" s="32">
        <v>20.59</v>
      </c>
      <c r="O18" s="32">
        <v>0</v>
      </c>
      <c r="P18" s="32">
        <v>41.59</v>
      </c>
      <c r="Q18" s="32">
        <v>0</v>
      </c>
      <c r="R18" s="32">
        <v>62.18</v>
      </c>
      <c r="S18" s="32">
        <v>0</v>
      </c>
      <c r="T18" s="32">
        <v>2294.94</v>
      </c>
      <c r="U18" s="32">
        <v>0</v>
      </c>
    </row>
    <row r="19" spans="1:22" x14ac:dyDescent="0.4">
      <c r="A19" s="28" t="s">
        <v>14</v>
      </c>
      <c r="B19" s="29" t="s">
        <v>47</v>
      </c>
      <c r="C19" s="29" t="s">
        <v>48</v>
      </c>
      <c r="D19" s="30">
        <v>3768.24</v>
      </c>
      <c r="E19" s="30">
        <v>-17.899999999999999</v>
      </c>
      <c r="F19" s="30">
        <v>4256.54</v>
      </c>
      <c r="G19" s="30">
        <v>-17.78</v>
      </c>
      <c r="H19" s="27" t="s">
        <v>14</v>
      </c>
      <c r="I19" s="32">
        <v>123.67</v>
      </c>
      <c r="J19" s="32">
        <v>-18.46</v>
      </c>
      <c r="K19" s="32">
        <v>26.08</v>
      </c>
      <c r="L19" s="32">
        <v>-18.5</v>
      </c>
      <c r="M19" s="32">
        <v>0</v>
      </c>
      <c r="N19" s="32">
        <v>21.42</v>
      </c>
      <c r="O19" s="32">
        <v>0.98</v>
      </c>
      <c r="P19" s="32">
        <v>36.020000000000003</v>
      </c>
      <c r="Q19" s="32">
        <v>0.64</v>
      </c>
      <c r="R19" s="32">
        <v>57.44</v>
      </c>
      <c r="S19" s="32">
        <v>0.77</v>
      </c>
      <c r="T19" s="32">
        <v>891.12</v>
      </c>
      <c r="U19" s="32">
        <v>0</v>
      </c>
    </row>
    <row r="20" spans="1:22" x14ac:dyDescent="0.4">
      <c r="A20" s="28" t="s">
        <v>14</v>
      </c>
      <c r="B20" s="29" t="s">
        <v>51</v>
      </c>
      <c r="C20" s="29" t="s">
        <v>52</v>
      </c>
      <c r="D20" s="30">
        <v>4374.1400000000003</v>
      </c>
      <c r="E20" s="30">
        <v>0</v>
      </c>
      <c r="F20" s="30">
        <v>5440.58</v>
      </c>
      <c r="G20" s="30">
        <v>0</v>
      </c>
      <c r="H20" s="27" t="s">
        <v>14</v>
      </c>
      <c r="I20" s="32">
        <v>151.66999999999999</v>
      </c>
      <c r="J20" s="32">
        <v>0</v>
      </c>
      <c r="K20" s="32">
        <v>25</v>
      </c>
      <c r="L20" s="32">
        <v>0</v>
      </c>
      <c r="M20" s="32">
        <v>0</v>
      </c>
      <c r="N20" s="32">
        <v>19.600000000000001</v>
      </c>
      <c r="O20" s="32">
        <v>0</v>
      </c>
      <c r="P20" s="32">
        <v>41.98</v>
      </c>
      <c r="Q20" s="32">
        <v>0.04</v>
      </c>
      <c r="R20" s="32">
        <v>61.58</v>
      </c>
      <c r="S20" s="32">
        <v>0.03</v>
      </c>
      <c r="T20" s="32">
        <v>1576.58</v>
      </c>
      <c r="U20" s="32">
        <v>0</v>
      </c>
    </row>
    <row r="21" spans="1:22" x14ac:dyDescent="0.4">
      <c r="A21" s="28" t="s">
        <v>14</v>
      </c>
      <c r="B21" s="29" t="s">
        <v>53</v>
      </c>
      <c r="C21" s="29" t="s">
        <v>54</v>
      </c>
      <c r="D21" s="30">
        <v>6034.95</v>
      </c>
      <c r="E21" s="30">
        <v>0</v>
      </c>
      <c r="F21" s="30">
        <v>6137.98</v>
      </c>
      <c r="G21" s="30">
        <v>0</v>
      </c>
      <c r="H21" s="27" t="s">
        <v>14</v>
      </c>
      <c r="I21" s="32">
        <v>151.66999999999999</v>
      </c>
      <c r="J21" s="32">
        <v>0</v>
      </c>
      <c r="K21" s="32">
        <v>20</v>
      </c>
      <c r="L21" s="32">
        <v>0</v>
      </c>
      <c r="M21" s="32">
        <v>0</v>
      </c>
      <c r="N21" s="32">
        <v>21.68</v>
      </c>
      <c r="O21" s="32">
        <v>0</v>
      </c>
      <c r="P21" s="32">
        <v>42.03</v>
      </c>
      <c r="Q21" s="32">
        <v>0</v>
      </c>
      <c r="R21" s="32">
        <v>63.71</v>
      </c>
      <c r="S21" s="32">
        <v>0</v>
      </c>
      <c r="T21" s="32">
        <v>2273.98</v>
      </c>
      <c r="U21" s="32">
        <v>0</v>
      </c>
    </row>
    <row r="22" spans="1:22" x14ac:dyDescent="0.4">
      <c r="A22" s="28" t="s">
        <v>14</v>
      </c>
      <c r="B22" s="29" t="s">
        <v>55</v>
      </c>
      <c r="C22" s="29" t="s">
        <v>56</v>
      </c>
      <c r="D22" s="30">
        <v>4606.18</v>
      </c>
      <c r="E22" s="30">
        <v>0</v>
      </c>
      <c r="F22" s="30">
        <v>5416.75</v>
      </c>
      <c r="G22" s="30">
        <v>0</v>
      </c>
      <c r="H22" s="27" t="s">
        <v>14</v>
      </c>
      <c r="I22" s="32">
        <v>151.66999999999999</v>
      </c>
      <c r="J22" s="32">
        <v>0</v>
      </c>
      <c r="K22" s="32">
        <v>15</v>
      </c>
      <c r="L22" s="32">
        <v>0</v>
      </c>
      <c r="M22" s="32">
        <v>0</v>
      </c>
      <c r="N22" s="32">
        <v>22.2</v>
      </c>
      <c r="O22" s="32">
        <v>0</v>
      </c>
      <c r="P22" s="32">
        <v>42.25</v>
      </c>
      <c r="Q22" s="32">
        <v>0</v>
      </c>
      <c r="R22" s="32">
        <v>64.45</v>
      </c>
      <c r="S22" s="32">
        <v>0</v>
      </c>
      <c r="T22" s="32">
        <v>1552.75</v>
      </c>
      <c r="U22" s="32">
        <v>0</v>
      </c>
    </row>
    <row r="23" spans="1:22" x14ac:dyDescent="0.4">
      <c r="A23" s="28" t="s">
        <v>14</v>
      </c>
      <c r="B23" s="29" t="s">
        <v>59</v>
      </c>
      <c r="C23" s="29" t="s">
        <v>60</v>
      </c>
      <c r="D23" s="30">
        <v>4774.0600000000004</v>
      </c>
      <c r="E23" s="30">
        <v>-0.51</v>
      </c>
      <c r="F23" s="30">
        <v>4795.04</v>
      </c>
      <c r="G23" s="30">
        <v>0</v>
      </c>
      <c r="H23" s="27" t="s">
        <v>14</v>
      </c>
      <c r="I23" s="32">
        <v>151.66999999999999</v>
      </c>
      <c r="J23" s="32">
        <v>0</v>
      </c>
      <c r="K23" s="32">
        <v>21</v>
      </c>
      <c r="L23" s="32">
        <v>0</v>
      </c>
      <c r="M23" s="32">
        <v>0</v>
      </c>
      <c r="N23" s="32">
        <v>21.99</v>
      </c>
      <c r="O23" s="32">
        <v>0</v>
      </c>
      <c r="P23" s="32">
        <v>36.19</v>
      </c>
      <c r="Q23" s="32">
        <v>0</v>
      </c>
      <c r="R23" s="32">
        <v>58.18</v>
      </c>
      <c r="S23" s="32">
        <v>0</v>
      </c>
      <c r="T23" s="32">
        <v>931.04</v>
      </c>
      <c r="U23" s="32">
        <v>0</v>
      </c>
    </row>
    <row r="24" spans="1:22" x14ac:dyDescent="0.4">
      <c r="A24" s="28" t="s">
        <v>14</v>
      </c>
      <c r="B24" s="29" t="s">
        <v>61</v>
      </c>
      <c r="C24" s="29" t="s">
        <v>62</v>
      </c>
      <c r="D24" s="30">
        <v>5055.62</v>
      </c>
      <c r="E24" s="30">
        <v>20.149999999999999</v>
      </c>
      <c r="F24" s="30">
        <v>5537.1</v>
      </c>
      <c r="G24" s="30">
        <v>19.95</v>
      </c>
      <c r="H24" s="27" t="s">
        <v>14</v>
      </c>
      <c r="I24" s="32">
        <v>151.66999999999999</v>
      </c>
      <c r="J24" s="32">
        <v>20.37</v>
      </c>
      <c r="K24" s="32">
        <v>38</v>
      </c>
      <c r="L24" s="32">
        <v>19.95</v>
      </c>
      <c r="M24" s="32">
        <v>0</v>
      </c>
      <c r="N24" s="32">
        <v>20.73</v>
      </c>
      <c r="O24" s="32">
        <v>-0.83</v>
      </c>
      <c r="P24" s="32">
        <v>41.61</v>
      </c>
      <c r="Q24" s="32">
        <v>-0.42</v>
      </c>
      <c r="R24" s="32">
        <v>62.34</v>
      </c>
      <c r="S24" s="32">
        <v>-0.56000000000000005</v>
      </c>
      <c r="T24" s="32">
        <v>1673.1</v>
      </c>
      <c r="U24" s="32">
        <v>0</v>
      </c>
    </row>
    <row r="25" spans="1:22" x14ac:dyDescent="0.4">
      <c r="A25" s="28" t="s">
        <v>14</v>
      </c>
      <c r="B25" s="29" t="s">
        <v>63</v>
      </c>
      <c r="C25" s="29" t="s">
        <v>64</v>
      </c>
      <c r="D25" s="30">
        <v>4296.67</v>
      </c>
      <c r="E25" s="30">
        <v>11.51</v>
      </c>
      <c r="F25" s="30">
        <v>4547.68</v>
      </c>
      <c r="G25" s="30">
        <v>11.35</v>
      </c>
      <c r="H25" s="27" t="s">
        <v>14</v>
      </c>
      <c r="I25" s="32">
        <v>130.66999999999999</v>
      </c>
      <c r="J25" s="32">
        <v>12</v>
      </c>
      <c r="K25" s="32">
        <v>32.72</v>
      </c>
      <c r="L25" s="32">
        <v>12.05</v>
      </c>
      <c r="M25" s="32">
        <v>0</v>
      </c>
      <c r="N25" s="32">
        <v>20.99</v>
      </c>
      <c r="O25" s="32">
        <v>-0.78</v>
      </c>
      <c r="P25" s="32">
        <v>35.75</v>
      </c>
      <c r="Q25" s="32">
        <v>-1.34</v>
      </c>
      <c r="R25" s="32">
        <v>56.74</v>
      </c>
      <c r="S25" s="32">
        <v>-1.1299999999999999</v>
      </c>
      <c r="T25" s="32">
        <v>1306.9100000000001</v>
      </c>
      <c r="U25" s="32">
        <v>0</v>
      </c>
    </row>
    <row r="26" spans="1:22" x14ac:dyDescent="0.4">
      <c r="A26" s="28" t="s">
        <v>14</v>
      </c>
      <c r="B26" s="29" t="s">
        <v>65</v>
      </c>
      <c r="C26" s="29" t="s">
        <v>66</v>
      </c>
      <c r="D26" s="30">
        <v>4418.03</v>
      </c>
      <c r="E26" s="30">
        <v>-0.3</v>
      </c>
      <c r="F26" s="30">
        <v>5034.1499999999996</v>
      </c>
      <c r="G26" s="30">
        <v>0</v>
      </c>
      <c r="H26" s="27" t="s">
        <v>14</v>
      </c>
      <c r="I26" s="32">
        <v>151.66999999999999</v>
      </c>
      <c r="J26" s="32">
        <v>0</v>
      </c>
      <c r="K26" s="32">
        <v>25</v>
      </c>
      <c r="L26" s="32">
        <v>0</v>
      </c>
      <c r="M26" s="32">
        <v>0</v>
      </c>
      <c r="N26" s="32">
        <v>21.66</v>
      </c>
      <c r="O26" s="32">
        <v>0</v>
      </c>
      <c r="P26" s="32">
        <v>36.01</v>
      </c>
      <c r="Q26" s="32">
        <v>0</v>
      </c>
      <c r="R26" s="32">
        <v>57.67</v>
      </c>
      <c r="S26" s="32">
        <v>0</v>
      </c>
      <c r="T26" s="32">
        <v>1170.1500000000001</v>
      </c>
      <c r="U26" s="32">
        <v>0</v>
      </c>
    </row>
    <row r="27" spans="1:22" x14ac:dyDescent="0.4">
      <c r="A27" s="28" t="s">
        <v>14</v>
      </c>
      <c r="B27" s="29" t="s">
        <v>67</v>
      </c>
      <c r="C27" s="29" t="s">
        <v>68</v>
      </c>
      <c r="D27" s="30">
        <v>4874.84</v>
      </c>
      <c r="E27" s="30">
        <v>0</v>
      </c>
      <c r="F27" s="30">
        <v>6242.13</v>
      </c>
      <c r="G27" s="30">
        <v>0</v>
      </c>
      <c r="H27" s="27" t="s">
        <v>14</v>
      </c>
      <c r="I27" s="32">
        <v>151.66999999999999</v>
      </c>
      <c r="J27" s="32">
        <v>0</v>
      </c>
      <c r="K27" s="32">
        <v>37</v>
      </c>
      <c r="L27" s="32">
        <v>0</v>
      </c>
      <c r="M27" s="32">
        <v>0</v>
      </c>
      <c r="N27" s="32">
        <v>18.71</v>
      </c>
      <c r="O27" s="32">
        <v>0</v>
      </c>
      <c r="P27" s="32">
        <v>41.61</v>
      </c>
      <c r="Q27" s="32">
        <v>0</v>
      </c>
      <c r="R27" s="32">
        <v>60.32</v>
      </c>
      <c r="S27" s="32">
        <v>0</v>
      </c>
      <c r="T27" s="32">
        <v>2378.13</v>
      </c>
      <c r="U27" s="32">
        <v>0</v>
      </c>
    </row>
    <row r="28" spans="1:22" x14ac:dyDescent="0.4">
      <c r="A28" s="28" t="s">
        <v>14</v>
      </c>
      <c r="B28" s="29" t="s">
        <v>71</v>
      </c>
      <c r="C28" s="29" t="s">
        <v>72</v>
      </c>
      <c r="D28" s="30">
        <v>5763.04</v>
      </c>
      <c r="E28" s="30">
        <v>0</v>
      </c>
      <c r="F28" s="30">
        <v>8027</v>
      </c>
      <c r="G28" s="30">
        <v>0</v>
      </c>
      <c r="H28" s="27" t="s">
        <v>14</v>
      </c>
      <c r="I28" s="32">
        <v>151.66999999999999</v>
      </c>
      <c r="J28" s="32">
        <v>0</v>
      </c>
      <c r="K28" s="32">
        <v>0</v>
      </c>
      <c r="L28" s="32">
        <v>0</v>
      </c>
      <c r="M28" s="32">
        <v>0</v>
      </c>
      <c r="N28" s="32">
        <v>20.93</v>
      </c>
      <c r="O28" s="32">
        <v>0</v>
      </c>
      <c r="P28" s="32">
        <v>44.07</v>
      </c>
      <c r="Q28" s="32">
        <v>0</v>
      </c>
      <c r="R28" s="32">
        <v>65</v>
      </c>
      <c r="S28" s="32">
        <v>0</v>
      </c>
      <c r="T28" s="32">
        <v>4163</v>
      </c>
      <c r="U28" s="32">
        <v>0</v>
      </c>
    </row>
    <row r="29" spans="1:22" x14ac:dyDescent="0.4">
      <c r="A29" s="28" t="s">
        <v>14</v>
      </c>
      <c r="B29" s="29" t="s">
        <v>75</v>
      </c>
      <c r="C29" s="29" t="s">
        <v>76</v>
      </c>
      <c r="D29" s="30">
        <v>5358.84</v>
      </c>
      <c r="E29" s="30">
        <v>-0.61</v>
      </c>
      <c r="F29" s="30">
        <v>5369.58</v>
      </c>
      <c r="G29" s="30">
        <v>0</v>
      </c>
      <c r="H29" s="27" t="s">
        <v>14</v>
      </c>
      <c r="I29" s="32">
        <v>151.66999999999999</v>
      </c>
      <c r="J29" s="32">
        <v>0</v>
      </c>
      <c r="K29" s="32">
        <v>20</v>
      </c>
      <c r="L29" s="32">
        <v>0</v>
      </c>
      <c r="M29" s="32">
        <v>0</v>
      </c>
      <c r="N29" s="32">
        <v>21.88</v>
      </c>
      <c r="O29" s="32">
        <v>0</v>
      </c>
      <c r="P29" s="32">
        <v>42.11</v>
      </c>
      <c r="Q29" s="32">
        <v>0</v>
      </c>
      <c r="R29" s="32">
        <v>63.99</v>
      </c>
      <c r="S29" s="32">
        <v>0</v>
      </c>
      <c r="T29" s="32">
        <v>1505.58</v>
      </c>
      <c r="U29" s="32">
        <v>0</v>
      </c>
    </row>
    <row r="30" spans="1:22" x14ac:dyDescent="0.4">
      <c r="A30" s="28" t="s">
        <v>14</v>
      </c>
      <c r="B30" s="29" t="s">
        <v>83</v>
      </c>
      <c r="C30" s="29" t="s">
        <v>84</v>
      </c>
      <c r="D30" s="30">
        <v>2880.88</v>
      </c>
      <c r="E30" s="30">
        <v>0</v>
      </c>
      <c r="F30" s="30">
        <v>2997.79</v>
      </c>
      <c r="G30" s="30">
        <v>0</v>
      </c>
      <c r="H30" s="27" t="s">
        <v>14</v>
      </c>
      <c r="I30" s="32">
        <v>151.66999999999999</v>
      </c>
      <c r="J30" s="32">
        <v>0</v>
      </c>
      <c r="K30" s="32">
        <v>16</v>
      </c>
      <c r="L30" s="32">
        <v>0</v>
      </c>
      <c r="M30" s="32">
        <v>0</v>
      </c>
      <c r="N30" s="32">
        <v>22.87</v>
      </c>
      <c r="O30" s="32">
        <v>0</v>
      </c>
      <c r="P30" s="32">
        <v>33.090000000000003</v>
      </c>
      <c r="Q30" s="32">
        <v>-0.28999999999999998</v>
      </c>
      <c r="R30" s="32">
        <v>55.96</v>
      </c>
      <c r="S30" s="32">
        <v>-0.17</v>
      </c>
      <c r="T30" s="32">
        <v>0</v>
      </c>
      <c r="U30" s="32">
        <v>0</v>
      </c>
      <c r="V30" s="18"/>
    </row>
    <row r="31" spans="1:22" x14ac:dyDescent="0.4">
      <c r="A31" s="28" t="s">
        <v>14</v>
      </c>
      <c r="B31" s="29" t="s">
        <v>89</v>
      </c>
      <c r="C31" s="29" t="s">
        <v>90</v>
      </c>
      <c r="D31" s="30">
        <v>3945.58</v>
      </c>
      <c r="E31" s="30">
        <v>6.76</v>
      </c>
      <c r="F31" s="30">
        <v>5461.69</v>
      </c>
      <c r="G31" s="30">
        <v>0</v>
      </c>
      <c r="H31" s="27" t="s">
        <v>14</v>
      </c>
      <c r="I31" s="32">
        <v>151.66999999999999</v>
      </c>
      <c r="J31" s="32">
        <v>0</v>
      </c>
      <c r="K31" s="32">
        <v>38</v>
      </c>
      <c r="L31" s="32">
        <v>0</v>
      </c>
      <c r="M31" s="32">
        <v>-250</v>
      </c>
      <c r="N31" s="32">
        <v>18.809999999999999</v>
      </c>
      <c r="O31" s="32">
        <v>0</v>
      </c>
      <c r="P31" s="32">
        <v>35.659999999999997</v>
      </c>
      <c r="Q31" s="32">
        <v>-0.13</v>
      </c>
      <c r="R31" s="32">
        <v>54.47</v>
      </c>
      <c r="S31" s="32">
        <v>-0.09</v>
      </c>
      <c r="T31" s="32">
        <v>1597.69</v>
      </c>
      <c r="U31" s="32">
        <v>0</v>
      </c>
      <c r="V31" s="18"/>
    </row>
    <row r="32" spans="1:22" x14ac:dyDescent="0.4">
      <c r="A32" s="28" t="s">
        <v>14</v>
      </c>
      <c r="B32" s="29" t="s">
        <v>91</v>
      </c>
      <c r="C32" s="29" t="s">
        <v>92</v>
      </c>
      <c r="D32" s="30">
        <v>6386.32</v>
      </c>
      <c r="E32" s="30">
        <v>-8.83</v>
      </c>
      <c r="F32" s="30">
        <v>5017.08</v>
      </c>
      <c r="G32" s="30">
        <v>-11.23</v>
      </c>
      <c r="H32" s="27" t="s">
        <v>14</v>
      </c>
      <c r="I32" s="32">
        <v>151.66999999999999</v>
      </c>
      <c r="J32" s="32">
        <v>0</v>
      </c>
      <c r="K32" s="32">
        <v>38</v>
      </c>
      <c r="L32" s="32">
        <v>0</v>
      </c>
      <c r="M32" s="32">
        <v>0</v>
      </c>
      <c r="N32" s="32">
        <v>21.13</v>
      </c>
      <c r="O32" s="32">
        <v>-0.5</v>
      </c>
      <c r="P32" s="32">
        <v>35.880000000000003</v>
      </c>
      <c r="Q32" s="32">
        <v>0.79</v>
      </c>
      <c r="R32" s="32">
        <v>57.02</v>
      </c>
      <c r="S32" s="32">
        <v>0.31</v>
      </c>
      <c r="T32" s="32">
        <v>1153.08</v>
      </c>
      <c r="U32" s="32">
        <v>0</v>
      </c>
      <c r="V32" s="18"/>
    </row>
    <row r="33" spans="1:22" x14ac:dyDescent="0.4">
      <c r="A33" s="28" t="s">
        <v>14</v>
      </c>
      <c r="B33" s="29" t="s">
        <v>93</v>
      </c>
      <c r="C33" s="29" t="s">
        <v>94</v>
      </c>
      <c r="D33" s="30">
        <v>4297.47</v>
      </c>
      <c r="E33" s="30">
        <v>4.8099999999999996</v>
      </c>
      <c r="F33" s="30">
        <v>4739.97</v>
      </c>
      <c r="G33" s="30">
        <v>4.87</v>
      </c>
      <c r="H33" s="27" t="s">
        <v>14</v>
      </c>
      <c r="I33" s="32">
        <v>144.66999999999999</v>
      </c>
      <c r="J33" s="32">
        <v>5.08</v>
      </c>
      <c r="K33" s="32">
        <v>36.24</v>
      </c>
      <c r="L33" s="32">
        <v>5.0999999999999996</v>
      </c>
      <c r="M33" s="32">
        <v>0</v>
      </c>
      <c r="N33" s="32">
        <v>20.94</v>
      </c>
      <c r="O33" s="32">
        <v>-0.24</v>
      </c>
      <c r="P33" s="32">
        <v>35.68</v>
      </c>
      <c r="Q33" s="32">
        <v>-0.16</v>
      </c>
      <c r="R33" s="32">
        <v>56.62</v>
      </c>
      <c r="S33" s="32">
        <v>-0.19</v>
      </c>
      <c r="T33" s="32">
        <v>1000.62</v>
      </c>
      <c r="U33" s="32">
        <v>0</v>
      </c>
      <c r="V33" s="18"/>
    </row>
    <row r="34" spans="1:22" x14ac:dyDescent="0.4">
      <c r="A34" s="28" t="s">
        <v>14</v>
      </c>
      <c r="B34" s="29" t="s">
        <v>95</v>
      </c>
      <c r="C34" s="29" t="s">
        <v>96</v>
      </c>
      <c r="D34" s="30">
        <v>5248.87</v>
      </c>
      <c r="E34" s="30">
        <v>0</v>
      </c>
      <c r="F34" s="30">
        <v>5916.82</v>
      </c>
      <c r="G34" s="30">
        <v>0</v>
      </c>
      <c r="H34" s="27" t="s">
        <v>14</v>
      </c>
      <c r="I34" s="32">
        <v>151.66999999999999</v>
      </c>
      <c r="J34" s="32">
        <v>0</v>
      </c>
      <c r="K34" s="32">
        <v>38</v>
      </c>
      <c r="L34" s="32">
        <v>0</v>
      </c>
      <c r="M34" s="32">
        <v>0</v>
      </c>
      <c r="N34" s="32">
        <v>20.64</v>
      </c>
      <c r="O34" s="32">
        <v>0</v>
      </c>
      <c r="P34" s="32">
        <v>41.6</v>
      </c>
      <c r="Q34" s="32">
        <v>0</v>
      </c>
      <c r="R34" s="32">
        <v>62.24</v>
      </c>
      <c r="S34" s="32">
        <v>0</v>
      </c>
      <c r="T34" s="32">
        <v>2052.8200000000002</v>
      </c>
      <c r="U34" s="32">
        <v>0</v>
      </c>
      <c r="V34" s="18"/>
    </row>
    <row r="35" spans="1:22" x14ac:dyDescent="0.4">
      <c r="A35" s="28" t="s">
        <v>14</v>
      </c>
      <c r="B35" s="29" t="s">
        <v>97</v>
      </c>
      <c r="C35" s="29" t="s">
        <v>98</v>
      </c>
      <c r="D35" s="30">
        <v>4429.07</v>
      </c>
      <c r="E35" s="30">
        <v>0</v>
      </c>
      <c r="F35" s="30">
        <v>4770.54</v>
      </c>
      <c r="G35" s="30">
        <v>0</v>
      </c>
      <c r="H35" s="27" t="s">
        <v>14</v>
      </c>
      <c r="I35" s="32">
        <v>151.66999999999999</v>
      </c>
      <c r="J35" s="32">
        <v>0</v>
      </c>
      <c r="K35" s="32">
        <v>14</v>
      </c>
      <c r="L35" s="32">
        <v>0</v>
      </c>
      <c r="M35" s="32">
        <v>0</v>
      </c>
      <c r="N35" s="32">
        <v>22.47</v>
      </c>
      <c r="O35" s="32">
        <v>0</v>
      </c>
      <c r="P35" s="32">
        <v>42.39</v>
      </c>
      <c r="Q35" s="32">
        <v>0</v>
      </c>
      <c r="R35" s="32">
        <v>64.86</v>
      </c>
      <c r="S35" s="32">
        <v>0</v>
      </c>
      <c r="T35" s="32">
        <v>906.54</v>
      </c>
      <c r="U35" s="32">
        <v>0</v>
      </c>
      <c r="V35" s="18"/>
    </row>
    <row r="36" spans="1:22" x14ac:dyDescent="0.4">
      <c r="A36" s="28" t="s">
        <v>14</v>
      </c>
      <c r="B36" s="29" t="s">
        <v>99</v>
      </c>
      <c r="C36" s="29" t="s">
        <v>100</v>
      </c>
      <c r="D36" s="30">
        <v>4226.8900000000003</v>
      </c>
      <c r="E36" s="30">
        <v>7.89</v>
      </c>
      <c r="F36" s="30">
        <v>4589.78</v>
      </c>
      <c r="G36" s="30">
        <v>7.86</v>
      </c>
      <c r="H36" s="27" t="s">
        <v>14</v>
      </c>
      <c r="I36" s="32">
        <v>151.66999999999999</v>
      </c>
      <c r="J36" s="32">
        <v>8.34</v>
      </c>
      <c r="K36" s="32">
        <v>38</v>
      </c>
      <c r="L36" s="32">
        <v>7.95</v>
      </c>
      <c r="M36" s="32">
        <v>0</v>
      </c>
      <c r="N36" s="32">
        <v>21.02</v>
      </c>
      <c r="O36" s="32">
        <v>-0.21</v>
      </c>
      <c r="P36" s="32">
        <v>35.64</v>
      </c>
      <c r="Q36" s="32">
        <v>-0.21</v>
      </c>
      <c r="R36" s="32">
        <v>56.66</v>
      </c>
      <c r="S36" s="32">
        <v>-0.21</v>
      </c>
      <c r="T36" s="32">
        <v>725.78</v>
      </c>
      <c r="U36" s="32">
        <v>0</v>
      </c>
      <c r="V36" s="18"/>
    </row>
    <row r="37" spans="1:22" x14ac:dyDescent="0.4">
      <c r="A37" s="35" t="s">
        <v>14</v>
      </c>
      <c r="B37" s="36" t="s">
        <v>17</v>
      </c>
      <c r="C37" s="36" t="s">
        <v>18</v>
      </c>
      <c r="D37" s="37">
        <v>5484.76</v>
      </c>
      <c r="E37" s="37">
        <v>-3.96</v>
      </c>
      <c r="F37" s="37">
        <v>5755.41</v>
      </c>
      <c r="G37" s="37">
        <v>-4.4000000000000004</v>
      </c>
      <c r="H37" s="39" t="s">
        <v>14</v>
      </c>
      <c r="I37" s="40">
        <v>151.66999999999999</v>
      </c>
      <c r="J37" s="40">
        <v>0</v>
      </c>
      <c r="K37" s="40">
        <v>38</v>
      </c>
      <c r="L37" s="40">
        <v>0</v>
      </c>
      <c r="M37" s="40">
        <v>0</v>
      </c>
      <c r="N37" s="40">
        <v>20.68</v>
      </c>
      <c r="O37" s="40">
        <v>-0.28999999999999998</v>
      </c>
      <c r="P37" s="40">
        <v>41.6</v>
      </c>
      <c r="Q37" s="40">
        <v>-0.76</v>
      </c>
      <c r="R37" s="40">
        <v>62.28</v>
      </c>
      <c r="S37" s="40">
        <v>-0.61</v>
      </c>
      <c r="T37" s="40">
        <v>1891.41</v>
      </c>
      <c r="U37" s="40">
        <v>0</v>
      </c>
      <c r="V37" s="18"/>
    </row>
    <row r="38" spans="1:22" x14ac:dyDescent="0.4">
      <c r="A38" s="35" t="s">
        <v>14</v>
      </c>
      <c r="B38" s="36" t="s">
        <v>21</v>
      </c>
      <c r="C38" s="36" t="s">
        <v>22</v>
      </c>
      <c r="D38" s="37">
        <v>5481.88</v>
      </c>
      <c r="E38" s="37">
        <v>0</v>
      </c>
      <c r="F38" s="37">
        <v>5570.18</v>
      </c>
      <c r="G38" s="37">
        <v>0</v>
      </c>
      <c r="H38" s="39" t="s">
        <v>14</v>
      </c>
      <c r="I38" s="40">
        <v>151.66999999999999</v>
      </c>
      <c r="J38" s="40">
        <v>0</v>
      </c>
      <c r="K38" s="40">
        <v>38</v>
      </c>
      <c r="L38" s="40">
        <v>0</v>
      </c>
      <c r="M38" s="40">
        <v>0</v>
      </c>
      <c r="N38" s="40">
        <v>22.02</v>
      </c>
      <c r="O38" s="40">
        <v>0</v>
      </c>
      <c r="P38" s="40">
        <v>41.6</v>
      </c>
      <c r="Q38" s="40">
        <v>0</v>
      </c>
      <c r="R38" s="40">
        <v>63.63</v>
      </c>
      <c r="S38" s="40">
        <v>0</v>
      </c>
      <c r="T38" s="40">
        <v>1706.18</v>
      </c>
      <c r="U38" s="40">
        <v>0</v>
      </c>
      <c r="V38" s="18"/>
    </row>
    <row r="39" spans="1:22" x14ac:dyDescent="0.4">
      <c r="A39" s="46" t="s">
        <v>14</v>
      </c>
      <c r="B39" s="47" t="s">
        <v>31</v>
      </c>
      <c r="C39" s="47" t="s">
        <v>32</v>
      </c>
      <c r="D39" s="48">
        <v>5276.04</v>
      </c>
      <c r="E39" s="48">
        <v>2.08</v>
      </c>
      <c r="F39" s="48">
        <v>5092.92</v>
      </c>
      <c r="G39" s="48">
        <v>3.27</v>
      </c>
      <c r="H39" s="39" t="s">
        <v>14</v>
      </c>
      <c r="I39" s="49">
        <v>116.67</v>
      </c>
      <c r="J39" s="49">
        <v>6.38</v>
      </c>
      <c r="K39" s="49">
        <v>13.85</v>
      </c>
      <c r="L39" s="49">
        <v>6.37</v>
      </c>
      <c r="M39" s="49">
        <v>0</v>
      </c>
      <c r="N39" s="49">
        <v>22.27</v>
      </c>
      <c r="O39" s="49">
        <v>-0.1</v>
      </c>
      <c r="P39" s="49">
        <v>42.34</v>
      </c>
      <c r="Q39" s="49">
        <v>0.17</v>
      </c>
      <c r="R39" s="49">
        <v>64.62</v>
      </c>
      <c r="S39" s="49">
        <v>0.08</v>
      </c>
      <c r="T39" s="49">
        <v>1228.92</v>
      </c>
      <c r="U39" s="49">
        <v>0</v>
      </c>
      <c r="V39" s="18"/>
    </row>
    <row r="40" spans="1:22" x14ac:dyDescent="0.4">
      <c r="A40" s="46" t="s">
        <v>14</v>
      </c>
      <c r="B40" s="47" t="s">
        <v>35</v>
      </c>
      <c r="C40" s="47" t="s">
        <v>36</v>
      </c>
      <c r="D40" s="48">
        <v>3600.3</v>
      </c>
      <c r="E40" s="48">
        <v>-26.56</v>
      </c>
      <c r="F40" s="48">
        <v>4201.1000000000004</v>
      </c>
      <c r="G40" s="48">
        <v>-26.2</v>
      </c>
      <c r="H40" s="39" t="s">
        <v>14</v>
      </c>
      <c r="I40" s="49">
        <v>112.06</v>
      </c>
      <c r="J40" s="49">
        <v>-26.12</v>
      </c>
      <c r="K40" s="49">
        <v>28.16</v>
      </c>
      <c r="L40" s="49">
        <v>-25.89</v>
      </c>
      <c r="M40" s="49">
        <v>0</v>
      </c>
      <c r="N40" s="49">
        <v>21.05</v>
      </c>
      <c r="O40" s="49">
        <v>1.78</v>
      </c>
      <c r="P40" s="49">
        <v>42.53</v>
      </c>
      <c r="Q40" s="49">
        <v>2.23</v>
      </c>
      <c r="R40" s="49">
        <v>63.58</v>
      </c>
      <c r="S40" s="49">
        <v>2.08</v>
      </c>
      <c r="T40" s="49">
        <v>1334.26</v>
      </c>
      <c r="U40" s="49">
        <v>0</v>
      </c>
      <c r="V40" s="18"/>
    </row>
    <row r="41" spans="1:22" x14ac:dyDescent="0.4">
      <c r="A41" s="35" t="s">
        <v>14</v>
      </c>
      <c r="B41" s="36" t="s">
        <v>49</v>
      </c>
      <c r="C41" s="36" t="s">
        <v>50</v>
      </c>
      <c r="D41" s="37">
        <v>5314.33</v>
      </c>
      <c r="E41" s="37">
        <v>-3.5</v>
      </c>
      <c r="F41" s="37">
        <v>6423.56</v>
      </c>
      <c r="G41" s="37">
        <v>-3.62</v>
      </c>
      <c r="H41" s="39" t="s">
        <v>14</v>
      </c>
      <c r="I41" s="40">
        <v>151.66999999999999</v>
      </c>
      <c r="J41" s="40">
        <v>0</v>
      </c>
      <c r="K41" s="40">
        <v>38</v>
      </c>
      <c r="L41" s="40">
        <v>0</v>
      </c>
      <c r="M41" s="40">
        <v>0</v>
      </c>
      <c r="N41" s="40">
        <v>20.54</v>
      </c>
      <c r="O41" s="40">
        <v>-0.27</v>
      </c>
      <c r="P41" s="40">
        <v>41.58</v>
      </c>
      <c r="Q41" s="40">
        <v>-0.46</v>
      </c>
      <c r="R41" s="40">
        <v>62.12</v>
      </c>
      <c r="S41" s="40">
        <v>-0.4</v>
      </c>
      <c r="T41" s="40">
        <v>2559.56</v>
      </c>
      <c r="U41" s="40">
        <v>0</v>
      </c>
      <c r="V41" s="18"/>
    </row>
    <row r="42" spans="1:22" x14ac:dyDescent="0.4">
      <c r="A42" s="35" t="s">
        <v>14</v>
      </c>
      <c r="B42" s="36" t="s">
        <v>85</v>
      </c>
      <c r="C42" s="36" t="s">
        <v>86</v>
      </c>
      <c r="D42" s="37">
        <v>4985.83</v>
      </c>
      <c r="E42" s="37">
        <v>0</v>
      </c>
      <c r="F42" s="37">
        <v>5330.23</v>
      </c>
      <c r="G42" s="37">
        <v>0</v>
      </c>
      <c r="H42" s="39" t="s">
        <v>14</v>
      </c>
      <c r="I42" s="40">
        <v>151.66999999999999</v>
      </c>
      <c r="J42" s="40">
        <v>0</v>
      </c>
      <c r="K42" s="40">
        <v>15</v>
      </c>
      <c r="L42" s="40">
        <v>0</v>
      </c>
      <c r="M42" s="40">
        <v>0</v>
      </c>
      <c r="N42" s="40">
        <v>22.22</v>
      </c>
      <c r="O42" s="40">
        <v>0</v>
      </c>
      <c r="P42" s="40">
        <v>42.26</v>
      </c>
      <c r="Q42" s="40">
        <v>0</v>
      </c>
      <c r="R42" s="40">
        <v>64.48</v>
      </c>
      <c r="S42" s="40">
        <v>0</v>
      </c>
      <c r="T42" s="40">
        <v>1466.23</v>
      </c>
      <c r="U42" s="40">
        <v>0</v>
      </c>
      <c r="V42" s="18"/>
    </row>
    <row r="43" spans="1:22" x14ac:dyDescent="0.4">
      <c r="A43" s="35" t="s">
        <v>14</v>
      </c>
      <c r="B43" s="36" t="s">
        <v>87</v>
      </c>
      <c r="C43" s="36" t="s">
        <v>88</v>
      </c>
      <c r="D43" s="37">
        <v>3140.89</v>
      </c>
      <c r="E43" s="37">
        <v>0</v>
      </c>
      <c r="F43" s="37">
        <v>3312.48</v>
      </c>
      <c r="G43" s="37">
        <v>0</v>
      </c>
      <c r="H43" s="39" t="s">
        <v>14</v>
      </c>
      <c r="I43" s="40">
        <v>151.66999999999999</v>
      </c>
      <c r="J43" s="40">
        <v>0</v>
      </c>
      <c r="K43" s="40">
        <v>20</v>
      </c>
      <c r="L43" s="40">
        <v>0</v>
      </c>
      <c r="M43" s="40">
        <v>0</v>
      </c>
      <c r="N43" s="40">
        <v>22.49</v>
      </c>
      <c r="O43" s="40">
        <v>0</v>
      </c>
      <c r="P43" s="40">
        <v>36.24</v>
      </c>
      <c r="Q43" s="40">
        <v>0</v>
      </c>
      <c r="R43" s="40">
        <v>58.73</v>
      </c>
      <c r="S43" s="40">
        <v>0</v>
      </c>
      <c r="T43" s="40">
        <v>0</v>
      </c>
      <c r="U43" s="40">
        <v>0</v>
      </c>
      <c r="V43" s="18"/>
    </row>
    <row r="44" spans="1:22" x14ac:dyDescent="0.4">
      <c r="A44" s="35" t="s">
        <v>14</v>
      </c>
      <c r="B44" s="36" t="s">
        <v>101</v>
      </c>
      <c r="C44" s="36" t="s">
        <v>102</v>
      </c>
      <c r="D44" s="37">
        <v>5742.26</v>
      </c>
      <c r="E44" s="37">
        <v>7.94</v>
      </c>
      <c r="F44" s="37">
        <v>5766.6</v>
      </c>
      <c r="G44" s="37">
        <v>7.98</v>
      </c>
      <c r="H44" s="39" t="s">
        <v>14</v>
      </c>
      <c r="I44" s="40">
        <v>151.66999999999999</v>
      </c>
      <c r="J44" s="40">
        <v>8.34</v>
      </c>
      <c r="K44" s="40">
        <v>27</v>
      </c>
      <c r="L44" s="40">
        <v>8</v>
      </c>
      <c r="M44" s="40">
        <v>0</v>
      </c>
      <c r="N44" s="40">
        <v>20.420000000000002</v>
      </c>
      <c r="O44" s="40">
        <v>0.19</v>
      </c>
      <c r="P44" s="40">
        <v>41.06</v>
      </c>
      <c r="Q44" s="40">
        <v>0.06</v>
      </c>
      <c r="R44" s="40">
        <v>61.49</v>
      </c>
      <c r="S44" s="40">
        <v>0.1</v>
      </c>
      <c r="T44" s="40">
        <v>1902.6</v>
      </c>
      <c r="U44" s="40">
        <v>0</v>
      </c>
      <c r="V44" s="18"/>
    </row>
    <row r="45" spans="1:22" x14ac:dyDescent="0.4">
      <c r="A45" s="35" t="s">
        <v>16</v>
      </c>
      <c r="B45" s="36" t="s">
        <v>57</v>
      </c>
      <c r="C45" s="36" t="s">
        <v>58</v>
      </c>
      <c r="D45" s="37">
        <v>11764.38</v>
      </c>
      <c r="E45" s="37">
        <v>114.35</v>
      </c>
      <c r="F45" s="37">
        <v>10264.799999999999</v>
      </c>
      <c r="G45" s="37">
        <v>41.32</v>
      </c>
      <c r="H45" s="6"/>
      <c r="I45" s="40">
        <v>151.66999999999999</v>
      </c>
      <c r="J45" s="40">
        <v>0</v>
      </c>
      <c r="K45" s="40">
        <v>38</v>
      </c>
      <c r="L45" s="40">
        <v>0</v>
      </c>
      <c r="M45" s="40">
        <v>0</v>
      </c>
      <c r="N45" s="40">
        <v>20.350000000000001</v>
      </c>
      <c r="O45" s="40">
        <v>14.72</v>
      </c>
      <c r="P45" s="40">
        <v>41.09</v>
      </c>
      <c r="Q45" s="40">
        <v>0.01</v>
      </c>
      <c r="R45" s="40">
        <v>61.43</v>
      </c>
      <c r="S45" s="40">
        <v>4.4400000000000004</v>
      </c>
      <c r="T45" s="40">
        <v>6400.8</v>
      </c>
      <c r="U45" s="40">
        <v>0</v>
      </c>
      <c r="V45" s="18"/>
    </row>
    <row r="46" spans="1:22" x14ac:dyDescent="0.4">
      <c r="A46" s="35" t="s">
        <v>16</v>
      </c>
      <c r="B46" s="36" t="s">
        <v>73</v>
      </c>
      <c r="C46" s="36" t="s">
        <v>74</v>
      </c>
      <c r="D46" s="37">
        <v>5150.17</v>
      </c>
      <c r="E46" s="37">
        <v>23.78</v>
      </c>
      <c r="F46" s="37">
        <v>4315.6099999999997</v>
      </c>
      <c r="G46" s="37">
        <v>-8.85</v>
      </c>
      <c r="H46" s="6"/>
      <c r="I46" s="40">
        <v>137.66999999999999</v>
      </c>
      <c r="J46" s="40">
        <v>-9.23</v>
      </c>
      <c r="K46" s="40">
        <v>18.16</v>
      </c>
      <c r="L46" s="40">
        <v>-9.1999999999999993</v>
      </c>
      <c r="M46" s="40">
        <v>0</v>
      </c>
      <c r="N46" s="40">
        <v>22.17</v>
      </c>
      <c r="O46" s="40">
        <v>0.45</v>
      </c>
      <c r="P46" s="40">
        <v>36.57</v>
      </c>
      <c r="Q46" s="40">
        <v>0.77</v>
      </c>
      <c r="R46" s="40">
        <v>58.74</v>
      </c>
      <c r="S46" s="40">
        <v>0.65</v>
      </c>
      <c r="T46" s="40">
        <v>700.9</v>
      </c>
      <c r="U46" s="40">
        <v>0</v>
      </c>
      <c r="V46" s="18"/>
    </row>
    <row r="47" spans="1:22" x14ac:dyDescent="0.4">
      <c r="A47" s="35" t="s">
        <v>16</v>
      </c>
      <c r="B47" s="36" t="s">
        <v>77</v>
      </c>
      <c r="C47" s="36" t="s">
        <v>78</v>
      </c>
      <c r="D47" s="37">
        <v>4560.99</v>
      </c>
      <c r="E47" s="37">
        <v>-11.03</v>
      </c>
      <c r="F47" s="37">
        <v>3484.64</v>
      </c>
      <c r="G47" s="37">
        <v>-34.03</v>
      </c>
      <c r="H47" s="6"/>
      <c r="I47" s="40">
        <v>116.67</v>
      </c>
      <c r="J47" s="40">
        <v>-23.08</v>
      </c>
      <c r="K47" s="40">
        <v>0</v>
      </c>
      <c r="L47" s="40">
        <v>-100</v>
      </c>
      <c r="M47" s="40">
        <v>0</v>
      </c>
      <c r="N47" s="40">
        <v>24.52</v>
      </c>
      <c r="O47" s="40">
        <v>10.28</v>
      </c>
      <c r="P47" s="40">
        <v>43.26</v>
      </c>
      <c r="Q47" s="40">
        <v>2.34</v>
      </c>
      <c r="R47" s="40">
        <v>67.78</v>
      </c>
      <c r="S47" s="40">
        <v>5.08</v>
      </c>
      <c r="T47" s="40">
        <v>243.87</v>
      </c>
      <c r="U47" s="40">
        <v>0</v>
      </c>
      <c r="V47" s="18"/>
    </row>
  </sheetData>
  <sortState ref="A2:U44">
    <sortCondition descending="1" ref="A2"/>
  </sortState>
  <conditionalFormatting sqref="G3 E3">
    <cfRule type="cellIs" dxfId="11" priority="1" operator="lessThan">
      <formula>0</formula>
    </cfRule>
    <cfRule type="cellIs" dxfId="10" priority="2" operator="greaterThan">
      <formula>0</formula>
    </cfRule>
    <cfRule type="cellIs" dxfId="9" priority="3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tabSelected="1" topLeftCell="A43" workbookViewId="0">
      <selection activeCell="F58" sqref="F58"/>
    </sheetView>
  </sheetViews>
  <sheetFormatPr baseColWidth="10" defaultRowHeight="14.6" x14ac:dyDescent="0.4"/>
  <cols>
    <col min="1" max="1" width="11.07421875" style="5"/>
    <col min="4" max="4" width="30.3828125" bestFit="1" customWidth="1"/>
    <col min="15" max="15" width="21.15234375" customWidth="1"/>
  </cols>
  <sheetData>
    <row r="1" spans="1:9" ht="29.15" x14ac:dyDescent="0.4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4</v>
      </c>
    </row>
    <row r="2" spans="1:9" ht="18.45" x14ac:dyDescent="0.5">
      <c r="A2" s="8" t="s">
        <v>15</v>
      </c>
      <c r="B2" s="6" t="str">
        <f>IFERROR(VLOOKUP(C2,Feuil2!$B$2:$H$47,7,FALSE),"")</f>
        <v>X</v>
      </c>
      <c r="C2" s="4" t="s">
        <v>81</v>
      </c>
      <c r="D2" s="4" t="s">
        <v>82</v>
      </c>
      <c r="E2" s="7">
        <f>IFERROR(VLOOKUP(C2,Feuil2!$B$2:$G$56,3,FALSE),"")</f>
        <v>4158.18</v>
      </c>
      <c r="F2" s="2">
        <f>IFERROR(VLOOKUP(C2,Feuil2!$B$2:$G$56,4,FALSE),"")</f>
        <v>-26.89</v>
      </c>
      <c r="G2" s="7">
        <f>IFERROR(VLOOKUP(C2,Feuil2!$B$2:$G$56,5,FALSE),"")</f>
        <v>2806.74</v>
      </c>
      <c r="H2" s="2">
        <f>IFERROR(VLOOKUP(C2,Feuil2!$B$2:$G$56,6,FALSE),"")</f>
        <v>-54.77</v>
      </c>
    </row>
    <row r="3" spans="1:9" ht="18.45" x14ac:dyDescent="0.5">
      <c r="A3" s="8" t="s">
        <v>15</v>
      </c>
      <c r="B3" s="6" t="str">
        <f>IFERROR(VLOOKUP(C3,Feuil2!$B$2:$H$47,7,FALSE),"")</f>
        <v>X</v>
      </c>
      <c r="C3" s="4" t="s">
        <v>79</v>
      </c>
      <c r="D3" s="4" t="s">
        <v>80</v>
      </c>
      <c r="E3" s="24">
        <f>IFERROR(VLOOKUP(C3,Feuil2!$B$2:$G$56,3,FALSE),"")</f>
        <v>7720</v>
      </c>
      <c r="F3" s="2">
        <f>IFERROR(VLOOKUP(C3,Feuil2!$B$2:$G$56,4,FALSE),"")</f>
        <v>0</v>
      </c>
      <c r="G3" s="24">
        <f>IFERROR(VLOOKUP(C3,Feuil2!$B$2:$G$56,5,FALSE),"")</f>
        <v>6155.67</v>
      </c>
      <c r="H3" s="2">
        <f>IFERROR(VLOOKUP(C3,Feuil2!$B$2:$G$56,6,FALSE),"")</f>
        <v>0</v>
      </c>
    </row>
    <row r="4" spans="1:9" x14ac:dyDescent="0.4">
      <c r="A4"/>
    </row>
    <row r="5" spans="1:9" x14ac:dyDescent="0.4">
      <c r="A5"/>
    </row>
    <row r="6" spans="1:9" x14ac:dyDescent="0.4">
      <c r="A6"/>
    </row>
    <row r="7" spans="1:9" x14ac:dyDescent="0.4">
      <c r="A7" s="5" t="s">
        <v>117</v>
      </c>
      <c r="B7" s="22" t="str">
        <f>IFERROR(VLOOKUP(C7,Feuil2!$B$2:$H$47,7,FALSE),"")</f>
        <v>X</v>
      </c>
      <c r="C7" s="4" t="s">
        <v>69</v>
      </c>
      <c r="D7" s="4" t="s">
        <v>70</v>
      </c>
      <c r="E7" s="7">
        <f>IFERROR(VLOOKUP(C7,Feuil2!$B$2:$G$56,3,FALSE),"")</f>
        <v>4881.62</v>
      </c>
      <c r="F7" s="2">
        <f>IFERROR(VLOOKUP(C7,Feuil2!$B$2:$G$56,4,FALSE),"")</f>
        <v>13.27</v>
      </c>
      <c r="G7" s="7">
        <f>IFERROR(VLOOKUP(C7,Feuil2!$B$2:$G$56,5,FALSE),"")</f>
        <v>5277.42</v>
      </c>
      <c r="H7" s="2">
        <f>IFERROR(VLOOKUP(C7,Feuil2!$B$2:$G$56,6,FALSE),"")</f>
        <v>13.89</v>
      </c>
      <c r="I7" s="14" t="s">
        <v>112</v>
      </c>
    </row>
    <row r="8" spans="1:9" x14ac:dyDescent="0.4">
      <c r="A8"/>
    </row>
    <row r="9" spans="1:9" s="16" customFormat="1" x14ac:dyDescent="0.4"/>
    <row r="10" spans="1:9" s="5" customFormat="1" ht="14.7" customHeight="1" x14ac:dyDescent="0.4">
      <c r="A10" s="43" t="s">
        <v>109</v>
      </c>
      <c r="B10" s="22" t="str">
        <f>IFERROR(VLOOKUP(C10,Feuil2!$B$2:$H$47,7,FALSE),"")</f>
        <v>X</v>
      </c>
      <c r="C10" s="4" t="s">
        <v>23</v>
      </c>
      <c r="D10" s="25" t="s">
        <v>24</v>
      </c>
      <c r="E10" s="7">
        <f>IFERROR(VLOOKUP(C10,Feuil2!$B$2:$G$56,3,FALSE),"")</f>
        <v>5209.6000000000004</v>
      </c>
      <c r="F10" s="2">
        <f>IFERROR(VLOOKUP(C10,Feuil2!$B$2:$G$56,4,FALSE),"")</f>
        <v>0</v>
      </c>
      <c r="G10" s="7">
        <f>IFERROR(VLOOKUP(C10,Feuil2!$B$2:$G$56,5,FALSE),"")</f>
        <v>5940.61</v>
      </c>
      <c r="H10" s="2">
        <f>IFERROR(VLOOKUP(C10,Feuil2!$B$2:$G$56,6,FALSE),"")</f>
        <v>0</v>
      </c>
    </row>
    <row r="11" spans="1:9" s="5" customFormat="1" ht="14.7" customHeight="1" x14ac:dyDescent="0.4">
      <c r="A11" s="43"/>
      <c r="B11" s="39" t="str">
        <f>IFERROR(VLOOKUP(C11,Feuil2!$B$2:$H$47,7,FALSE),"")</f>
        <v>X</v>
      </c>
      <c r="C11" s="4" t="s">
        <v>27</v>
      </c>
      <c r="D11" s="25" t="s">
        <v>28</v>
      </c>
      <c r="E11" s="7">
        <f>IFERROR(VLOOKUP(C11,Feuil2!$B$2:$G$56,3,FALSE),"")</f>
        <v>4707.8900000000003</v>
      </c>
      <c r="F11" s="2">
        <f>IFERROR(VLOOKUP(C11,Feuil2!$B$2:$G$56,4,FALSE),"")</f>
        <v>0</v>
      </c>
      <c r="G11" s="7">
        <f>IFERROR(VLOOKUP(C11,Feuil2!$B$2:$G$56,5,FALSE),"")</f>
        <v>5532.35</v>
      </c>
      <c r="H11" s="2">
        <f>IFERROR(VLOOKUP(C11,Feuil2!$B$2:$G$56,6,FALSE),"")</f>
        <v>0</v>
      </c>
    </row>
    <row r="12" spans="1:9" s="5" customFormat="1" ht="14.7" customHeight="1" x14ac:dyDescent="0.4">
      <c r="A12" s="43"/>
      <c r="B12" s="39" t="str">
        <f>IFERROR(VLOOKUP(C12,Feuil2!$B$2:$H$47,7,FALSE),"")</f>
        <v>X</v>
      </c>
      <c r="C12" s="4" t="s">
        <v>37</v>
      </c>
      <c r="D12" s="25" t="s">
        <v>38</v>
      </c>
      <c r="E12" s="7">
        <f>IFERROR(VLOOKUP(C12,Feuil2!$B$2:$G$56,3,FALSE),"")</f>
        <v>4461.05</v>
      </c>
      <c r="F12" s="2">
        <f>IFERROR(VLOOKUP(C12,Feuil2!$B$2:$G$56,4,FALSE),"")</f>
        <v>0</v>
      </c>
      <c r="G12" s="7">
        <f>IFERROR(VLOOKUP(C12,Feuil2!$B$2:$G$56,5,FALSE),"")</f>
        <v>5265.87</v>
      </c>
      <c r="H12" s="2">
        <f>IFERROR(VLOOKUP(C12,Feuil2!$B$2:$G$56,6,FALSE),"")</f>
        <v>0</v>
      </c>
    </row>
    <row r="13" spans="1:9" s="14" customFormat="1" ht="14.7" customHeight="1" x14ac:dyDescent="0.4">
      <c r="A13" s="43"/>
      <c r="B13" s="39" t="str">
        <f>IFERROR(VLOOKUP(C13,Feuil2!$B$2:$H$47,7,FALSE),"")</f>
        <v>X</v>
      </c>
      <c r="C13" s="4" t="s">
        <v>39</v>
      </c>
      <c r="D13" s="25" t="s">
        <v>40</v>
      </c>
      <c r="E13" s="7">
        <f>IFERROR(VLOOKUP(C13,Feuil2!$B$2:$G$56,3,FALSE),"")</f>
        <v>4764.26</v>
      </c>
      <c r="F13" s="2">
        <f>IFERROR(VLOOKUP(C13,Feuil2!$B$2:$G$56,4,FALSE),"")</f>
        <v>0</v>
      </c>
      <c r="G13" s="7">
        <f>IFERROR(VLOOKUP(C13,Feuil2!$B$2:$G$56,5,FALSE),"")</f>
        <v>5606.9</v>
      </c>
      <c r="H13" s="2">
        <f>IFERROR(VLOOKUP(C13,Feuil2!$B$2:$G$56,6,FALSE),"")</f>
        <v>0</v>
      </c>
    </row>
    <row r="14" spans="1:9" s="14" customFormat="1" ht="14.7" customHeight="1" x14ac:dyDescent="0.4">
      <c r="A14" s="43"/>
      <c r="B14" s="39" t="str">
        <f>IFERROR(VLOOKUP(C14,Feuil2!$B$2:$H$47,7,FALSE),"")</f>
        <v>X</v>
      </c>
      <c r="C14" s="4" t="s">
        <v>41</v>
      </c>
      <c r="D14" s="25" t="s">
        <v>42</v>
      </c>
      <c r="E14" s="7">
        <f>IFERROR(VLOOKUP(C14,Feuil2!$B$2:$G$56,3,FALSE),"")</f>
        <v>4714.45</v>
      </c>
      <c r="F14" s="2">
        <f>IFERROR(VLOOKUP(C14,Feuil2!$B$2:$G$56,4,FALSE),"")</f>
        <v>0</v>
      </c>
      <c r="G14" s="7">
        <f>IFERROR(VLOOKUP(C14,Feuil2!$B$2:$G$56,5,FALSE),"")</f>
        <v>5461.69</v>
      </c>
      <c r="H14" s="2">
        <f>IFERROR(VLOOKUP(C14,Feuil2!$B$2:$G$56,6,FALSE),"")</f>
        <v>0</v>
      </c>
    </row>
    <row r="15" spans="1:9" s="14" customFormat="1" ht="14.7" customHeight="1" x14ac:dyDescent="0.4">
      <c r="A15" s="43"/>
      <c r="B15" s="39" t="str">
        <f>IFERROR(VLOOKUP(C15,Feuil2!$B$2:$H$47,7,FALSE),"")</f>
        <v>X</v>
      </c>
      <c r="C15" s="4" t="s">
        <v>51</v>
      </c>
      <c r="D15" s="25" t="s">
        <v>52</v>
      </c>
      <c r="E15" s="7">
        <f>IFERROR(VLOOKUP(C15,Feuil2!$B$2:$G$56,3,FALSE),"")</f>
        <v>4374.1400000000003</v>
      </c>
      <c r="F15" s="2">
        <f>IFERROR(VLOOKUP(C15,Feuil2!$B$2:$G$56,4,FALSE),"")</f>
        <v>0</v>
      </c>
      <c r="G15" s="7">
        <f>IFERROR(VLOOKUP(C15,Feuil2!$B$2:$G$56,5,FALSE),"")</f>
        <v>5440.58</v>
      </c>
      <c r="H15" s="2">
        <f>IFERROR(VLOOKUP(C15,Feuil2!$B$2:$G$56,6,FALSE),"")</f>
        <v>0</v>
      </c>
    </row>
    <row r="16" spans="1:9" s="14" customFormat="1" ht="14.7" customHeight="1" x14ac:dyDescent="0.4">
      <c r="A16" s="43"/>
      <c r="B16" s="39" t="str">
        <f>IFERROR(VLOOKUP(C16,Feuil2!$B$2:$H$47,7,FALSE),"")</f>
        <v>X</v>
      </c>
      <c r="C16" s="4" t="s">
        <v>55</v>
      </c>
      <c r="D16" s="25" t="s">
        <v>56</v>
      </c>
      <c r="E16" s="7">
        <f>IFERROR(VLOOKUP(C16,Feuil2!$B$2:$G$56,3,FALSE),"")</f>
        <v>4606.18</v>
      </c>
      <c r="F16" s="2">
        <f>IFERROR(VLOOKUP(C16,Feuil2!$B$2:$G$56,4,FALSE),"")</f>
        <v>0</v>
      </c>
      <c r="G16" s="7">
        <f>IFERROR(VLOOKUP(C16,Feuil2!$B$2:$G$56,5,FALSE),"")</f>
        <v>5416.75</v>
      </c>
      <c r="H16" s="2">
        <f>IFERROR(VLOOKUP(C16,Feuil2!$B$2:$G$56,6,FALSE),"")</f>
        <v>0</v>
      </c>
    </row>
    <row r="17" spans="1:16" s="14" customFormat="1" ht="14.7" customHeight="1" x14ac:dyDescent="0.4">
      <c r="A17" s="43"/>
      <c r="B17" s="39" t="str">
        <f>IFERROR(VLOOKUP(C17,Feuil2!$B$2:$H$47,7,FALSE),"")</f>
        <v>X</v>
      </c>
      <c r="C17" s="4" t="s">
        <v>59</v>
      </c>
      <c r="D17" s="25" t="s">
        <v>60</v>
      </c>
      <c r="E17" s="7">
        <f>IFERROR(VLOOKUP(C17,Feuil2!$B$2:$G$56,3,FALSE),"")</f>
        <v>4774.0600000000004</v>
      </c>
      <c r="F17" s="2">
        <f>IFERROR(VLOOKUP(C17,Feuil2!$B$2:$G$56,4,FALSE),"")</f>
        <v>-0.51</v>
      </c>
      <c r="G17" s="7">
        <f>IFERROR(VLOOKUP(C17,Feuil2!$B$2:$G$56,5,FALSE),"")</f>
        <v>4795.04</v>
      </c>
      <c r="H17" s="2">
        <f>IFERROR(VLOOKUP(C17,Feuil2!$B$2:$G$56,6,FALSE),"")</f>
        <v>0</v>
      </c>
      <c r="I17" s="16" t="s">
        <v>110</v>
      </c>
    </row>
    <row r="18" spans="1:16" s="14" customFormat="1" ht="14.7" customHeight="1" x14ac:dyDescent="0.4">
      <c r="A18" s="43"/>
      <c r="B18" s="39" t="str">
        <f>IFERROR(VLOOKUP(C18,Feuil2!$B$2:$H$47,7,FALSE),"")</f>
        <v>X</v>
      </c>
      <c r="C18" s="4" t="s">
        <v>65</v>
      </c>
      <c r="D18" s="25" t="s">
        <v>66</v>
      </c>
      <c r="E18" s="7">
        <f>IFERROR(VLOOKUP(C18,Feuil2!$B$2:$G$56,3,FALSE),"")</f>
        <v>4418.03</v>
      </c>
      <c r="F18" s="2">
        <f>IFERROR(VLOOKUP(C18,Feuil2!$B$2:$G$56,4,FALSE),"")</f>
        <v>-0.3</v>
      </c>
      <c r="G18" s="7">
        <f>IFERROR(VLOOKUP(C18,Feuil2!$B$2:$G$56,5,FALSE),"")</f>
        <v>5034.1499999999996</v>
      </c>
      <c r="H18" s="2">
        <f>IFERROR(VLOOKUP(C18,Feuil2!$B$2:$G$56,6,FALSE),"")</f>
        <v>0</v>
      </c>
      <c r="I18" s="16" t="s">
        <v>110</v>
      </c>
    </row>
    <row r="19" spans="1:16" s="14" customFormat="1" ht="14.7" customHeight="1" x14ac:dyDescent="0.4">
      <c r="A19" s="43"/>
      <c r="B19" s="39" t="str">
        <f>IFERROR(VLOOKUP(C19,Feuil2!$B$2:$H$47,7,FALSE),"")</f>
        <v>X</v>
      </c>
      <c r="C19" s="4" t="s">
        <v>71</v>
      </c>
      <c r="D19" s="25" t="s">
        <v>72</v>
      </c>
      <c r="E19" s="7">
        <f>IFERROR(VLOOKUP(C19,Feuil2!$B$2:$G$56,3,FALSE),"")</f>
        <v>5763.04</v>
      </c>
      <c r="F19" s="2">
        <f>IFERROR(VLOOKUP(C19,Feuil2!$B$2:$G$56,4,FALSE),"")</f>
        <v>0</v>
      </c>
      <c r="G19" s="7">
        <f>IFERROR(VLOOKUP(C19,Feuil2!$B$2:$G$56,5,FALSE),"")</f>
        <v>8027</v>
      </c>
      <c r="H19" s="2">
        <f>IFERROR(VLOOKUP(C19,Feuil2!$B$2:$G$56,6,FALSE),"")</f>
        <v>0</v>
      </c>
    </row>
    <row r="20" spans="1:16" s="14" customFormat="1" ht="14.7" customHeight="1" x14ac:dyDescent="0.4">
      <c r="A20" s="43"/>
      <c r="B20" s="39" t="str">
        <f>IFERROR(VLOOKUP(C20,Feuil2!$B$2:$H$47,7,FALSE),"")</f>
        <v>X</v>
      </c>
      <c r="C20" s="4" t="s">
        <v>83</v>
      </c>
      <c r="D20" s="25" t="s">
        <v>84</v>
      </c>
      <c r="E20" s="7">
        <f>IFERROR(VLOOKUP(C20,Feuil2!$B$2:$G$56,3,FALSE),"")</f>
        <v>2880.88</v>
      </c>
      <c r="F20" s="2">
        <f>IFERROR(VLOOKUP(C20,Feuil2!$B$2:$G$56,4,FALSE),"")</f>
        <v>0</v>
      </c>
      <c r="G20" s="7">
        <f>IFERROR(VLOOKUP(C20,Feuil2!$B$2:$G$56,5,FALSE),"")</f>
        <v>2997.79</v>
      </c>
      <c r="H20" s="2">
        <f>IFERROR(VLOOKUP(C20,Feuil2!$B$2:$G$56,6,FALSE),"")</f>
        <v>0</v>
      </c>
    </row>
    <row r="21" spans="1:16" s="14" customFormat="1" ht="14.7" customHeight="1" x14ac:dyDescent="0.4">
      <c r="A21" s="43"/>
      <c r="B21" s="39" t="str">
        <f>IFERROR(VLOOKUP(C21,Feuil2!$B$2:$H$47,7,FALSE),"")</f>
        <v>X</v>
      </c>
      <c r="C21" s="4" t="s">
        <v>89</v>
      </c>
      <c r="D21" s="25" t="s">
        <v>90</v>
      </c>
      <c r="E21" s="7">
        <f>IFERROR(VLOOKUP(C21,Feuil2!$B$2:$G$56,3,FALSE),"")</f>
        <v>3945.58</v>
      </c>
      <c r="F21" s="2">
        <f>IFERROR(VLOOKUP(C21,Feuil2!$B$2:$G$56,4,FALSE),"")</f>
        <v>6.76</v>
      </c>
      <c r="G21" s="7">
        <f>IFERROR(VLOOKUP(C21,Feuil2!$B$2:$G$56,5,FALSE),"")</f>
        <v>5461.69</v>
      </c>
      <c r="H21" s="2">
        <f>IFERROR(VLOOKUP(C21,Feuil2!$B$2:$G$56,6,FALSE),"")</f>
        <v>0</v>
      </c>
      <c r="I21" s="14" t="s">
        <v>111</v>
      </c>
    </row>
    <row r="22" spans="1:16" s="14" customFormat="1" ht="14.7" customHeight="1" x14ac:dyDescent="0.4">
      <c r="A22" s="43"/>
      <c r="B22" s="39" t="str">
        <f>IFERROR(VLOOKUP(C22,Feuil2!$B$2:$H$47,7,FALSE),"")</f>
        <v>X</v>
      </c>
      <c r="C22" s="4" t="s">
        <v>97</v>
      </c>
      <c r="D22" s="25" t="s">
        <v>98</v>
      </c>
      <c r="E22" s="7">
        <f>IFERROR(VLOOKUP(C22,Feuil2!$B$2:$G$56,3,FALSE),"")</f>
        <v>4429.07</v>
      </c>
      <c r="F22" s="2">
        <f>IFERROR(VLOOKUP(C22,Feuil2!$B$2:$G$56,4,FALSE),"")</f>
        <v>0</v>
      </c>
      <c r="G22" s="7">
        <f>IFERROR(VLOOKUP(C22,Feuil2!$B$2:$G$56,5,FALSE),"")</f>
        <v>4770.54</v>
      </c>
      <c r="H22" s="2">
        <f>IFERROR(VLOOKUP(C22,Feuil2!$B$2:$G$56,6,FALSE),"")</f>
        <v>0</v>
      </c>
    </row>
    <row r="23" spans="1:16" s="14" customFormat="1" ht="14.7" customHeight="1" x14ac:dyDescent="0.4">
      <c r="A23" s="43"/>
      <c r="B23" s="39" t="str">
        <f>IFERROR(VLOOKUP(C23,Feuil2!$B$2:$H$47,7,FALSE),"")</f>
        <v>X</v>
      </c>
      <c r="C23" s="4" t="s">
        <v>19</v>
      </c>
      <c r="D23" s="25" t="s">
        <v>20</v>
      </c>
      <c r="E23" s="7">
        <f>IFERROR(VLOOKUP(C23,Feuil2!$B$2:$G$56,3,FALSE),"")</f>
        <v>4820.18</v>
      </c>
      <c r="F23" s="2">
        <f>IFERROR(VLOOKUP(C23,Feuil2!$B$2:$G$56,4,FALSE),"")</f>
        <v>5.45</v>
      </c>
      <c r="G23" s="7">
        <f>IFERROR(VLOOKUP(C23,Feuil2!$B$2:$G$56,5,FALSE),"")</f>
        <v>6377.92</v>
      </c>
      <c r="H23" s="2">
        <f>IFERROR(VLOOKUP(C23,Feuil2!$B$2:$G$56,6,FALSE),"")</f>
        <v>4.49</v>
      </c>
      <c r="I23" s="14" t="s">
        <v>106</v>
      </c>
      <c r="N23" s="14" t="s">
        <v>113</v>
      </c>
      <c r="O23" s="14" t="s">
        <v>114</v>
      </c>
      <c r="P23" s="14" t="s">
        <v>115</v>
      </c>
    </row>
    <row r="24" spans="1:16" s="14" customFormat="1" ht="14.7" customHeight="1" x14ac:dyDescent="0.4">
      <c r="A24" s="43"/>
      <c r="B24" s="39" t="str">
        <f>IFERROR(VLOOKUP(C24,Feuil2!$B$2:$H$47,7,FALSE),"")</f>
        <v>X</v>
      </c>
      <c r="C24" s="4" t="s">
        <v>99</v>
      </c>
      <c r="D24" s="25" t="s">
        <v>100</v>
      </c>
      <c r="E24" s="7">
        <f>IFERROR(VLOOKUP(C24,Feuil2!$B$2:$G$56,3,FALSE),"")</f>
        <v>4226.8900000000003</v>
      </c>
      <c r="F24" s="2">
        <f>IFERROR(VLOOKUP(C24,Feuil2!$B$2:$G$56,4,FALSE),"")</f>
        <v>7.89</v>
      </c>
      <c r="G24" s="7">
        <f>IFERROR(VLOOKUP(C24,Feuil2!$B$2:$G$56,5,FALSE),"")</f>
        <v>4589.78</v>
      </c>
      <c r="H24" s="2">
        <f>IFERROR(VLOOKUP(C24,Feuil2!$B$2:$G$56,6,FALSE),"")</f>
        <v>7.86</v>
      </c>
      <c r="I24" s="14" t="s">
        <v>105</v>
      </c>
      <c r="N24" s="14" t="s">
        <v>116</v>
      </c>
    </row>
    <row r="25" spans="1:16" s="14" customFormat="1" ht="14.7" customHeight="1" x14ac:dyDescent="0.4">
      <c r="A25" s="43"/>
      <c r="B25" s="39" t="str">
        <f>IFERROR(VLOOKUP(C25,Feuil2!$B$2:$H$47,7,FALSE),"")</f>
        <v>X</v>
      </c>
      <c r="C25" s="4" t="s">
        <v>91</v>
      </c>
      <c r="D25" s="25" t="s">
        <v>92</v>
      </c>
      <c r="E25" s="7">
        <f>IFERROR(VLOOKUP(C25,Feuil2!$B$2:$G$56,3,FALSE),"")</f>
        <v>6386.32</v>
      </c>
      <c r="F25" s="2">
        <f>IFERROR(VLOOKUP(C25,Feuil2!$B$2:$G$56,4,FALSE),"")</f>
        <v>-8.83</v>
      </c>
      <c r="G25" s="7">
        <f>IFERROR(VLOOKUP(C25,Feuil2!$B$2:$G$56,5,FALSE),"")</f>
        <v>5017.08</v>
      </c>
      <c r="H25" s="2">
        <f>IFERROR(VLOOKUP(C25,Feuil2!$B$2:$G$56,6,FALSE),"")</f>
        <v>-11.23</v>
      </c>
      <c r="I25" s="14" t="s">
        <v>107</v>
      </c>
    </row>
    <row r="26" spans="1:16" s="14" customFormat="1" ht="14.6" customHeight="1" x14ac:dyDescent="0.4">
      <c r="A26" s="43"/>
      <c r="B26" s="39" t="str">
        <f>IFERROR(VLOOKUP(C26,Feuil2!$B$2:$H$47,7,FALSE),"")</f>
        <v>X</v>
      </c>
      <c r="C26" s="4" t="s">
        <v>29</v>
      </c>
      <c r="D26" s="25" t="s">
        <v>30</v>
      </c>
      <c r="E26" s="7">
        <f>IFERROR(VLOOKUP(C26,Feuil2!$B$2:$G$56,3,FALSE),"")</f>
        <v>4995.46</v>
      </c>
      <c r="F26" s="2">
        <f>IFERROR(VLOOKUP(C26,Feuil2!$B$2:$G$56,4,FALSE),"")</f>
        <v>-4.4800000000000004</v>
      </c>
      <c r="G26" s="7">
        <f>IFERROR(VLOOKUP(C26,Feuil2!$B$2:$G$56,5,FALSE),"")</f>
        <v>5218.24</v>
      </c>
      <c r="H26" s="2">
        <f>IFERROR(VLOOKUP(C26,Feuil2!$B$2:$G$56,6,FALSE),"")</f>
        <v>-4.45</v>
      </c>
      <c r="I26" s="14" t="s">
        <v>108</v>
      </c>
    </row>
    <row r="27" spans="1:16" s="14" customFormat="1" ht="14.6" customHeight="1" x14ac:dyDescent="0.4">
      <c r="A27" s="43"/>
      <c r="B27" s="39" t="str">
        <f>IFERROR(VLOOKUP(C27,Feuil2!$B$2:$H$47,7,FALSE),"")</f>
        <v>X</v>
      </c>
      <c r="C27" s="4" t="s">
        <v>45</v>
      </c>
      <c r="D27" s="25" t="s">
        <v>46</v>
      </c>
      <c r="E27" s="7">
        <f>IFERROR(VLOOKUP(C27,Feuil2!$B$2:$G$56,3,FALSE),"")</f>
        <v>5107.58</v>
      </c>
      <c r="F27" s="2">
        <f>IFERROR(VLOOKUP(C27,Feuil2!$B$2:$G$56,4,FALSE),"")</f>
        <v>0</v>
      </c>
      <c r="G27" s="7">
        <f>IFERROR(VLOOKUP(C27,Feuil2!$B$2:$G$56,5,FALSE),"")</f>
        <v>6158.94</v>
      </c>
      <c r="H27" s="2">
        <f>IFERROR(VLOOKUP(C27,Feuil2!$B$2:$G$56,6,FALSE),"")</f>
        <v>0</v>
      </c>
    </row>
    <row r="28" spans="1:16" ht="14.6" customHeight="1" x14ac:dyDescent="0.4">
      <c r="A28" s="43"/>
      <c r="B28" s="39" t="str">
        <f>IFERROR(VLOOKUP(C28,Feuil2!$B$2:$H$47,7,FALSE),"")</f>
        <v>X</v>
      </c>
      <c r="C28" s="4" t="s">
        <v>67</v>
      </c>
      <c r="D28" s="25" t="s">
        <v>68</v>
      </c>
      <c r="E28" s="7">
        <f>IFERROR(VLOOKUP(C28,Feuil2!$B$2:$G$56,3,FALSE),"")</f>
        <v>4874.84</v>
      </c>
      <c r="F28" s="2">
        <f>IFERROR(VLOOKUP(C28,Feuil2!$B$2:$G$56,4,FALSE),"")</f>
        <v>0</v>
      </c>
      <c r="G28" s="7">
        <f>IFERROR(VLOOKUP(C28,Feuil2!$B$2:$G$56,5,FALSE),"")</f>
        <v>6242.13</v>
      </c>
      <c r="H28" s="2">
        <f>IFERROR(VLOOKUP(C28,Feuil2!$B$2:$G$56,6,FALSE),"")</f>
        <v>0</v>
      </c>
    </row>
    <row r="29" spans="1:16" s="16" customFormat="1" ht="14.6" customHeight="1" x14ac:dyDescent="0.4">
      <c r="A29" s="43"/>
      <c r="B29" s="39" t="str">
        <f>IFERROR(VLOOKUP(C29,Feuil2!$B$2:$H$47,7,FALSE),"")</f>
        <v>X</v>
      </c>
      <c r="C29" s="4" t="s">
        <v>75</v>
      </c>
      <c r="D29" s="25" t="s">
        <v>76</v>
      </c>
      <c r="E29" s="7">
        <f>IFERROR(VLOOKUP(C29,Feuil2!$B$2:$G$56,3,FALSE),"")</f>
        <v>5358.84</v>
      </c>
      <c r="F29" s="2">
        <f>IFERROR(VLOOKUP(C29,Feuil2!$B$2:$G$56,4,FALSE),"")</f>
        <v>-0.61</v>
      </c>
      <c r="G29" s="7">
        <f>IFERROR(VLOOKUP(C29,Feuil2!$B$2:$G$56,5,FALSE),"")</f>
        <v>5369.58</v>
      </c>
      <c r="H29" s="2">
        <f>IFERROR(VLOOKUP(C29,Feuil2!$B$2:$G$56,6,FALSE),"")</f>
        <v>0</v>
      </c>
      <c r="I29" s="16" t="s">
        <v>110</v>
      </c>
    </row>
    <row r="30" spans="1:16" s="16" customFormat="1" ht="14.6" customHeight="1" x14ac:dyDescent="0.4">
      <c r="A30" s="43"/>
      <c r="B30" s="39" t="str">
        <f>IFERROR(VLOOKUP(C30,Feuil2!$B$2:$H$47,7,FALSE),"")</f>
        <v>X</v>
      </c>
      <c r="C30" s="4" t="s">
        <v>61</v>
      </c>
      <c r="D30" s="25" t="s">
        <v>62</v>
      </c>
      <c r="E30" s="7">
        <f>IFERROR(VLOOKUP(C30,Feuil2!$B$2:$G$56,3,FALSE),"")</f>
        <v>5055.62</v>
      </c>
      <c r="F30" s="2">
        <f>IFERROR(VLOOKUP(C30,Feuil2!$B$2:$G$56,4,FALSE),"")</f>
        <v>20.149999999999999</v>
      </c>
      <c r="G30" s="7">
        <f>IFERROR(VLOOKUP(C30,Feuil2!$B$2:$G$56,5,FALSE),"")</f>
        <v>5537.1</v>
      </c>
      <c r="H30" s="2">
        <f>IFERROR(VLOOKUP(C30,Feuil2!$B$2:$G$56,6,FALSE),"")</f>
        <v>19.95</v>
      </c>
      <c r="I30" s="16" t="s">
        <v>105</v>
      </c>
    </row>
    <row r="31" spans="1:16" s="16" customFormat="1" ht="14.6" customHeight="1" x14ac:dyDescent="0.4">
      <c r="A31" s="43"/>
      <c r="B31" s="39" t="str">
        <f>IFERROR(VLOOKUP(C31,Feuil2!$B$2:$H$47,7,FALSE),"")</f>
        <v>X</v>
      </c>
      <c r="C31" s="4" t="s">
        <v>25</v>
      </c>
      <c r="D31" s="25" t="s">
        <v>26</v>
      </c>
      <c r="E31" s="7">
        <f>IFERROR(VLOOKUP(C31,Feuil2!$B$2:$G$56,3,FALSE),"")</f>
        <v>4353.96</v>
      </c>
      <c r="F31" s="2">
        <f>IFERROR(VLOOKUP(C31,Feuil2!$B$2:$G$56,4,FALSE),"")</f>
        <v>0</v>
      </c>
      <c r="G31" s="7">
        <f>IFERROR(VLOOKUP(C31,Feuil2!$B$2:$G$56,5,FALSE),"")</f>
        <v>4333.1099999999997</v>
      </c>
      <c r="H31" s="2">
        <f>IFERROR(VLOOKUP(C31,Feuil2!$B$2:$G$56,6,FALSE),"")</f>
        <v>0</v>
      </c>
    </row>
    <row r="32" spans="1:16" s="16" customFormat="1" ht="14.6" customHeight="1" x14ac:dyDescent="0.4">
      <c r="A32" s="43"/>
      <c r="B32" s="39" t="str">
        <f>IFERROR(VLOOKUP(C32,Feuil2!$B$2:$H$47,7,FALSE),"")</f>
        <v>X</v>
      </c>
      <c r="C32" s="4" t="s">
        <v>43</v>
      </c>
      <c r="D32" s="25" t="s">
        <v>44</v>
      </c>
      <c r="E32" s="7">
        <f>IFERROR(VLOOKUP(C32,Feuil2!$B$2:$G$56,3,FALSE),"")</f>
        <v>4567.54</v>
      </c>
      <c r="F32" s="2">
        <f>IFERROR(VLOOKUP(C32,Feuil2!$B$2:$G$56,4,FALSE),"")</f>
        <v>-8.98</v>
      </c>
      <c r="G32" s="7">
        <f>IFERROR(VLOOKUP(C32,Feuil2!$B$2:$G$56,5,FALSE),"")</f>
        <v>5313.44</v>
      </c>
      <c r="H32" s="2">
        <f>IFERROR(VLOOKUP(C32,Feuil2!$B$2:$G$56,6,FALSE),"")</f>
        <v>-8.94</v>
      </c>
      <c r="I32" s="16" t="s">
        <v>108</v>
      </c>
    </row>
    <row r="33" spans="1:9" s="16" customFormat="1" ht="14.6" customHeight="1" x14ac:dyDescent="0.4">
      <c r="A33" s="43"/>
      <c r="B33" s="39" t="str">
        <f>IFERROR(VLOOKUP(C33,Feuil2!$B$2:$H$47,7,FALSE),"")</f>
        <v>X</v>
      </c>
      <c r="C33" s="4" t="s">
        <v>47</v>
      </c>
      <c r="D33" s="25" t="s">
        <v>48</v>
      </c>
      <c r="E33" s="7">
        <f>IFERROR(VLOOKUP(C33,Feuil2!$B$2:$G$56,3,FALSE),"")</f>
        <v>3768.24</v>
      </c>
      <c r="F33" s="2">
        <f>IFERROR(VLOOKUP(C33,Feuil2!$B$2:$G$56,4,FALSE),"")</f>
        <v>-17.899999999999999</v>
      </c>
      <c r="G33" s="7">
        <f>IFERROR(VLOOKUP(C33,Feuil2!$B$2:$G$56,5,FALSE),"")</f>
        <v>4256.54</v>
      </c>
      <c r="H33" s="2">
        <f>IFERROR(VLOOKUP(C33,Feuil2!$B$2:$G$56,6,FALSE),"")</f>
        <v>-17.78</v>
      </c>
      <c r="I33" s="16" t="s">
        <v>108</v>
      </c>
    </row>
    <row r="34" spans="1:9" s="16" customFormat="1" ht="14.6" customHeight="1" x14ac:dyDescent="0.4">
      <c r="A34" s="43"/>
      <c r="B34" s="39" t="str">
        <f>IFERROR(VLOOKUP(C34,Feuil2!$B$2:$H$47,7,FALSE),"")</f>
        <v>X</v>
      </c>
      <c r="C34" s="4" t="s">
        <v>53</v>
      </c>
      <c r="D34" s="25" t="s">
        <v>54</v>
      </c>
      <c r="E34" s="7">
        <f>IFERROR(VLOOKUP(C34,Feuil2!$B$2:$G$56,3,FALSE),"")</f>
        <v>6034.95</v>
      </c>
      <c r="F34" s="2">
        <f>IFERROR(VLOOKUP(C34,Feuil2!$B$2:$G$56,4,FALSE),"")</f>
        <v>0</v>
      </c>
      <c r="G34" s="7">
        <f>IFERROR(VLOOKUP(C34,Feuil2!$B$2:$G$56,5,FALSE),"")</f>
        <v>6137.98</v>
      </c>
      <c r="H34" s="2">
        <f>IFERROR(VLOOKUP(C34,Feuil2!$B$2:$G$56,6,FALSE),"")</f>
        <v>0</v>
      </c>
    </row>
    <row r="35" spans="1:9" s="16" customFormat="1" ht="14.6" customHeight="1" x14ac:dyDescent="0.4">
      <c r="A35" s="43"/>
      <c r="B35" s="39" t="str">
        <f>IFERROR(VLOOKUP(C35,Feuil2!$B$2:$H$47,7,FALSE),"")</f>
        <v>X</v>
      </c>
      <c r="C35" s="4" t="s">
        <v>95</v>
      </c>
      <c r="D35" s="25" t="s">
        <v>96</v>
      </c>
      <c r="E35" s="7">
        <f>IFERROR(VLOOKUP(C35,Feuil2!$B$2:$G$56,3,FALSE),"")</f>
        <v>5248.87</v>
      </c>
      <c r="F35" s="2">
        <f>IFERROR(VLOOKUP(C35,Feuil2!$B$2:$G$56,4,FALSE),"")</f>
        <v>0</v>
      </c>
      <c r="G35" s="7">
        <f>IFERROR(VLOOKUP(C35,Feuil2!$B$2:$G$56,5,FALSE),"")</f>
        <v>5916.82</v>
      </c>
      <c r="H35" s="2">
        <f>IFERROR(VLOOKUP(C35,Feuil2!$B$2:$G$56,6,FALSE),"")</f>
        <v>0</v>
      </c>
    </row>
    <row r="36" spans="1:9" s="16" customFormat="1" ht="14.6" customHeight="1" x14ac:dyDescent="0.4">
      <c r="A36" s="43"/>
      <c r="B36" s="39" t="str">
        <f>IFERROR(VLOOKUP(C36,Feuil2!$B$2:$H$47,7,FALSE),"")</f>
        <v>X</v>
      </c>
      <c r="C36" s="4" t="s">
        <v>93</v>
      </c>
      <c r="D36" s="25" t="s">
        <v>94</v>
      </c>
      <c r="E36" s="7">
        <f>IFERROR(VLOOKUP(C36,Feuil2!$B$2:$G$56,3,FALSE),"")</f>
        <v>4297.47</v>
      </c>
      <c r="F36" s="2">
        <f>IFERROR(VLOOKUP(C36,Feuil2!$B$2:$G$56,4,FALSE),"")</f>
        <v>4.8099999999999996</v>
      </c>
      <c r="G36" s="7">
        <f>IFERROR(VLOOKUP(C36,Feuil2!$B$2:$G$56,5,FALSE),"")</f>
        <v>4739.97</v>
      </c>
      <c r="H36" s="2">
        <f>IFERROR(VLOOKUP(C36,Feuil2!$B$2:$G$56,6,FALSE),"")</f>
        <v>4.87</v>
      </c>
      <c r="I36" s="16" t="s">
        <v>108</v>
      </c>
    </row>
    <row r="37" spans="1:9" s="16" customFormat="1" ht="14.6" customHeight="1" x14ac:dyDescent="0.4">
      <c r="A37" s="43"/>
      <c r="B37" s="39" t="str">
        <f>IFERROR(VLOOKUP(C37,Feuil2!$B$2:$H$47,7,FALSE),"")</f>
        <v>X</v>
      </c>
      <c r="C37" s="4" t="s">
        <v>63</v>
      </c>
      <c r="D37" s="26" t="s">
        <v>64</v>
      </c>
      <c r="E37" s="7">
        <f>IFERROR(VLOOKUP(C37,Feuil2!$B$2:$G$56,3,FALSE),"")</f>
        <v>4296.67</v>
      </c>
      <c r="F37" s="2">
        <f>IFERROR(VLOOKUP(C37,Feuil2!$B$2:$G$56,4,FALSE),"")</f>
        <v>11.51</v>
      </c>
      <c r="G37" s="7">
        <f>IFERROR(VLOOKUP(C37,Feuil2!$B$2:$G$56,5,FALSE),"")</f>
        <v>4547.68</v>
      </c>
      <c r="H37" s="2">
        <f>IFERROR(VLOOKUP(C37,Feuil2!$B$2:$G$56,6,FALSE),"")</f>
        <v>11.35</v>
      </c>
      <c r="I37" s="16" t="s">
        <v>121</v>
      </c>
    </row>
    <row r="38" spans="1:9" s="16" customFormat="1" ht="14.6" customHeight="1" x14ac:dyDescent="0.4">
      <c r="A38" s="43"/>
      <c r="B38" s="39" t="str">
        <f>IFERROR(VLOOKUP(C38,Feuil2!$B$2:$H$47,7,FALSE),"")</f>
        <v>X</v>
      </c>
      <c r="C38" s="4" t="s">
        <v>33</v>
      </c>
      <c r="D38" s="25" t="s">
        <v>34</v>
      </c>
      <c r="E38" s="7">
        <f>IFERROR(VLOOKUP(C38,Feuil2!$B$2:$G$56,3,FALSE),"")</f>
        <v>4664.3100000000004</v>
      </c>
      <c r="F38" s="2">
        <f>IFERROR(VLOOKUP(C38,Feuil2!$B$2:$G$56,4,FALSE),"")</f>
        <v>-22.91</v>
      </c>
      <c r="G38" s="7">
        <f>IFERROR(VLOOKUP(C38,Feuil2!$B$2:$G$56,5,FALSE),"")</f>
        <v>4981.41</v>
      </c>
      <c r="H38" s="2">
        <f>IFERROR(VLOOKUP(C38,Feuil2!$B$2:$G$56,6,FALSE),"")</f>
        <v>-23.14</v>
      </c>
      <c r="I38" s="16" t="s">
        <v>120</v>
      </c>
    </row>
    <row r="39" spans="1:9" s="16" customFormat="1" ht="14.6" customHeight="1" x14ac:dyDescent="0.4">
      <c r="A39" s="43"/>
      <c r="B39" s="39" t="str">
        <f>IFERROR(VLOOKUP(C39,Feuil2!$B$2:$H$47,7,FALSE),"")</f>
        <v>X</v>
      </c>
      <c r="C39" s="23" t="s">
        <v>103</v>
      </c>
      <c r="D39" s="25" t="s">
        <v>104</v>
      </c>
      <c r="E39" s="24">
        <f>IFERROR(VLOOKUP(C39,Feuil2!$B$2:$G$56,3,FALSE),"")</f>
        <v>2944.66</v>
      </c>
      <c r="F39" s="2" t="str">
        <f>IFERROR(VLOOKUP(C39,Feuil2!$B$2:$G$56,4,FALSE),"")</f>
        <v/>
      </c>
      <c r="G39" s="24">
        <f>IFERROR(VLOOKUP(C39,Feuil2!$B$2:$G$56,5,FALSE),"")</f>
        <v>3190.06</v>
      </c>
      <c r="H39" s="2" t="str">
        <f>IFERROR(VLOOKUP(C39,Feuil2!$B$2:$G$56,6,FALSE),"")</f>
        <v/>
      </c>
      <c r="I39" s="22" t="s">
        <v>119</v>
      </c>
    </row>
    <row r="40" spans="1:9" s="16" customFormat="1" x14ac:dyDescent="0.4">
      <c r="E40" s="17">
        <f>SUM(E10:E39)</f>
        <v>140050.63</v>
      </c>
    </row>
    <row r="41" spans="1:9" s="16" customFormat="1" x14ac:dyDescent="0.4"/>
    <row r="42" spans="1:9" s="16" customFormat="1" x14ac:dyDescent="0.4"/>
    <row r="43" spans="1:9" s="16" customFormat="1" x14ac:dyDescent="0.4"/>
    <row r="44" spans="1:9" s="16" customFormat="1" ht="14.6" customHeight="1" x14ac:dyDescent="0.4">
      <c r="A44" s="44" t="s">
        <v>124</v>
      </c>
      <c r="B44" s="6" t="str">
        <f>IFERROR(VLOOKUP(C44,Feuil2!$B$2:$H$47,7,FALSE),"")</f>
        <v>X</v>
      </c>
      <c r="C44" s="4" t="s">
        <v>85</v>
      </c>
      <c r="D44" s="29" t="s">
        <v>86</v>
      </c>
      <c r="E44" s="7">
        <f>IFERROR(VLOOKUP(C44,Feuil2!$B$2:$G$56,3,FALSE),"")</f>
        <v>4985.83</v>
      </c>
      <c r="F44" s="2">
        <f>IFERROR(VLOOKUP(C44,Feuil2!$B$2:$G$56,4,FALSE),"")</f>
        <v>0</v>
      </c>
      <c r="G44" s="7">
        <f>IFERROR(VLOOKUP(C44,Feuil2!$B$2:$G$56,5,FALSE),"")</f>
        <v>5330.23</v>
      </c>
      <c r="H44" s="2">
        <f>IFERROR(VLOOKUP(C44,Feuil2!$B$2:$G$56,6,FALSE),"")</f>
        <v>0</v>
      </c>
    </row>
    <row r="45" spans="1:9" s="16" customFormat="1" ht="14.6" customHeight="1" x14ac:dyDescent="0.4">
      <c r="A45" s="44"/>
      <c r="B45" s="6" t="str">
        <f>IFERROR(VLOOKUP(C45,Feuil2!$B$2:$H$47,7,FALSE),"")</f>
        <v>X</v>
      </c>
      <c r="C45" s="4" t="s">
        <v>87</v>
      </c>
      <c r="D45" s="29" t="s">
        <v>88</v>
      </c>
      <c r="E45" s="7">
        <f>IFERROR(VLOOKUP(C45,Feuil2!$B$2:$G$56,3,FALSE),"")</f>
        <v>3140.89</v>
      </c>
      <c r="F45" s="2">
        <f>IFERROR(VLOOKUP(C45,Feuil2!$B$2:$G$56,4,FALSE),"")</f>
        <v>0</v>
      </c>
      <c r="G45" s="7">
        <f>IFERROR(VLOOKUP(C45,Feuil2!$B$2:$G$56,5,FALSE),"")</f>
        <v>3312.48</v>
      </c>
      <c r="H45" s="2">
        <f>IFERROR(VLOOKUP(C45,Feuil2!$B$2:$G$56,6,FALSE),"")</f>
        <v>0</v>
      </c>
    </row>
    <row r="46" spans="1:9" ht="14.6" customHeight="1" x14ac:dyDescent="0.4">
      <c r="A46" s="44"/>
      <c r="B46" s="6" t="str">
        <f>IFERROR(VLOOKUP(C46,Feuil2!$B$2:$H$47,7,FALSE),"")</f>
        <v>X</v>
      </c>
      <c r="C46" s="4" t="s">
        <v>21</v>
      </c>
      <c r="D46" s="29" t="s">
        <v>22</v>
      </c>
      <c r="E46" s="7">
        <f>IFERROR(VLOOKUP(C46,Feuil2!$B$2:$G$56,3,FALSE),"")</f>
        <v>5481.88</v>
      </c>
      <c r="F46" s="2">
        <f>IFERROR(VLOOKUP(C46,Feuil2!$B$2:$G$56,4,FALSE),"")</f>
        <v>0</v>
      </c>
      <c r="G46" s="7">
        <f>IFERROR(VLOOKUP(C46,Feuil2!$B$2:$G$56,5,FALSE),"")</f>
        <v>5570.18</v>
      </c>
      <c r="H46" s="2">
        <f>IFERROR(VLOOKUP(C46,Feuil2!$B$2:$G$56,6,FALSE),"")</f>
        <v>0</v>
      </c>
      <c r="I46" s="16"/>
    </row>
    <row r="47" spans="1:9" ht="14.6" customHeight="1" x14ac:dyDescent="0.4">
      <c r="A47" s="44"/>
      <c r="B47" s="6" t="str">
        <f>IFERROR(VLOOKUP(C47,Feuil2!$B$2:$H$47,7,FALSE),"")</f>
        <v>X</v>
      </c>
      <c r="C47" s="4" t="s">
        <v>101</v>
      </c>
      <c r="D47" s="29" t="s">
        <v>102</v>
      </c>
      <c r="E47" s="7">
        <f>IFERROR(VLOOKUP(C47,Feuil2!$B$2:$G$56,3,FALSE),"")+52.99</f>
        <v>5795.25</v>
      </c>
      <c r="F47" s="2">
        <f>IFERROR(VLOOKUP(C47,Feuil2!$B$2:$G$56,4,FALSE),"")</f>
        <v>7.94</v>
      </c>
      <c r="G47" s="7">
        <f>IFERROR(VLOOKUP(C47,Feuil2!$B$2:$G$56,5,FALSE),"")</f>
        <v>5766.6</v>
      </c>
      <c r="H47" s="2">
        <f>IFERROR(VLOOKUP(C47,Feuil2!$B$2:$G$56,6,FALSE),"")</f>
        <v>7.98</v>
      </c>
      <c r="I47" t="s">
        <v>122</v>
      </c>
    </row>
    <row r="48" spans="1:9" ht="14.6" customHeight="1" x14ac:dyDescent="0.4">
      <c r="A48" s="44"/>
      <c r="B48" s="6" t="str">
        <f>IFERROR(VLOOKUP(C48,Feuil2!$B$2:$H$47,7,FALSE),"")</f>
        <v>X</v>
      </c>
      <c r="C48" s="4" t="s">
        <v>49</v>
      </c>
      <c r="D48" s="29" t="s">
        <v>50</v>
      </c>
      <c r="E48" s="7">
        <f>IFERROR(VLOOKUP(C48,Feuil2!$B$2:$G$56,3,FALSE),"")</f>
        <v>5314.33</v>
      </c>
      <c r="F48" s="2">
        <f>IFERROR(VLOOKUP(C48,Feuil2!$B$2:$G$56,4,FALSE),"")</f>
        <v>-3.5</v>
      </c>
      <c r="G48" s="7">
        <f>IFERROR(VLOOKUP(C48,Feuil2!$B$2:$G$56,5,FALSE),"")</f>
        <v>6423.56</v>
      </c>
      <c r="H48" s="2">
        <f>IFERROR(VLOOKUP(C48,Feuil2!$B$2:$G$56,6,FALSE),"")</f>
        <v>-3.62</v>
      </c>
      <c r="I48" s="38" t="s">
        <v>118</v>
      </c>
    </row>
    <row r="49" spans="1:9" ht="14.6" customHeight="1" x14ac:dyDescent="0.4">
      <c r="A49" s="44"/>
      <c r="B49" s="6" t="str">
        <f>IFERROR(VLOOKUP(C49,Feuil2!$B$2:$H$47,7,FALSE),"")</f>
        <v>X</v>
      </c>
      <c r="C49" s="4" t="s">
        <v>17</v>
      </c>
      <c r="D49" s="34" t="s">
        <v>18</v>
      </c>
      <c r="E49" s="7">
        <f>IFERROR(VLOOKUP(C49,Feuil2!$B$2:$G$56,3,FALSE),"")</f>
        <v>5484.76</v>
      </c>
      <c r="F49" s="2">
        <f>IFERROR(VLOOKUP(C49,Feuil2!$B$2:$G$56,4,FALSE),"")</f>
        <v>-3.96</v>
      </c>
      <c r="G49" s="7">
        <f>IFERROR(VLOOKUP(C49,Feuil2!$B$2:$G$56,5,FALSE),"")</f>
        <v>5755.41</v>
      </c>
      <c r="H49" s="2">
        <f>IFERROR(VLOOKUP(C49,Feuil2!$B$2:$G$56,6,FALSE),"")</f>
        <v>-4.4000000000000004</v>
      </c>
      <c r="I49" s="14" t="s">
        <v>118</v>
      </c>
    </row>
    <row r="50" spans="1:9" ht="14.6" customHeight="1" x14ac:dyDescent="0.4">
      <c r="A50" s="41"/>
      <c r="E50" s="17">
        <f>SUM(E44:E49)</f>
        <v>30202.940000000002</v>
      </c>
    </row>
    <row r="51" spans="1:9" s="16" customFormat="1" ht="14.6" customHeight="1" x14ac:dyDescent="0.4">
      <c r="A51" s="41"/>
    </row>
    <row r="52" spans="1:9" s="16" customFormat="1" x14ac:dyDescent="0.4">
      <c r="A52" s="42"/>
    </row>
    <row r="53" spans="1:9" x14ac:dyDescent="0.4">
      <c r="A53" s="45" t="s">
        <v>125</v>
      </c>
      <c r="B53" s="22" t="str">
        <f>IFERROR(VLOOKUP(C53,Feuil2!$B$2:$H$47,7,FALSE),"")</f>
        <v>X</v>
      </c>
      <c r="C53" s="4" t="s">
        <v>35</v>
      </c>
      <c r="D53" s="34" t="s">
        <v>36</v>
      </c>
      <c r="E53" s="7">
        <f>IFERROR(VLOOKUP(C53,Feuil2!$B$2:$G$56,3,FALSE),"")</f>
        <v>3600.3</v>
      </c>
      <c r="F53" s="2">
        <f>IFERROR(VLOOKUP(C53,Feuil2!$B$2:$G$56,4,FALSE),"")</f>
        <v>-26.56</v>
      </c>
      <c r="G53" s="7">
        <f>IFERROR(VLOOKUP(C53,Feuil2!$B$2:$G$56,5,FALSE),"")</f>
        <v>4201.1000000000004</v>
      </c>
      <c r="H53" s="2">
        <f>IFERROR(VLOOKUP(C53,Feuil2!$B$2:$G$56,6,FALSE),"")</f>
        <v>-26.2</v>
      </c>
      <c r="I53" s="14" t="s">
        <v>108</v>
      </c>
    </row>
    <row r="54" spans="1:9" s="38" customFormat="1" x14ac:dyDescent="0.4">
      <c r="A54" s="45"/>
      <c r="B54" s="6" t="str">
        <f>IFERROR(VLOOKUP(C54,Feuil2!$B$2:$H$47,7,FALSE),"")</f>
        <v>X</v>
      </c>
      <c r="C54" s="4" t="s">
        <v>31</v>
      </c>
      <c r="D54" s="34" t="s">
        <v>32</v>
      </c>
      <c r="E54" s="7">
        <f>IFERROR(VLOOKUP(C54,Feuil2!$B$2:$G$56,3,FALSE),"")</f>
        <v>5276.04</v>
      </c>
      <c r="F54" s="2">
        <f>IFERROR(VLOOKUP(C54,Feuil2!$B$2:$G$56,4,FALSE),"")</f>
        <v>2.08</v>
      </c>
      <c r="G54" s="7">
        <f>IFERROR(VLOOKUP(C54,Feuil2!$B$2:$G$56,5,FALSE),"")</f>
        <v>5092.92</v>
      </c>
      <c r="H54" s="2">
        <f>IFERROR(VLOOKUP(C54,Feuil2!$B$2:$G$56,6,FALSE),"")</f>
        <v>3.27</v>
      </c>
      <c r="I54" t="s">
        <v>123</v>
      </c>
    </row>
    <row r="55" spans="1:9" s="38" customFormat="1" x14ac:dyDescent="0.4">
      <c r="E55" s="17">
        <f>SUM(E53:E54)</f>
        <v>8876.34</v>
      </c>
    </row>
    <row r="56" spans="1:9" s="38" customFormat="1" x14ac:dyDescent="0.4"/>
    <row r="57" spans="1:9" ht="18.45" x14ac:dyDescent="0.5">
      <c r="A57" s="13" t="s">
        <v>15</v>
      </c>
      <c r="B57" s="6">
        <f>IFERROR(VLOOKUP(C57,Feuil2!$B$2:$H$47,7,FALSE),"")</f>
        <v>0</v>
      </c>
      <c r="C57" s="4" t="s">
        <v>73</v>
      </c>
      <c r="D57" s="4" t="s">
        <v>74</v>
      </c>
      <c r="E57" s="7">
        <f>IFERROR(VLOOKUP(C57,Feuil2!$B$2:$G$56,3,FALSE),"")</f>
        <v>5150.17</v>
      </c>
      <c r="F57" s="2">
        <f>IFERROR(VLOOKUP(C57,Feuil2!$B$2:$G$56,4,FALSE),"")</f>
        <v>23.78</v>
      </c>
      <c r="G57" s="7">
        <f>IFERROR(VLOOKUP(C57,Feuil2!$B$2:$G$56,5,FALSE),"")</f>
        <v>4315.6099999999997</v>
      </c>
      <c r="H57" s="2">
        <f>IFERROR(VLOOKUP(C57,Feuil2!$B$2:$G$56,6,FALSE),"")</f>
        <v>-8.85</v>
      </c>
    </row>
    <row r="59" spans="1:9" ht="18.45" x14ac:dyDescent="0.5">
      <c r="A59" s="8" t="s">
        <v>15</v>
      </c>
      <c r="B59" s="6">
        <f>IFERROR(VLOOKUP(C59,Feuil2!$B$2:$H$47,7,FALSE),"")</f>
        <v>0</v>
      </c>
      <c r="C59" s="4" t="s">
        <v>57</v>
      </c>
      <c r="D59" s="4" t="s">
        <v>58</v>
      </c>
      <c r="E59" s="7">
        <f>IFERROR(VLOOKUP(C59,Feuil2!$B$2:$G$56,3,FALSE),"")</f>
        <v>11764.38</v>
      </c>
      <c r="F59" s="2">
        <f>IFERROR(VLOOKUP(C59,Feuil2!$B$2:$G$56,4,FALSE),"")</f>
        <v>114.35</v>
      </c>
      <c r="G59" s="7">
        <f>IFERROR(VLOOKUP(C59,Feuil2!$B$2:$G$56,5,FALSE),"")</f>
        <v>10264.799999999999</v>
      </c>
      <c r="H59" s="2">
        <f>IFERROR(VLOOKUP(C59,Feuil2!$B$2:$G$56,6,FALSE),"")</f>
        <v>41.32</v>
      </c>
    </row>
    <row r="62" spans="1:9" ht="18.45" x14ac:dyDescent="0.5">
      <c r="A62" s="8" t="s">
        <v>15</v>
      </c>
      <c r="B62" s="6">
        <f>IFERROR(VLOOKUP(C62,Feuil2!$B$2:$H$47,7,FALSE),"")</f>
        <v>0</v>
      </c>
      <c r="C62" s="4" t="s">
        <v>77</v>
      </c>
      <c r="D62" s="4" t="s">
        <v>78</v>
      </c>
      <c r="E62" s="7">
        <f>IFERROR(VLOOKUP(C62,Feuil2!$B$2:$G$56,3,FALSE),"")</f>
        <v>4560.99</v>
      </c>
      <c r="F62" s="2">
        <f>IFERROR(VLOOKUP(C62,Feuil2!$B$2:$G$56,4,FALSE),"")</f>
        <v>-11.03</v>
      </c>
      <c r="G62" s="7">
        <f>IFERROR(VLOOKUP(C62,Feuil2!$B$2:$G$56,5,FALSE),"")</f>
        <v>3484.64</v>
      </c>
      <c r="H62" s="2">
        <f>IFERROR(VLOOKUP(C62,Feuil2!$B$2:$G$56,6,FALSE),"")</f>
        <v>-34.03</v>
      </c>
    </row>
  </sheetData>
  <mergeCells count="3">
    <mergeCell ref="A10:A39"/>
    <mergeCell ref="A44:A49"/>
    <mergeCell ref="A53:A54"/>
  </mergeCells>
  <conditionalFormatting sqref="H57 F57 H59 F59 H2 F2 H62 F62 H7 F7 H10:H38 F10:F38 H44:H49 H53:H54 F44:F49 F53:F54">
    <cfRule type="cellIs" dxfId="8" priority="7" operator="lessThan">
      <formula>0</formula>
    </cfRule>
    <cfRule type="cellIs" dxfId="7" priority="8" operator="greaterThan">
      <formula>0</formula>
    </cfRule>
    <cfRule type="cellIs" dxfId="6" priority="9" operator="equal">
      <formula>0</formula>
    </cfRule>
  </conditionalFormatting>
  <conditionalFormatting sqref="H3 F3">
    <cfRule type="cellIs" dxfId="5" priority="4" operator="lessThan">
      <formula>0</formula>
    </cfRule>
    <cfRule type="cellIs" dxfId="4" priority="5" operator="greaterThan">
      <formula>0</formula>
    </cfRule>
    <cfRule type="cellIs" dxfId="3" priority="6" operator="equal">
      <formula>0</formula>
    </cfRule>
  </conditionalFormatting>
  <conditionalFormatting sqref="H39 F39">
    <cfRule type="cellIs" dxfId="2" priority="1" operator="lessThan">
      <formula>0</formula>
    </cfRule>
    <cfRule type="cellIs" dxfId="1" priority="2" operator="greaterThan">
      <formula>0</formula>
    </cfRule>
    <cfRule type="cellIs" dxfId="0" priority="3" operator="equal">
      <formula>0</formula>
    </cfRule>
  </conditionalFormatting>
  <pageMargins left="0.7" right="0.7" top="0.75" bottom="0.75" header="0.3" footer="0.3"/>
  <pageSetup paperSize="9" orientation="portrait" horizontalDpi="0" verticalDpi="0" r:id="rId1"/>
  <ignoredErrors>
    <ignoredError sqref="E4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Feuil2</vt:lpstr>
      <vt:lpstr>Lot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sadok.chakroun@highskill.fr</dc:creator>
  <cp:lastModifiedBy>Sadok</cp:lastModifiedBy>
  <dcterms:created xsi:type="dcterms:W3CDTF">2024-10-23T10:31:31Z</dcterms:created>
  <dcterms:modified xsi:type="dcterms:W3CDTF">2024-12-26T15:15:19Z</dcterms:modified>
</cp:coreProperties>
</file>