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1\"/>
    </mc:Choice>
  </mc:AlternateContent>
  <bookViews>
    <workbookView xWindow="0" yWindow="0" windowWidth="30857" windowHeight="16740" activeTab="1"/>
  </bookViews>
  <sheets>
    <sheet name="Feuil2" sheetId="2" r:id="rId1"/>
    <sheet name="Lot" sheetId="3" r:id="rId2"/>
  </sheets>
  <calcPr calcId="162913"/>
</workbook>
</file>

<file path=xl/calcChain.xml><?xml version="1.0" encoding="utf-8"?>
<calcChain xmlns="http://schemas.openxmlformats.org/spreadsheetml/2006/main">
  <c r="B47" i="3" l="1"/>
  <c r="B54" i="3"/>
  <c r="B49" i="3"/>
  <c r="B31" i="3"/>
  <c r="B56" i="3"/>
  <c r="B4" i="3"/>
  <c r="B3" i="3"/>
  <c r="B46" i="3"/>
  <c r="B45" i="3"/>
  <c r="B44" i="3"/>
  <c r="B43" i="3"/>
  <c r="B42" i="3"/>
  <c r="B41" i="3"/>
  <c r="B48" i="3"/>
  <c r="B50" i="3"/>
  <c r="B40" i="3"/>
  <c r="B39" i="3"/>
  <c r="B38" i="3"/>
  <c r="B37" i="3"/>
  <c r="B36" i="3"/>
  <c r="B35" i="3"/>
  <c r="B34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2" i="3"/>
  <c r="E3" i="3" l="1"/>
  <c r="F3" i="3"/>
  <c r="G3" i="3"/>
  <c r="H3" i="3"/>
  <c r="E28" i="3" l="1"/>
  <c r="F28" i="3"/>
  <c r="G28" i="3"/>
  <c r="H28" i="3"/>
  <c r="E35" i="3"/>
  <c r="F35" i="3"/>
  <c r="G35" i="3"/>
  <c r="H35" i="3"/>
  <c r="E36" i="3"/>
  <c r="F36" i="3"/>
  <c r="G36" i="3"/>
  <c r="H36" i="3"/>
  <c r="H27" i="3" l="1"/>
  <c r="G27" i="3"/>
  <c r="F27" i="3"/>
  <c r="E27" i="3"/>
  <c r="H46" i="3"/>
  <c r="G46" i="3"/>
  <c r="F46" i="3"/>
  <c r="E46" i="3"/>
  <c r="H37" i="3"/>
  <c r="G37" i="3"/>
  <c r="F37" i="3"/>
  <c r="E3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48" i="3"/>
  <c r="G48" i="3"/>
  <c r="F48" i="3"/>
  <c r="E48" i="3"/>
  <c r="H56" i="3"/>
  <c r="G56" i="3"/>
  <c r="F56" i="3"/>
  <c r="E56" i="3"/>
  <c r="H22" i="3"/>
  <c r="G22" i="3"/>
  <c r="F22" i="3"/>
  <c r="E22" i="3"/>
  <c r="H29" i="3"/>
  <c r="G29" i="3"/>
  <c r="F29" i="3"/>
  <c r="E29" i="3"/>
  <c r="H21" i="3"/>
  <c r="G21" i="3"/>
  <c r="F21" i="3"/>
  <c r="E21" i="3"/>
  <c r="H20" i="3"/>
  <c r="G20" i="3"/>
  <c r="F20" i="3"/>
  <c r="E20" i="3"/>
  <c r="H44" i="3"/>
  <c r="G44" i="3"/>
  <c r="F44" i="3"/>
  <c r="E44" i="3"/>
  <c r="H19" i="3"/>
  <c r="G19" i="3"/>
  <c r="F19" i="3"/>
  <c r="E19" i="3"/>
  <c r="H30" i="3"/>
  <c r="G30" i="3"/>
  <c r="F30" i="3"/>
  <c r="E30" i="3"/>
  <c r="H47" i="3"/>
  <c r="G47" i="3"/>
  <c r="F47" i="3"/>
  <c r="E47" i="3"/>
  <c r="H34" i="3"/>
  <c r="G34" i="3"/>
  <c r="F34" i="3"/>
  <c r="E34" i="3"/>
  <c r="H18" i="3"/>
  <c r="G18" i="3"/>
  <c r="F18" i="3"/>
  <c r="E18" i="3"/>
  <c r="H41" i="3"/>
  <c r="G41" i="3"/>
  <c r="F41" i="3"/>
  <c r="E41" i="3"/>
  <c r="H17" i="3"/>
  <c r="G17" i="3"/>
  <c r="F17" i="3"/>
  <c r="E17" i="3"/>
  <c r="H16" i="3"/>
  <c r="G16" i="3"/>
  <c r="F16" i="3"/>
  <c r="E16" i="3"/>
  <c r="H15" i="3"/>
  <c r="G15" i="3"/>
  <c r="F15" i="3"/>
  <c r="E15" i="3"/>
  <c r="H38" i="3"/>
  <c r="G38" i="3"/>
  <c r="F38" i="3"/>
  <c r="E38" i="3"/>
  <c r="H14" i="3"/>
  <c r="G14" i="3"/>
  <c r="F14" i="3"/>
  <c r="E14" i="3"/>
  <c r="H31" i="3"/>
  <c r="G31" i="3"/>
  <c r="F31" i="3"/>
  <c r="E31" i="3"/>
  <c r="H13" i="3"/>
  <c r="G13" i="3"/>
  <c r="F13" i="3"/>
  <c r="E13" i="3"/>
  <c r="H42" i="3"/>
  <c r="G42" i="3"/>
  <c r="F42" i="3"/>
  <c r="E42" i="3"/>
  <c r="H12" i="3"/>
  <c r="G12" i="3"/>
  <c r="F12" i="3"/>
  <c r="E12" i="3"/>
  <c r="H11" i="3"/>
  <c r="G11" i="3"/>
  <c r="F11" i="3"/>
  <c r="E11" i="3"/>
  <c r="H40" i="3"/>
  <c r="G40" i="3"/>
  <c r="F40" i="3"/>
  <c r="E40" i="3"/>
  <c r="H50" i="3"/>
  <c r="G50" i="3"/>
  <c r="F50" i="3"/>
  <c r="E50" i="3"/>
  <c r="H43" i="3"/>
  <c r="G43" i="3"/>
  <c r="F43" i="3"/>
  <c r="E43" i="3"/>
  <c r="H39" i="3"/>
  <c r="G39" i="3"/>
  <c r="F39" i="3"/>
  <c r="E39" i="3"/>
  <c r="H49" i="3"/>
  <c r="G49" i="3"/>
  <c r="F49" i="3"/>
  <c r="E49" i="3"/>
  <c r="H10" i="3"/>
  <c r="G10" i="3"/>
  <c r="F10" i="3"/>
  <c r="E10" i="3"/>
  <c r="H9" i="3"/>
  <c r="G9" i="3"/>
  <c r="F9" i="3"/>
  <c r="E9" i="3"/>
  <c r="H45" i="3"/>
  <c r="G45" i="3"/>
  <c r="F45" i="3"/>
  <c r="E45" i="3"/>
  <c r="H8" i="3"/>
  <c r="G8" i="3"/>
  <c r="F8" i="3"/>
  <c r="E8" i="3"/>
  <c r="H54" i="3"/>
  <c r="G54" i="3"/>
  <c r="F54" i="3"/>
  <c r="E54" i="3"/>
  <c r="H2" i="3"/>
  <c r="G2" i="3"/>
  <c r="F2" i="3"/>
  <c r="E2" i="3"/>
  <c r="H4" i="3"/>
  <c r="G4" i="3"/>
  <c r="F4" i="3"/>
  <c r="E4" i="3"/>
  <c r="E51" i="3" l="1"/>
  <c r="E32" i="3"/>
</calcChain>
</file>

<file path=xl/sharedStrings.xml><?xml version="1.0" encoding="utf-8"?>
<sst xmlns="http://schemas.openxmlformats.org/spreadsheetml/2006/main" count="352" uniqueCount="129">
  <si>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</si>
  <si>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</si>
  <si>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</si>
  <si>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</si>
  <si>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</si>
  <si>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</si>
  <si>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</si>
  <si>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</si>
  <si>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</si>
  <si>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</si>
  <si>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</si>
  <si>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</si>
  <si>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</si>
  <si>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</si>
  <si>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>00021</t>
  </si>
  <si>
    <t>AJJEL Mahdi</t>
  </si>
  <si>
    <t>X</t>
  </si>
  <si>
    <t>STC</t>
  </si>
  <si>
    <t/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</si>
  <si>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</si>
  <si>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</si>
  <si>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</si>
  <si>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</si>
  <si>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</si>
  <si>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</si>
  <si>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</si>
  <si>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</si>
  <si>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00014</t>
  </si>
  <si>
    <t>CHACHIL Jamal</t>
  </si>
  <si>
    <t>00017</t>
  </si>
  <si>
    <t>OTHMAN Emna</t>
  </si>
  <si>
    <t>00019</t>
  </si>
  <si>
    <t>BOUMI Hanane</t>
  </si>
  <si>
    <t>00020</t>
  </si>
  <si>
    <t>BEN HELEL Mohamed Sadok</t>
  </si>
  <si>
    <t>00023</t>
  </si>
  <si>
    <t>SNOUSSI Wadii</t>
  </si>
  <si>
    <t>00024</t>
  </si>
  <si>
    <t>BIOKOU Edna</t>
  </si>
  <si>
    <t>00028</t>
  </si>
  <si>
    <t>BIOKOU Sourou Mabayomidje JF</t>
  </si>
  <si>
    <t>00032</t>
  </si>
  <si>
    <t>GOLALI Chelcy</t>
  </si>
  <si>
    <t>00033</t>
  </si>
  <si>
    <t>AMRI Marwa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</si>
  <si>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</si>
  <si>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</si>
  <si>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</si>
  <si>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</si>
  <si>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</si>
  <si>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</si>
  <si>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</si>
  <si>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</si>
  <si>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</si>
  <si>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</si>
  <si>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</si>
  <si>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</si>
  <si>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</si>
  <si>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</si>
  <si>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</si>
  <si>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</si>
  <si>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</si>
  <si>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</si>
  <si>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</si>
  <si>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</si>
  <si>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</si>
  <si>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</si>
  <si>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</si>
  <si>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</si>
  <si>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</si>
  <si>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</si>
  <si>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</si>
  <si>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</si>
  <si>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</si>
  <si>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</si>
  <si>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</si>
  <si>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</si>
  <si>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</si>
  <si>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</si>
  <si>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</si>
  <si>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</si>
  <si>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</si>
  <si>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</si>
  <si>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</si>
  <si>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</si>
  <si>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</si>
  <si>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</si>
  <si>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</si>
  <si>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</si>
  <si>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</si>
  <si>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</si>
  <si>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</si>
  <si>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</si>
  <si>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</si>
  <si>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</si>
  <si>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</si>
  <si>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</si>
  <si>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</si>
  <si>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</si>
  <si>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</si>
  <si>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</si>
  <si>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00086</t>
  </si>
  <si>
    <t>AYADI Iskandar</t>
  </si>
  <si>
    <t>00087</t>
  </si>
  <si>
    <t>BENALI Ep TABOUBI Rania</t>
  </si>
  <si>
    <t>00088</t>
  </si>
  <si>
    <t>ZAGHLOUL Yassine</t>
  </si>
  <si>
    <t>00089</t>
  </si>
  <si>
    <t>LANDOLSI Dhafer</t>
  </si>
  <si>
    <t>ACHAT + PRIME</t>
  </si>
  <si>
    <t>NOUVELLE SIMULATION</t>
  </si>
  <si>
    <t>Paternité</t>
  </si>
  <si>
    <t>sans solde</t>
  </si>
  <si>
    <t>deduction acompte</t>
  </si>
  <si>
    <t>Lot 1</t>
  </si>
  <si>
    <t>remboursement CP avantage</t>
  </si>
  <si>
    <t>regul (+) repas</t>
  </si>
  <si>
    <t>sans solde n-1</t>
  </si>
  <si>
    <t xml:space="preserve">indemnité CP n-1 </t>
  </si>
  <si>
    <t>indemnité CP n-2</t>
  </si>
  <si>
    <t xml:space="preserve">Maladie </t>
  </si>
  <si>
    <t>astreinte n-1</t>
  </si>
  <si>
    <t>demarrage 04/11</t>
  </si>
  <si>
    <t>PAS DE NOUVELLE SIMULATION</t>
  </si>
  <si>
    <t>indemnité CP (formule 1/10)</t>
  </si>
  <si>
    <t>plafond 7500 atteint (exoneration sur HS)</t>
  </si>
  <si>
    <t>Lot 2</t>
  </si>
  <si>
    <t>astreinte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</si>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</sst>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  <xf numFmtId="0" fontId="0" fillId="0" borderId="0" xfId="0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/>
    <xf numFmtId="4" fontId="0" fillId="0" borderId="0" xfId="0" applyNumberFormat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14" fontId="0" fillId="0" borderId="0" xfId="0" applyNumberFormat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21" fillId="38" borderId="0" xfId="0" applyFont="1" applyFill="1"/>
    <xf numFmtId="0" fontId="21" fillId="0" borderId="0" xfId="0" applyFont="1"/>
    <xf numFmtId="0" fontId="20" fillId="0" borderId="0" xfId="0" applyFont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A37" workbookViewId="0">
      <selection activeCell="H48" sqref="H48"/>
    </sheetView>
  </sheetViews>
  <sheetFormatPr baseColWidth="10" defaultRowHeight="14.6" x14ac:dyDescent="0.4"/>
  <cols>
    <col min="1" max="1" width="5.921875" bestFit="1" customWidth="1"/>
    <col min="2" max="2" width="8.84375" bestFit="1" customWidth="1"/>
    <col min="3" max="3" width="30.3828125" bestFit="1" customWidth="1"/>
    <col min="4" max="4" width="10.23046875" bestFit="1" customWidth="1"/>
    <col min="5" max="5" width="6.23046875" bestFit="1" customWidth="1"/>
    <col min="6" max="6" width="8.69140625" bestFit="1" customWidth="1"/>
    <col min="7" max="7" width="6.23046875" bestFit="1" customWidth="1"/>
    <col min="8" max="8" width="5.921875" bestFit="1" customWidth="1"/>
    <col min="9" max="9" width="8.53515625" bestFit="1" customWidth="1"/>
    <col min="10" max="10" width="6.15234375" bestFit="1" customWidth="1"/>
    <col min="11" max="11" width="6.61328125" bestFit="1" customWidth="1"/>
    <col min="12" max="12" width="6.15234375" bestFit="1" customWidth="1"/>
    <col min="13" max="13" width="8.3828125" bestFit="1" customWidth="1"/>
    <col min="14" max="14" width="9.23046875" bestFit="1" customWidth="1"/>
    <col min="15" max="15" width="6.15234375" bestFit="1" customWidth="1"/>
    <col min="16" max="16" width="9.69140625" bestFit="1" customWidth="1"/>
    <col min="17" max="17" width="6.15234375" bestFit="1" customWidth="1"/>
    <col min="18" max="18" width="9.23046875" bestFit="1" customWidth="1"/>
    <col min="19" max="19" width="6.15234375" bestFit="1" customWidth="1"/>
    <col min="20" max="20" width="7.69140625" bestFit="1" customWidth="1"/>
    <col min="21" max="21" width="7.53515625" bestFit="1" customWidth="1"/>
  </cols>
  <sheetData>
    <row r="1" spans="1:21" ht="43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0</v>
      </c>
      <c r="I1" s="1" t="s">
        <v>6</v>
      </c>
      <c r="J1" s="1" t="s">
        <v>4</v>
      </c>
      <c r="K1" s="1" t="s">
        <v>7</v>
      </c>
      <c r="L1" s="1" t="s">
        <v>4</v>
      </c>
      <c r="M1" s="1" t="s">
        <v>8</v>
      </c>
      <c r="N1" s="1" t="s">
        <v>9</v>
      </c>
      <c r="O1" s="1" t="s">
        <v>4</v>
      </c>
      <c r="P1" s="1" t="s">
        <v>10</v>
      </c>
      <c r="Q1" s="1" t="s">
        <v>4</v>
      </c>
      <c r="R1" s="1" t="s">
        <v>11</v>
      </c>
      <c r="S1" s="1" t="s">
        <v>4</v>
      </c>
      <c r="T1" s="1" t="s">
        <v>12</v>
      </c>
      <c r="U1" s="1" t="s">
        <v>13</v>
      </c>
    </row>
    <row r="2" spans="1:21" x14ac:dyDescent="0.4">
      <c r="A2" s="8" t="s">
        <v>16</v>
      </c>
      <c r="B2" s="6" t="s">
        <v>14</v>
      </c>
      <c r="C2" s="6" t="s">
        <v>15</v>
      </c>
      <c r="D2" s="7">
        <v>5300.73</v>
      </c>
      <c r="E2" s="7">
        <v>5.54</v>
      </c>
      <c r="F2" s="7">
        <v>3067.39</v>
      </c>
      <c r="G2" s="7">
        <v>-41.6</v>
      </c>
      <c r="H2" s="16" t="s">
        <v>16</v>
      </c>
      <c r="I2" s="7">
        <v>77</v>
      </c>
      <c r="J2" s="7">
        <v>-49.23</v>
      </c>
      <c r="K2" s="7">
        <v>19.36</v>
      </c>
      <c r="L2" s="7">
        <v>-49.05</v>
      </c>
      <c r="M2" s="7">
        <v>0</v>
      </c>
      <c r="N2" s="7">
        <v>22.05</v>
      </c>
      <c r="O2" s="7">
        <v>5.96</v>
      </c>
      <c r="P2" s="7">
        <v>36.36</v>
      </c>
      <c r="Q2" s="7">
        <v>1.67</v>
      </c>
      <c r="R2" s="7">
        <v>58.41</v>
      </c>
      <c r="S2" s="7">
        <v>3.25</v>
      </c>
      <c r="T2" s="7">
        <v>1135.3900000000001</v>
      </c>
      <c r="U2" s="7">
        <v>0</v>
      </c>
    </row>
    <row r="4" spans="1:21" x14ac:dyDescent="0.4">
      <c r="A4" s="12" t="s">
        <v>16</v>
      </c>
      <c r="B4" s="13" t="s">
        <v>29</v>
      </c>
      <c r="C4" s="13" t="s">
        <v>30</v>
      </c>
      <c r="D4" s="14">
        <v>4353.96</v>
      </c>
      <c r="E4" s="14">
        <v>0</v>
      </c>
      <c r="F4" s="14">
        <v>4333.1099999999997</v>
      </c>
      <c r="G4" s="14">
        <v>0</v>
      </c>
      <c r="H4" s="12" t="s">
        <v>16</v>
      </c>
      <c r="I4" s="17">
        <v>151.66999999999999</v>
      </c>
      <c r="J4" s="17">
        <v>0</v>
      </c>
      <c r="K4" s="17">
        <v>38</v>
      </c>
      <c r="L4" s="17">
        <v>0</v>
      </c>
      <c r="M4" s="17">
        <v>0</v>
      </c>
      <c r="N4" s="17">
        <v>21.12</v>
      </c>
      <c r="O4" s="17">
        <v>0</v>
      </c>
      <c r="P4" s="17">
        <v>35.89</v>
      </c>
      <c r="Q4" s="17">
        <v>0.34</v>
      </c>
      <c r="R4" s="17">
        <v>57.01</v>
      </c>
      <c r="S4" s="17">
        <v>0.21</v>
      </c>
      <c r="T4" s="17">
        <v>469.11</v>
      </c>
      <c r="U4" s="17">
        <v>0</v>
      </c>
    </row>
    <row r="5" spans="1:21" x14ac:dyDescent="0.4">
      <c r="A5" s="12" t="s">
        <v>16</v>
      </c>
      <c r="B5" s="13" t="s">
        <v>43</v>
      </c>
      <c r="C5" s="13" t="s">
        <v>44</v>
      </c>
      <c r="D5" s="14">
        <v>4461.05</v>
      </c>
      <c r="E5" s="14">
        <v>0</v>
      </c>
      <c r="F5" s="14">
        <v>5265.87</v>
      </c>
      <c r="G5" s="14">
        <v>0</v>
      </c>
      <c r="H5" s="12" t="s">
        <v>16</v>
      </c>
      <c r="I5" s="17">
        <v>151.66999999999999</v>
      </c>
      <c r="J5" s="17">
        <v>0</v>
      </c>
      <c r="K5" s="17">
        <v>38</v>
      </c>
      <c r="L5" s="17">
        <v>0</v>
      </c>
      <c r="M5" s="17">
        <v>0</v>
      </c>
      <c r="N5" s="17">
        <v>20.8</v>
      </c>
      <c r="O5" s="17">
        <v>0</v>
      </c>
      <c r="P5" s="17">
        <v>35.71</v>
      </c>
      <c r="Q5" s="17">
        <v>-0.97</v>
      </c>
      <c r="R5" s="17">
        <v>56.52</v>
      </c>
      <c r="S5" s="17">
        <v>-0.62</v>
      </c>
      <c r="T5" s="17">
        <v>1401.87</v>
      </c>
      <c r="U5" s="17">
        <v>0</v>
      </c>
    </row>
    <row r="6" spans="1:21" x14ac:dyDescent="0.4">
      <c r="A6" s="12" t="s">
        <v>16</v>
      </c>
      <c r="B6" s="13" t="s">
        <v>45</v>
      </c>
      <c r="C6" s="13" t="s">
        <v>46</v>
      </c>
      <c r="D6" s="14">
        <v>4764.26</v>
      </c>
      <c r="E6" s="14">
        <v>0</v>
      </c>
      <c r="F6" s="14">
        <v>5606.9</v>
      </c>
      <c r="G6" s="14">
        <v>0</v>
      </c>
      <c r="H6" s="12" t="s">
        <v>16</v>
      </c>
      <c r="I6" s="17">
        <v>151.66999999999999</v>
      </c>
      <c r="J6" s="17">
        <v>0</v>
      </c>
      <c r="K6" s="17">
        <v>0</v>
      </c>
      <c r="L6" s="17">
        <v>0</v>
      </c>
      <c r="M6" s="17">
        <v>0</v>
      </c>
      <c r="N6" s="17">
        <v>23.33</v>
      </c>
      <c r="O6" s="17">
        <v>0</v>
      </c>
      <c r="P6" s="17">
        <v>42.62</v>
      </c>
      <c r="Q6" s="17">
        <v>0</v>
      </c>
      <c r="R6" s="17">
        <v>65.95</v>
      </c>
      <c r="S6" s="17">
        <v>0</v>
      </c>
      <c r="T6" s="17">
        <v>1742.9</v>
      </c>
      <c r="U6" s="17">
        <v>0</v>
      </c>
    </row>
    <row r="7" spans="1:21" x14ac:dyDescent="0.4">
      <c r="A7" s="12" t="s">
        <v>16</v>
      </c>
      <c r="B7" s="13" t="s">
        <v>49</v>
      </c>
      <c r="C7" s="13" t="s">
        <v>50</v>
      </c>
      <c r="D7" s="14">
        <v>5018.05</v>
      </c>
      <c r="E7" s="14">
        <v>0</v>
      </c>
      <c r="F7" s="14">
        <v>5834.79</v>
      </c>
      <c r="G7" s="14">
        <v>0</v>
      </c>
      <c r="H7" s="12" t="s">
        <v>16</v>
      </c>
      <c r="I7" s="17">
        <v>151.66999999999999</v>
      </c>
      <c r="J7" s="17">
        <v>0</v>
      </c>
      <c r="K7" s="17">
        <v>38</v>
      </c>
      <c r="L7" s="17">
        <v>0</v>
      </c>
      <c r="M7" s="17">
        <v>0</v>
      </c>
      <c r="N7" s="17">
        <v>20.66</v>
      </c>
      <c r="O7" s="17">
        <v>0</v>
      </c>
      <c r="P7" s="17">
        <v>41.6</v>
      </c>
      <c r="Q7" s="17">
        <v>-0.54</v>
      </c>
      <c r="R7" s="17">
        <v>62.26</v>
      </c>
      <c r="S7" s="17">
        <v>-0.36</v>
      </c>
      <c r="T7" s="17">
        <v>1970.79</v>
      </c>
      <c r="U7" s="17">
        <v>0</v>
      </c>
    </row>
    <row r="8" spans="1:21" x14ac:dyDescent="0.4">
      <c r="A8" s="12" t="s">
        <v>16</v>
      </c>
      <c r="B8" s="13" t="s">
        <v>53</v>
      </c>
      <c r="C8" s="13" t="s">
        <v>54</v>
      </c>
      <c r="D8" s="14">
        <v>4589.78</v>
      </c>
      <c r="E8" s="14">
        <v>0</v>
      </c>
      <c r="F8" s="14">
        <v>5177.32</v>
      </c>
      <c r="G8" s="14">
        <v>0</v>
      </c>
      <c r="H8" s="12" t="s">
        <v>16</v>
      </c>
      <c r="I8" s="17">
        <v>151.66999999999999</v>
      </c>
      <c r="J8" s="17">
        <v>0</v>
      </c>
      <c r="K8" s="17">
        <v>32</v>
      </c>
      <c r="L8" s="17">
        <v>0</v>
      </c>
      <c r="M8" s="17">
        <v>0</v>
      </c>
      <c r="N8" s="17">
        <v>21.21</v>
      </c>
      <c r="O8" s="17">
        <v>0</v>
      </c>
      <c r="P8" s="17">
        <v>35.79</v>
      </c>
      <c r="Q8" s="17">
        <v>-0.12</v>
      </c>
      <c r="R8" s="17">
        <v>57</v>
      </c>
      <c r="S8" s="17">
        <v>-0.08</v>
      </c>
      <c r="T8" s="17">
        <v>1313.32</v>
      </c>
      <c r="U8" s="17">
        <v>0</v>
      </c>
    </row>
    <row r="9" spans="1:21" x14ac:dyDescent="0.4">
      <c r="A9" s="12" t="s">
        <v>16</v>
      </c>
      <c r="B9" s="13" t="s">
        <v>57</v>
      </c>
      <c r="C9" s="13" t="s">
        <v>58</v>
      </c>
      <c r="D9" s="14">
        <v>4374.1400000000003</v>
      </c>
      <c r="E9" s="14">
        <v>0</v>
      </c>
      <c r="F9" s="14">
        <v>5440.58</v>
      </c>
      <c r="G9" s="14">
        <v>0</v>
      </c>
      <c r="H9" s="12" t="s">
        <v>16</v>
      </c>
      <c r="I9" s="17">
        <v>151.66999999999999</v>
      </c>
      <c r="J9" s="17">
        <v>0</v>
      </c>
      <c r="K9" s="17">
        <v>25</v>
      </c>
      <c r="L9" s="17">
        <v>0</v>
      </c>
      <c r="M9" s="17">
        <v>0</v>
      </c>
      <c r="N9" s="17">
        <v>19.600000000000001</v>
      </c>
      <c r="O9" s="17">
        <v>0</v>
      </c>
      <c r="P9" s="17">
        <v>41.97</v>
      </c>
      <c r="Q9" s="17">
        <v>-0.15</v>
      </c>
      <c r="R9" s="17">
        <v>61.57</v>
      </c>
      <c r="S9" s="17">
        <v>-0.1</v>
      </c>
      <c r="T9" s="17">
        <v>1576.58</v>
      </c>
      <c r="U9" s="17">
        <v>0</v>
      </c>
    </row>
    <row r="10" spans="1:21" x14ac:dyDescent="0.4">
      <c r="A10" s="12" t="s">
        <v>16</v>
      </c>
      <c r="B10" s="13" t="s">
        <v>59</v>
      </c>
      <c r="C10" s="13" t="s">
        <v>60</v>
      </c>
      <c r="D10" s="14">
        <v>6034.95</v>
      </c>
      <c r="E10" s="14">
        <v>0</v>
      </c>
      <c r="F10" s="14">
        <v>6137.98</v>
      </c>
      <c r="G10" s="14">
        <v>0</v>
      </c>
      <c r="H10" s="12" t="s">
        <v>16</v>
      </c>
      <c r="I10" s="17">
        <v>151.66999999999999</v>
      </c>
      <c r="J10" s="17">
        <v>0</v>
      </c>
      <c r="K10" s="17">
        <v>20</v>
      </c>
      <c r="L10" s="17">
        <v>0</v>
      </c>
      <c r="M10" s="17">
        <v>0</v>
      </c>
      <c r="N10" s="17">
        <v>21.68</v>
      </c>
      <c r="O10" s="17">
        <v>0</v>
      </c>
      <c r="P10" s="17">
        <v>42.03</v>
      </c>
      <c r="Q10" s="17">
        <v>0</v>
      </c>
      <c r="R10" s="17">
        <v>63.71</v>
      </c>
      <c r="S10" s="17">
        <v>0</v>
      </c>
      <c r="T10" s="17">
        <v>2273.98</v>
      </c>
      <c r="U10" s="17">
        <v>0</v>
      </c>
    </row>
    <row r="11" spans="1:21" x14ac:dyDescent="0.4">
      <c r="A11" s="12" t="s">
        <v>16</v>
      </c>
      <c r="B11" s="13" t="s">
        <v>61</v>
      </c>
      <c r="C11" s="13" t="s">
        <v>62</v>
      </c>
      <c r="D11" s="14">
        <v>4606.18</v>
      </c>
      <c r="E11" s="14">
        <v>0</v>
      </c>
      <c r="F11" s="14">
        <v>5416.75</v>
      </c>
      <c r="G11" s="14">
        <v>0</v>
      </c>
      <c r="H11" s="12" t="s">
        <v>16</v>
      </c>
      <c r="I11" s="17">
        <v>151.66999999999999</v>
      </c>
      <c r="J11" s="17">
        <v>0</v>
      </c>
      <c r="K11" s="17">
        <v>15</v>
      </c>
      <c r="L11" s="17">
        <v>0</v>
      </c>
      <c r="M11" s="17">
        <v>0</v>
      </c>
      <c r="N11" s="17">
        <v>22.2</v>
      </c>
      <c r="O11" s="17">
        <v>0</v>
      </c>
      <c r="P11" s="17">
        <v>42.25</v>
      </c>
      <c r="Q11" s="17">
        <v>-0.23</v>
      </c>
      <c r="R11" s="17">
        <v>64.45</v>
      </c>
      <c r="S11" s="17">
        <v>-0.15</v>
      </c>
      <c r="T11" s="17">
        <v>1552.75</v>
      </c>
      <c r="U11" s="17">
        <v>0</v>
      </c>
    </row>
    <row r="12" spans="1:21" x14ac:dyDescent="0.4">
      <c r="A12" s="12" t="s">
        <v>16</v>
      </c>
      <c r="B12" s="13" t="s">
        <v>65</v>
      </c>
      <c r="C12" s="13" t="s">
        <v>66</v>
      </c>
      <c r="D12" s="14">
        <v>4798.5600000000004</v>
      </c>
      <c r="E12" s="14">
        <v>0</v>
      </c>
      <c r="F12" s="14">
        <v>4795.04</v>
      </c>
      <c r="G12" s="14">
        <v>0</v>
      </c>
      <c r="H12" s="12" t="s">
        <v>16</v>
      </c>
      <c r="I12" s="17">
        <v>151.66999999999999</v>
      </c>
      <c r="J12" s="17">
        <v>0</v>
      </c>
      <c r="K12" s="17">
        <v>21</v>
      </c>
      <c r="L12" s="17">
        <v>0</v>
      </c>
      <c r="M12" s="17">
        <v>0</v>
      </c>
      <c r="N12" s="17">
        <v>21.99</v>
      </c>
      <c r="O12" s="17">
        <v>0</v>
      </c>
      <c r="P12" s="17">
        <v>36.19</v>
      </c>
      <c r="Q12" s="17">
        <v>0</v>
      </c>
      <c r="R12" s="17">
        <v>58.18</v>
      </c>
      <c r="S12" s="17">
        <v>0</v>
      </c>
      <c r="T12" s="17">
        <v>931.04</v>
      </c>
      <c r="U12" s="17">
        <v>0</v>
      </c>
    </row>
    <row r="13" spans="1:21" x14ac:dyDescent="0.4">
      <c r="A13" s="12" t="s">
        <v>16</v>
      </c>
      <c r="B13" s="13" t="s">
        <v>71</v>
      </c>
      <c r="C13" s="13" t="s">
        <v>72</v>
      </c>
      <c r="D13" s="14">
        <v>4431.3900000000003</v>
      </c>
      <c r="E13" s="14">
        <v>-1.54</v>
      </c>
      <c r="F13" s="14">
        <v>5034.1499999999996</v>
      </c>
      <c r="G13" s="14">
        <v>0</v>
      </c>
      <c r="H13" s="12" t="s">
        <v>16</v>
      </c>
      <c r="I13" s="17">
        <v>151.66999999999999</v>
      </c>
      <c r="J13" s="17">
        <v>0</v>
      </c>
      <c r="K13" s="17">
        <v>25</v>
      </c>
      <c r="L13" s="17">
        <v>0</v>
      </c>
      <c r="M13" s="17">
        <v>0</v>
      </c>
      <c r="N13" s="17">
        <v>21.66</v>
      </c>
      <c r="O13" s="17">
        <v>0</v>
      </c>
      <c r="P13" s="17">
        <v>36.01</v>
      </c>
      <c r="Q13" s="17">
        <v>0</v>
      </c>
      <c r="R13" s="17">
        <v>57.67</v>
      </c>
      <c r="S13" s="17">
        <v>0</v>
      </c>
      <c r="T13" s="17">
        <v>1170.1500000000001</v>
      </c>
      <c r="U13" s="17">
        <v>0</v>
      </c>
    </row>
    <row r="14" spans="1:21" x14ac:dyDescent="0.4">
      <c r="A14" s="12" t="s">
        <v>16</v>
      </c>
      <c r="B14" s="13" t="s">
        <v>73</v>
      </c>
      <c r="C14" s="13" t="s">
        <v>74</v>
      </c>
      <c r="D14" s="14">
        <v>4874.84</v>
      </c>
      <c r="E14" s="14">
        <v>0</v>
      </c>
      <c r="F14" s="14">
        <v>6242.13</v>
      </c>
      <c r="G14" s="14">
        <v>0</v>
      </c>
      <c r="H14" s="12" t="s">
        <v>16</v>
      </c>
      <c r="I14" s="17">
        <v>151.66999999999999</v>
      </c>
      <c r="J14" s="17">
        <v>0</v>
      </c>
      <c r="K14" s="17">
        <v>37</v>
      </c>
      <c r="L14" s="17">
        <v>0</v>
      </c>
      <c r="M14" s="17">
        <v>0</v>
      </c>
      <c r="N14" s="17">
        <v>18.71</v>
      </c>
      <c r="O14" s="17">
        <v>0</v>
      </c>
      <c r="P14" s="17">
        <v>41.61</v>
      </c>
      <c r="Q14" s="17">
        <v>0</v>
      </c>
      <c r="R14" s="17">
        <v>60.32</v>
      </c>
      <c r="S14" s="17">
        <v>0</v>
      </c>
      <c r="T14" s="17">
        <v>2378.13</v>
      </c>
      <c r="U14" s="17">
        <v>0</v>
      </c>
    </row>
    <row r="15" spans="1:21" x14ac:dyDescent="0.4">
      <c r="A15" s="12" t="s">
        <v>16</v>
      </c>
      <c r="B15" s="13" t="s">
        <v>77</v>
      </c>
      <c r="C15" s="13" t="s">
        <v>78</v>
      </c>
      <c r="D15" s="14">
        <v>5763.04</v>
      </c>
      <c r="E15" s="14">
        <v>0</v>
      </c>
      <c r="F15" s="14">
        <v>8027</v>
      </c>
      <c r="G15" s="14">
        <v>0</v>
      </c>
      <c r="H15" s="12" t="s">
        <v>16</v>
      </c>
      <c r="I15" s="17">
        <v>151.66999999999999</v>
      </c>
      <c r="J15" s="17">
        <v>0</v>
      </c>
      <c r="K15" s="17">
        <v>0</v>
      </c>
      <c r="L15" s="17">
        <v>0</v>
      </c>
      <c r="M15" s="17">
        <v>0</v>
      </c>
      <c r="N15" s="17">
        <v>20.93</v>
      </c>
      <c r="O15" s="17">
        <v>0</v>
      </c>
      <c r="P15" s="17">
        <v>44.07</v>
      </c>
      <c r="Q15" s="17">
        <v>0</v>
      </c>
      <c r="R15" s="17">
        <v>65</v>
      </c>
      <c r="S15" s="17">
        <v>0</v>
      </c>
      <c r="T15" s="17">
        <v>4163</v>
      </c>
      <c r="U15" s="17">
        <v>0</v>
      </c>
    </row>
    <row r="16" spans="1:21" x14ac:dyDescent="0.4">
      <c r="A16" s="12" t="s">
        <v>16</v>
      </c>
      <c r="B16" s="13" t="s">
        <v>79</v>
      </c>
      <c r="C16" s="13" t="s">
        <v>80</v>
      </c>
      <c r="D16" s="14">
        <v>4160.66</v>
      </c>
      <c r="E16" s="14">
        <v>0</v>
      </c>
      <c r="F16" s="14">
        <v>4734.74</v>
      </c>
      <c r="G16" s="14">
        <v>0</v>
      </c>
      <c r="H16" s="12" t="s">
        <v>16</v>
      </c>
      <c r="I16" s="17">
        <v>151.66999999999999</v>
      </c>
      <c r="J16" s="17">
        <v>0</v>
      </c>
      <c r="K16" s="17">
        <v>20</v>
      </c>
      <c r="L16" s="17">
        <v>0</v>
      </c>
      <c r="M16" s="17">
        <v>0</v>
      </c>
      <c r="N16" s="17">
        <v>22.07</v>
      </c>
      <c r="O16" s="17">
        <v>0</v>
      </c>
      <c r="P16" s="17">
        <v>36.29</v>
      </c>
      <c r="Q16" s="17">
        <v>0.2</v>
      </c>
      <c r="R16" s="17">
        <v>58.36</v>
      </c>
      <c r="S16" s="17">
        <v>0.13</v>
      </c>
      <c r="T16" s="17">
        <v>870.74</v>
      </c>
      <c r="U16" s="17">
        <v>0</v>
      </c>
    </row>
    <row r="17" spans="1:21" x14ac:dyDescent="0.4">
      <c r="A17" s="12" t="s">
        <v>16</v>
      </c>
      <c r="B17" s="13" t="s">
        <v>81</v>
      </c>
      <c r="C17" s="13" t="s">
        <v>82</v>
      </c>
      <c r="D17" s="14">
        <v>5391.98</v>
      </c>
      <c r="E17" s="14">
        <v>-0.02</v>
      </c>
      <c r="F17" s="14">
        <v>5369.58</v>
      </c>
      <c r="G17" s="14">
        <v>0</v>
      </c>
      <c r="H17" s="12" t="s">
        <v>16</v>
      </c>
      <c r="I17" s="17">
        <v>151.66999999999999</v>
      </c>
      <c r="J17" s="17">
        <v>0</v>
      </c>
      <c r="K17" s="17">
        <v>20</v>
      </c>
      <c r="L17" s="17">
        <v>0</v>
      </c>
      <c r="M17" s="17">
        <v>0</v>
      </c>
      <c r="N17" s="17">
        <v>21.88</v>
      </c>
      <c r="O17" s="17">
        <v>0</v>
      </c>
      <c r="P17" s="17">
        <v>42.11</v>
      </c>
      <c r="Q17" s="17">
        <v>-0.61</v>
      </c>
      <c r="R17" s="17">
        <v>63.99</v>
      </c>
      <c r="S17" s="17">
        <v>-0.4</v>
      </c>
      <c r="T17" s="17">
        <v>1505.58</v>
      </c>
      <c r="U17" s="17">
        <v>0</v>
      </c>
    </row>
    <row r="18" spans="1:21" x14ac:dyDescent="0.4">
      <c r="A18" s="12" t="s">
        <v>16</v>
      </c>
      <c r="B18" s="13" t="s">
        <v>83</v>
      </c>
      <c r="C18" s="13" t="s">
        <v>84</v>
      </c>
      <c r="D18" s="14">
        <v>5126.58</v>
      </c>
      <c r="E18" s="14">
        <v>0</v>
      </c>
      <c r="F18" s="14">
        <v>5281.92</v>
      </c>
      <c r="G18" s="14">
        <v>0</v>
      </c>
      <c r="H18" s="12" t="s">
        <v>16</v>
      </c>
      <c r="I18" s="17">
        <v>151.66999999999999</v>
      </c>
      <c r="J18" s="17">
        <v>0</v>
      </c>
      <c r="K18" s="17">
        <v>15</v>
      </c>
      <c r="L18" s="17">
        <v>0</v>
      </c>
      <c r="M18" s="17">
        <v>0</v>
      </c>
      <c r="N18" s="17">
        <v>22.24</v>
      </c>
      <c r="O18" s="17">
        <v>0</v>
      </c>
      <c r="P18" s="17">
        <v>42.27</v>
      </c>
      <c r="Q18" s="17">
        <v>0</v>
      </c>
      <c r="R18" s="17">
        <v>64.5</v>
      </c>
      <c r="S18" s="17">
        <v>0</v>
      </c>
      <c r="T18" s="17">
        <v>1417.92</v>
      </c>
      <c r="U18" s="17">
        <v>0</v>
      </c>
    </row>
    <row r="19" spans="1:21" x14ac:dyDescent="0.4">
      <c r="A19" s="12" t="s">
        <v>16</v>
      </c>
      <c r="B19" s="13" t="s">
        <v>89</v>
      </c>
      <c r="C19" s="13" t="s">
        <v>90</v>
      </c>
      <c r="D19" s="14">
        <v>2880.88</v>
      </c>
      <c r="E19" s="14">
        <v>0</v>
      </c>
      <c r="F19" s="14">
        <v>2997.79</v>
      </c>
      <c r="G19" s="14">
        <v>0</v>
      </c>
      <c r="H19" s="12" t="s">
        <v>16</v>
      </c>
      <c r="I19" s="17">
        <v>151.66999999999999</v>
      </c>
      <c r="J19" s="17">
        <v>0</v>
      </c>
      <c r="K19" s="17">
        <v>16</v>
      </c>
      <c r="L19" s="17">
        <v>0</v>
      </c>
      <c r="M19" s="17">
        <v>0</v>
      </c>
      <c r="N19" s="17">
        <v>22.87</v>
      </c>
      <c r="O19" s="17">
        <v>0</v>
      </c>
      <c r="P19" s="17">
        <v>33.19</v>
      </c>
      <c r="Q19" s="17">
        <v>-3</v>
      </c>
      <c r="R19" s="17">
        <v>56.06</v>
      </c>
      <c r="S19" s="17">
        <v>-1.8</v>
      </c>
      <c r="T19" s="17">
        <v>0</v>
      </c>
      <c r="U19" s="17">
        <v>0</v>
      </c>
    </row>
    <row r="20" spans="1:21" x14ac:dyDescent="0.4">
      <c r="A20" s="12" t="s">
        <v>16</v>
      </c>
      <c r="B20" s="13" t="s">
        <v>91</v>
      </c>
      <c r="C20" s="13" t="s">
        <v>92</v>
      </c>
      <c r="D20" s="14">
        <v>4985.83</v>
      </c>
      <c r="E20" s="14">
        <v>0</v>
      </c>
      <c r="F20" s="14">
        <v>5330.23</v>
      </c>
      <c r="G20" s="14">
        <v>0</v>
      </c>
      <c r="H20" s="12" t="s">
        <v>16</v>
      </c>
      <c r="I20" s="17">
        <v>151.66999999999999</v>
      </c>
      <c r="J20" s="17">
        <v>0</v>
      </c>
      <c r="K20" s="17">
        <v>15</v>
      </c>
      <c r="L20" s="17">
        <v>0</v>
      </c>
      <c r="M20" s="17">
        <v>0</v>
      </c>
      <c r="N20" s="17">
        <v>22.22</v>
      </c>
      <c r="O20" s="17">
        <v>0</v>
      </c>
      <c r="P20" s="17">
        <v>42.26</v>
      </c>
      <c r="Q20" s="17">
        <v>-0.23</v>
      </c>
      <c r="R20" s="17">
        <v>64.48</v>
      </c>
      <c r="S20" s="17">
        <v>-0.15</v>
      </c>
      <c r="T20" s="17">
        <v>1466.23</v>
      </c>
      <c r="U20" s="17">
        <v>0</v>
      </c>
    </row>
    <row r="21" spans="1:21" x14ac:dyDescent="0.4">
      <c r="A21" s="12" t="s">
        <v>16</v>
      </c>
      <c r="B21" s="13" t="s">
        <v>93</v>
      </c>
      <c r="C21" s="13" t="s">
        <v>94</v>
      </c>
      <c r="D21" s="14">
        <v>3140.89</v>
      </c>
      <c r="E21" s="14">
        <v>0</v>
      </c>
      <c r="F21" s="14">
        <v>3312.48</v>
      </c>
      <c r="G21" s="14">
        <v>0</v>
      </c>
      <c r="H21" s="12" t="s">
        <v>16</v>
      </c>
      <c r="I21" s="17">
        <v>151.66999999999999</v>
      </c>
      <c r="J21" s="17">
        <v>0</v>
      </c>
      <c r="K21" s="17">
        <v>20</v>
      </c>
      <c r="L21" s="17">
        <v>0</v>
      </c>
      <c r="M21" s="17">
        <v>0</v>
      </c>
      <c r="N21" s="17">
        <v>22.49</v>
      </c>
      <c r="O21" s="17">
        <v>0</v>
      </c>
      <c r="P21" s="17">
        <v>36.24</v>
      </c>
      <c r="Q21" s="17">
        <v>0</v>
      </c>
      <c r="R21" s="17">
        <v>58.73</v>
      </c>
      <c r="S21" s="17">
        <v>0</v>
      </c>
      <c r="T21" s="17">
        <v>0</v>
      </c>
      <c r="U21" s="17">
        <v>0</v>
      </c>
    </row>
    <row r="22" spans="1:21" x14ac:dyDescent="0.4">
      <c r="A22" s="12" t="s">
        <v>16</v>
      </c>
      <c r="B22" s="13" t="s">
        <v>95</v>
      </c>
      <c r="C22" s="13" t="s">
        <v>96</v>
      </c>
      <c r="D22" s="14">
        <v>3695.58</v>
      </c>
      <c r="E22" s="14">
        <v>-11.92</v>
      </c>
      <c r="F22" s="14">
        <v>5461.69</v>
      </c>
      <c r="G22" s="14">
        <v>0</v>
      </c>
      <c r="H22" s="12" t="s">
        <v>16</v>
      </c>
      <c r="I22" s="17">
        <v>151.66999999999999</v>
      </c>
      <c r="J22" s="17">
        <v>0</v>
      </c>
      <c r="K22" s="17">
        <v>38</v>
      </c>
      <c r="L22" s="17">
        <v>0</v>
      </c>
      <c r="M22" s="17">
        <v>-500</v>
      </c>
      <c r="N22" s="17">
        <v>18.809999999999999</v>
      </c>
      <c r="O22" s="17">
        <v>0</v>
      </c>
      <c r="P22" s="17">
        <v>35.700000000000003</v>
      </c>
      <c r="Q22" s="17">
        <v>0.27</v>
      </c>
      <c r="R22" s="17">
        <v>54.52</v>
      </c>
      <c r="S22" s="17">
        <v>0.18</v>
      </c>
      <c r="T22" s="17">
        <v>1597.69</v>
      </c>
      <c r="U22" s="17">
        <v>0</v>
      </c>
    </row>
    <row r="23" spans="1:21" x14ac:dyDescent="0.4">
      <c r="A23" s="12" t="s">
        <v>16</v>
      </c>
      <c r="B23" s="13" t="s">
        <v>101</v>
      </c>
      <c r="C23" s="13" t="s">
        <v>102</v>
      </c>
      <c r="D23" s="14">
        <v>5248.87</v>
      </c>
      <c r="E23" s="14">
        <v>0</v>
      </c>
      <c r="F23" s="14">
        <v>5916.82</v>
      </c>
      <c r="G23" s="14">
        <v>0</v>
      </c>
      <c r="H23" s="12" t="s">
        <v>16</v>
      </c>
      <c r="I23" s="17">
        <v>151.66999999999999</v>
      </c>
      <c r="J23" s="17">
        <v>0</v>
      </c>
      <c r="K23" s="17">
        <v>38</v>
      </c>
      <c r="L23" s="17">
        <v>0</v>
      </c>
      <c r="M23" s="17">
        <v>0</v>
      </c>
      <c r="N23" s="17">
        <v>20.64</v>
      </c>
      <c r="O23" s="17">
        <v>0</v>
      </c>
      <c r="P23" s="17">
        <v>41.6</v>
      </c>
      <c r="Q23" s="17">
        <v>0</v>
      </c>
      <c r="R23" s="17">
        <v>62.24</v>
      </c>
      <c r="S23" s="17">
        <v>0</v>
      </c>
      <c r="T23" s="17">
        <v>2052.8200000000002</v>
      </c>
      <c r="U23" s="17">
        <v>0</v>
      </c>
    </row>
    <row r="24" spans="1:21" x14ac:dyDescent="0.4">
      <c r="A24" s="12" t="s">
        <v>16</v>
      </c>
      <c r="B24" s="13" t="s">
        <v>103</v>
      </c>
      <c r="C24" s="13" t="s">
        <v>104</v>
      </c>
      <c r="D24" s="14">
        <v>4429.07</v>
      </c>
      <c r="E24" s="14">
        <v>0</v>
      </c>
      <c r="F24" s="14">
        <v>4770.54</v>
      </c>
      <c r="G24" s="14">
        <v>0</v>
      </c>
      <c r="H24" s="12" t="s">
        <v>16</v>
      </c>
      <c r="I24" s="17">
        <v>151.66999999999999</v>
      </c>
      <c r="J24" s="17">
        <v>0</v>
      </c>
      <c r="K24" s="17">
        <v>14</v>
      </c>
      <c r="L24" s="17">
        <v>0</v>
      </c>
      <c r="M24" s="17">
        <v>0</v>
      </c>
      <c r="N24" s="17">
        <v>22.47</v>
      </c>
      <c r="O24" s="17">
        <v>0</v>
      </c>
      <c r="P24" s="17">
        <v>42.39</v>
      </c>
      <c r="Q24" s="17">
        <v>0</v>
      </c>
      <c r="R24" s="17">
        <v>64.86</v>
      </c>
      <c r="S24" s="17">
        <v>0</v>
      </c>
      <c r="T24" s="17">
        <v>906.54</v>
      </c>
      <c r="U24" s="17">
        <v>0</v>
      </c>
    </row>
    <row r="25" spans="1:21" x14ac:dyDescent="0.4">
      <c r="A25" s="12" t="s">
        <v>16</v>
      </c>
      <c r="B25" s="13" t="s">
        <v>37</v>
      </c>
      <c r="C25" s="13" t="s">
        <v>38</v>
      </c>
      <c r="D25" s="14">
        <v>3262.8</v>
      </c>
      <c r="E25" s="14">
        <v>268.44</v>
      </c>
      <c r="F25" s="14">
        <v>1152.74</v>
      </c>
      <c r="G25" s="14">
        <v>13.99</v>
      </c>
      <c r="H25" s="12" t="s">
        <v>16</v>
      </c>
      <c r="I25" s="17">
        <v>28</v>
      </c>
      <c r="J25" s="17">
        <v>-0.67</v>
      </c>
      <c r="K25" s="17">
        <v>7.04</v>
      </c>
      <c r="L25" s="17">
        <v>0</v>
      </c>
      <c r="M25" s="17">
        <v>0</v>
      </c>
      <c r="N25" s="17">
        <v>20.28</v>
      </c>
      <c r="O25" s="17">
        <v>2.89</v>
      </c>
      <c r="P25" s="17">
        <v>35.07</v>
      </c>
      <c r="Q25" s="17">
        <v>0.95</v>
      </c>
      <c r="R25" s="17">
        <v>55.34</v>
      </c>
      <c r="S25" s="17">
        <v>1.65</v>
      </c>
      <c r="T25" s="17">
        <v>379.94</v>
      </c>
      <c r="U25" s="17">
        <v>0</v>
      </c>
    </row>
    <row r="26" spans="1:21" x14ac:dyDescent="0.4">
      <c r="A26" s="20" t="s">
        <v>16</v>
      </c>
      <c r="B26" s="21" t="s">
        <v>23</v>
      </c>
      <c r="C26" s="21" t="s">
        <v>24</v>
      </c>
      <c r="D26" s="22">
        <v>4570.9799999999996</v>
      </c>
      <c r="E26" s="22">
        <v>0</v>
      </c>
      <c r="F26" s="22">
        <v>6103.98</v>
      </c>
      <c r="G26" s="22">
        <v>0</v>
      </c>
      <c r="H26" s="24" t="s">
        <v>16</v>
      </c>
      <c r="I26" s="25">
        <v>151.66999999999999</v>
      </c>
      <c r="J26" s="25">
        <v>0</v>
      </c>
      <c r="K26" s="25">
        <v>12</v>
      </c>
      <c r="L26" s="25">
        <v>0</v>
      </c>
      <c r="M26" s="25">
        <v>-1000</v>
      </c>
      <c r="N26" s="25">
        <v>23.55</v>
      </c>
      <c r="O26" s="25">
        <v>0</v>
      </c>
      <c r="P26" s="25">
        <v>42.24</v>
      </c>
      <c r="Q26" s="25">
        <v>-0.26</v>
      </c>
      <c r="R26" s="25">
        <v>65.790000000000006</v>
      </c>
      <c r="S26" s="25">
        <v>-0.17</v>
      </c>
      <c r="T26" s="25">
        <v>2239.98</v>
      </c>
      <c r="U26" s="25">
        <v>0</v>
      </c>
    </row>
    <row r="27" spans="1:21" x14ac:dyDescent="0.4">
      <c r="A27" s="20" t="s">
        <v>16</v>
      </c>
      <c r="B27" s="21" t="s">
        <v>27</v>
      </c>
      <c r="C27" s="21" t="s">
        <v>28</v>
      </c>
      <c r="D27" s="22">
        <v>5209.6000000000004</v>
      </c>
      <c r="E27" s="22">
        <v>0</v>
      </c>
      <c r="F27" s="22">
        <v>5940.61</v>
      </c>
      <c r="G27" s="22">
        <v>0</v>
      </c>
      <c r="H27" s="24" t="s">
        <v>16</v>
      </c>
      <c r="I27" s="25">
        <v>151.66999999999999</v>
      </c>
      <c r="J27" s="25">
        <v>0</v>
      </c>
      <c r="K27" s="25">
        <v>32</v>
      </c>
      <c r="L27" s="25">
        <v>0</v>
      </c>
      <c r="M27" s="25">
        <v>0</v>
      </c>
      <c r="N27" s="25">
        <v>21.02</v>
      </c>
      <c r="O27" s="25">
        <v>0</v>
      </c>
      <c r="P27" s="25">
        <v>41.82</v>
      </c>
      <c r="Q27" s="25">
        <v>0.18</v>
      </c>
      <c r="R27" s="25">
        <v>62.84</v>
      </c>
      <c r="S27" s="25">
        <v>0.12</v>
      </c>
      <c r="T27" s="25">
        <v>2076.61</v>
      </c>
      <c r="U27" s="25">
        <v>0</v>
      </c>
    </row>
    <row r="28" spans="1:21" x14ac:dyDescent="0.4">
      <c r="A28" s="20" t="s">
        <v>16</v>
      </c>
      <c r="B28" s="21" t="s">
        <v>51</v>
      </c>
      <c r="C28" s="21" t="s">
        <v>52</v>
      </c>
      <c r="D28" s="22">
        <v>5107.58</v>
      </c>
      <c r="E28" s="22">
        <v>0</v>
      </c>
      <c r="F28" s="22">
        <v>6158.94</v>
      </c>
      <c r="G28" s="22">
        <v>0</v>
      </c>
      <c r="H28" s="24" t="s">
        <v>16</v>
      </c>
      <c r="I28" s="25">
        <v>151.66999999999999</v>
      </c>
      <c r="J28" s="25">
        <v>0</v>
      </c>
      <c r="K28" s="25">
        <v>38</v>
      </c>
      <c r="L28" s="25">
        <v>0</v>
      </c>
      <c r="M28" s="25">
        <v>0</v>
      </c>
      <c r="N28" s="25">
        <v>20.59</v>
      </c>
      <c r="O28" s="25">
        <v>0</v>
      </c>
      <c r="P28" s="25">
        <v>41.59</v>
      </c>
      <c r="Q28" s="25">
        <v>0</v>
      </c>
      <c r="R28" s="25">
        <v>62.18</v>
      </c>
      <c r="S28" s="25">
        <v>0</v>
      </c>
      <c r="T28" s="25">
        <v>2294.94</v>
      </c>
      <c r="U28" s="25">
        <v>0</v>
      </c>
    </row>
    <row r="29" spans="1:21" x14ac:dyDescent="0.4">
      <c r="A29" s="26" t="s">
        <v>16</v>
      </c>
      <c r="B29" s="27" t="s">
        <v>25</v>
      </c>
      <c r="C29" s="27" t="s">
        <v>26</v>
      </c>
      <c r="D29" s="28">
        <v>5481.88</v>
      </c>
      <c r="E29" s="28">
        <v>-14.43</v>
      </c>
      <c r="F29" s="28">
        <v>5570.18</v>
      </c>
      <c r="G29" s="28">
        <v>-15.22</v>
      </c>
      <c r="H29" s="31" t="s">
        <v>16</v>
      </c>
      <c r="I29" s="32">
        <v>151.66999999999999</v>
      </c>
      <c r="J29" s="32">
        <v>0</v>
      </c>
      <c r="K29" s="32">
        <v>38</v>
      </c>
      <c r="L29" s="32">
        <v>0</v>
      </c>
      <c r="M29" s="32">
        <v>0</v>
      </c>
      <c r="N29" s="32">
        <v>22.02</v>
      </c>
      <c r="O29" s="32">
        <v>-0.9</v>
      </c>
      <c r="P29" s="32">
        <v>41.6</v>
      </c>
      <c r="Q29" s="32">
        <v>0.06</v>
      </c>
      <c r="R29" s="32">
        <v>63.63</v>
      </c>
      <c r="S29" s="32">
        <v>-0.27</v>
      </c>
      <c r="T29" s="32">
        <v>1706.18</v>
      </c>
      <c r="U29" s="32">
        <v>0</v>
      </c>
    </row>
    <row r="30" spans="1:21" x14ac:dyDescent="0.4">
      <c r="A30" s="26" t="s">
        <v>16</v>
      </c>
      <c r="B30" s="27" t="s">
        <v>31</v>
      </c>
      <c r="C30" s="27" t="s">
        <v>32</v>
      </c>
      <c r="D30" s="28">
        <v>4707.8900000000003</v>
      </c>
      <c r="E30" s="28">
        <v>-1.79</v>
      </c>
      <c r="F30" s="28">
        <v>5532.35</v>
      </c>
      <c r="G30" s="28">
        <v>-1.59</v>
      </c>
      <c r="H30" s="31" t="s">
        <v>16</v>
      </c>
      <c r="I30" s="32">
        <v>151.66999999999999</v>
      </c>
      <c r="J30" s="32">
        <v>0</v>
      </c>
      <c r="K30" s="32">
        <v>35</v>
      </c>
      <c r="L30" s="32">
        <v>-7.89</v>
      </c>
      <c r="M30" s="32">
        <v>0</v>
      </c>
      <c r="N30" s="32">
        <v>20.92</v>
      </c>
      <c r="O30" s="32">
        <v>1.01</v>
      </c>
      <c r="P30" s="32">
        <v>41.69</v>
      </c>
      <c r="Q30" s="32">
        <v>0.2</v>
      </c>
      <c r="R30" s="32">
        <v>62.61</v>
      </c>
      <c r="S30" s="32">
        <v>0.47</v>
      </c>
      <c r="T30" s="32">
        <v>1668.35</v>
      </c>
      <c r="U30" s="32">
        <v>0</v>
      </c>
    </row>
    <row r="31" spans="1:21" x14ac:dyDescent="0.4">
      <c r="A31" s="26" t="s">
        <v>16</v>
      </c>
      <c r="B31" s="27" t="s">
        <v>33</v>
      </c>
      <c r="C31" s="27" t="s">
        <v>34</v>
      </c>
      <c r="D31" s="28">
        <v>5230.0200000000004</v>
      </c>
      <c r="E31" s="28">
        <v>0.21</v>
      </c>
      <c r="F31" s="28">
        <v>5461.2</v>
      </c>
      <c r="G31" s="28">
        <v>0.19</v>
      </c>
      <c r="H31" s="31" t="s">
        <v>16</v>
      </c>
      <c r="I31" s="32">
        <v>151.66999999999999</v>
      </c>
      <c r="J31" s="32">
        <v>0</v>
      </c>
      <c r="K31" s="32">
        <v>38</v>
      </c>
      <c r="L31" s="32">
        <v>0</v>
      </c>
      <c r="M31" s="32">
        <v>0</v>
      </c>
      <c r="N31" s="32">
        <v>20.74</v>
      </c>
      <c r="O31" s="32">
        <v>-0.08</v>
      </c>
      <c r="P31" s="32">
        <v>41.61</v>
      </c>
      <c r="Q31" s="32">
        <v>0</v>
      </c>
      <c r="R31" s="32">
        <v>62.35</v>
      </c>
      <c r="S31" s="32">
        <v>-0.03</v>
      </c>
      <c r="T31" s="32">
        <v>1597.2</v>
      </c>
      <c r="U31" s="32">
        <v>0</v>
      </c>
    </row>
    <row r="32" spans="1:21" x14ac:dyDescent="0.4">
      <c r="A32" s="26" t="s">
        <v>16</v>
      </c>
      <c r="B32" s="27" t="s">
        <v>35</v>
      </c>
      <c r="C32" s="27" t="s">
        <v>36</v>
      </c>
      <c r="D32" s="28">
        <v>5168.37</v>
      </c>
      <c r="E32" s="28">
        <v>-6.52</v>
      </c>
      <c r="F32" s="28">
        <v>4931.82</v>
      </c>
      <c r="G32" s="28">
        <v>-7.18</v>
      </c>
      <c r="H32" s="31" t="s">
        <v>16</v>
      </c>
      <c r="I32" s="32">
        <v>109.67</v>
      </c>
      <c r="J32" s="32">
        <v>-27.69</v>
      </c>
      <c r="K32" s="32">
        <v>13.02</v>
      </c>
      <c r="L32" s="32">
        <v>-27.67</v>
      </c>
      <c r="M32" s="32">
        <v>0</v>
      </c>
      <c r="N32" s="32">
        <v>22.3</v>
      </c>
      <c r="O32" s="32">
        <v>1.31</v>
      </c>
      <c r="P32" s="32">
        <v>42.27</v>
      </c>
      <c r="Q32" s="32">
        <v>0.23</v>
      </c>
      <c r="R32" s="32">
        <v>64.569999999999993</v>
      </c>
      <c r="S32" s="32">
        <v>0.6</v>
      </c>
      <c r="T32" s="32">
        <v>1067.82</v>
      </c>
      <c r="U32" s="32">
        <v>0</v>
      </c>
    </row>
    <row r="33" spans="1:21" x14ac:dyDescent="0.4">
      <c r="A33" s="26" t="s">
        <v>16</v>
      </c>
      <c r="B33" s="27" t="s">
        <v>41</v>
      </c>
      <c r="C33" s="27" t="s">
        <v>42</v>
      </c>
      <c r="D33" s="28">
        <v>4902.42</v>
      </c>
      <c r="E33" s="28">
        <v>15.51</v>
      </c>
      <c r="F33" s="28">
        <v>5692.74</v>
      </c>
      <c r="G33" s="28">
        <v>15.43</v>
      </c>
      <c r="H33" s="31" t="s">
        <v>16</v>
      </c>
      <c r="I33" s="32">
        <v>151.66999999999999</v>
      </c>
      <c r="J33" s="32">
        <v>16.07</v>
      </c>
      <c r="K33" s="32">
        <v>38</v>
      </c>
      <c r="L33" s="32">
        <v>16.14</v>
      </c>
      <c r="M33" s="32">
        <v>0</v>
      </c>
      <c r="N33" s="32">
        <v>20.68</v>
      </c>
      <c r="O33" s="32">
        <v>-0.65</v>
      </c>
      <c r="P33" s="32">
        <v>41.6</v>
      </c>
      <c r="Q33" s="32">
        <v>-1.1200000000000001</v>
      </c>
      <c r="R33" s="32">
        <v>62.28</v>
      </c>
      <c r="S33" s="32">
        <v>-0.96</v>
      </c>
      <c r="T33" s="32">
        <v>1828.74</v>
      </c>
      <c r="U33" s="32">
        <v>0</v>
      </c>
    </row>
    <row r="34" spans="1:21" x14ac:dyDescent="0.4">
      <c r="A34" s="26" t="s">
        <v>16</v>
      </c>
      <c r="B34" s="27" t="s">
        <v>47</v>
      </c>
      <c r="C34" s="27" t="s">
        <v>48</v>
      </c>
      <c r="D34" s="28">
        <v>4714.45</v>
      </c>
      <c r="E34" s="28">
        <v>-1.31</v>
      </c>
      <c r="F34" s="28">
        <v>5461.69</v>
      </c>
      <c r="G34" s="28">
        <v>-1.36</v>
      </c>
      <c r="H34" s="31" t="s">
        <v>16</v>
      </c>
      <c r="I34" s="32">
        <v>151.66999999999999</v>
      </c>
      <c r="J34" s="32">
        <v>0</v>
      </c>
      <c r="K34" s="32">
        <v>38</v>
      </c>
      <c r="L34" s="32">
        <v>0</v>
      </c>
      <c r="M34" s="32">
        <v>-200</v>
      </c>
      <c r="N34" s="32">
        <v>22.05</v>
      </c>
      <c r="O34" s="32">
        <v>-0.08</v>
      </c>
      <c r="P34" s="32">
        <v>35.630000000000003</v>
      </c>
      <c r="Q34" s="32">
        <v>-1.37</v>
      </c>
      <c r="R34" s="32">
        <v>57.68</v>
      </c>
      <c r="S34" s="32">
        <v>-0.88</v>
      </c>
      <c r="T34" s="32">
        <v>1597.69</v>
      </c>
      <c r="U34" s="32">
        <v>0</v>
      </c>
    </row>
    <row r="35" spans="1:21" x14ac:dyDescent="0.4">
      <c r="A35" s="26" t="s">
        <v>16</v>
      </c>
      <c r="B35" s="27" t="s">
        <v>55</v>
      </c>
      <c r="C35" s="27" t="s">
        <v>56</v>
      </c>
      <c r="D35" s="28">
        <v>5506.93</v>
      </c>
      <c r="E35" s="28">
        <v>3.62</v>
      </c>
      <c r="F35" s="28">
        <v>6664.93</v>
      </c>
      <c r="G35" s="28">
        <v>3.76</v>
      </c>
      <c r="H35" s="31" t="s">
        <v>16</v>
      </c>
      <c r="I35" s="32">
        <v>151.66999999999999</v>
      </c>
      <c r="J35" s="32">
        <v>0</v>
      </c>
      <c r="K35" s="32">
        <v>38</v>
      </c>
      <c r="L35" s="32">
        <v>0</v>
      </c>
      <c r="M35" s="32">
        <v>0</v>
      </c>
      <c r="N35" s="32">
        <v>20.6</v>
      </c>
      <c r="O35" s="32">
        <v>0.27</v>
      </c>
      <c r="P35" s="32">
        <v>41.78</v>
      </c>
      <c r="Q35" s="32">
        <v>-0.13</v>
      </c>
      <c r="R35" s="32">
        <v>62.37</v>
      </c>
      <c r="S35" s="32">
        <v>0</v>
      </c>
      <c r="T35" s="32">
        <v>2800.93</v>
      </c>
      <c r="U35" s="32">
        <v>0</v>
      </c>
    </row>
    <row r="36" spans="1:21" x14ac:dyDescent="0.4">
      <c r="A36" s="26" t="s">
        <v>16</v>
      </c>
      <c r="B36" s="27" t="s">
        <v>63</v>
      </c>
      <c r="C36" s="27" t="s">
        <v>64</v>
      </c>
      <c r="D36" s="28">
        <v>5488.33</v>
      </c>
      <c r="E36" s="28">
        <v>-1.07</v>
      </c>
      <c r="F36" s="28">
        <v>7263.71</v>
      </c>
      <c r="G36" s="28">
        <v>-1.21</v>
      </c>
      <c r="H36" s="31" t="s">
        <v>16</v>
      </c>
      <c r="I36" s="32">
        <v>151.66999999999999</v>
      </c>
      <c r="J36" s="32">
        <v>0</v>
      </c>
      <c r="K36" s="32">
        <v>38</v>
      </c>
      <c r="L36" s="32">
        <v>0</v>
      </c>
      <c r="M36" s="32">
        <v>0</v>
      </c>
      <c r="N36" s="32">
        <v>17.739999999999998</v>
      </c>
      <c r="O36" s="32">
        <v>-0.15</v>
      </c>
      <c r="P36" s="32">
        <v>41.08</v>
      </c>
      <c r="Q36" s="32">
        <v>0.34</v>
      </c>
      <c r="R36" s="32">
        <v>58.82</v>
      </c>
      <c r="S36" s="32">
        <v>0.19</v>
      </c>
      <c r="T36" s="32">
        <v>3399.71</v>
      </c>
      <c r="U36" s="32">
        <v>0</v>
      </c>
    </row>
    <row r="37" spans="1:21" x14ac:dyDescent="0.4">
      <c r="A37" s="26" t="s">
        <v>16</v>
      </c>
      <c r="B37" s="27" t="s">
        <v>67</v>
      </c>
      <c r="C37" s="27" t="s">
        <v>68</v>
      </c>
      <c r="D37" s="28">
        <v>4207.84</v>
      </c>
      <c r="E37" s="29" t="s">
        <v>18</v>
      </c>
      <c r="F37" s="28">
        <v>4616.3100000000004</v>
      </c>
      <c r="G37" s="29" t="s">
        <v>18</v>
      </c>
      <c r="H37" s="31" t="s">
        <v>16</v>
      </c>
      <c r="I37" s="32">
        <v>126</v>
      </c>
      <c r="J37" s="33" t="s">
        <v>18</v>
      </c>
      <c r="K37" s="32">
        <v>31.68</v>
      </c>
      <c r="L37" s="33" t="s">
        <v>18</v>
      </c>
      <c r="M37" s="32">
        <v>0</v>
      </c>
      <c r="N37" s="32">
        <v>20.91</v>
      </c>
      <c r="O37" s="33" t="s">
        <v>18</v>
      </c>
      <c r="P37" s="32">
        <v>41.78</v>
      </c>
      <c r="Q37" s="33" t="s">
        <v>18</v>
      </c>
      <c r="R37" s="32">
        <v>62.69</v>
      </c>
      <c r="S37" s="33" t="s">
        <v>18</v>
      </c>
      <c r="T37" s="32">
        <v>1396.31</v>
      </c>
      <c r="U37" s="32">
        <v>0</v>
      </c>
    </row>
    <row r="38" spans="1:21" x14ac:dyDescent="0.4">
      <c r="A38" s="26" t="s">
        <v>16</v>
      </c>
      <c r="B38" s="27" t="s">
        <v>69</v>
      </c>
      <c r="C38" s="27" t="s">
        <v>70</v>
      </c>
      <c r="D38" s="28">
        <v>3853.1</v>
      </c>
      <c r="E38" s="28">
        <v>-29.82</v>
      </c>
      <c r="F38" s="28">
        <v>4084.11</v>
      </c>
      <c r="G38" s="28">
        <v>-29.63</v>
      </c>
      <c r="H38" s="31" t="s">
        <v>16</v>
      </c>
      <c r="I38" s="32">
        <v>116.67</v>
      </c>
      <c r="J38" s="32">
        <v>-23.08</v>
      </c>
      <c r="K38" s="32">
        <v>29.2</v>
      </c>
      <c r="L38" s="32">
        <v>-23.16</v>
      </c>
      <c r="M38" s="32">
        <v>0</v>
      </c>
      <c r="N38" s="32">
        <v>21.16</v>
      </c>
      <c r="O38" s="32">
        <v>1.26</v>
      </c>
      <c r="P38" s="32">
        <v>36.24</v>
      </c>
      <c r="Q38" s="32">
        <v>1.53</v>
      </c>
      <c r="R38" s="32">
        <v>57.39</v>
      </c>
      <c r="S38" s="32">
        <v>1.43</v>
      </c>
      <c r="T38" s="32">
        <v>864.11</v>
      </c>
      <c r="U38" s="32">
        <v>0</v>
      </c>
    </row>
    <row r="39" spans="1:21" x14ac:dyDescent="0.4">
      <c r="A39" s="26" t="s">
        <v>16</v>
      </c>
      <c r="B39" s="27" t="s">
        <v>75</v>
      </c>
      <c r="C39" s="27" t="s">
        <v>76</v>
      </c>
      <c r="D39" s="28">
        <v>4309.71</v>
      </c>
      <c r="E39" s="28">
        <v>-19.309999999999999</v>
      </c>
      <c r="F39" s="28">
        <v>4633.8</v>
      </c>
      <c r="G39" s="28">
        <v>-20.04</v>
      </c>
      <c r="H39" s="31" t="s">
        <v>16</v>
      </c>
      <c r="I39" s="32">
        <v>121.43</v>
      </c>
      <c r="J39" s="32">
        <v>-19.940000000000001</v>
      </c>
      <c r="K39" s="32">
        <v>29.2</v>
      </c>
      <c r="L39" s="32">
        <v>-23.16</v>
      </c>
      <c r="M39" s="32">
        <v>0</v>
      </c>
      <c r="N39" s="32">
        <v>20.9</v>
      </c>
      <c r="O39" s="32">
        <v>1.0900000000000001</v>
      </c>
      <c r="P39" s="32">
        <v>41.84</v>
      </c>
      <c r="Q39" s="32">
        <v>0.53</v>
      </c>
      <c r="R39" s="32">
        <v>62.74</v>
      </c>
      <c r="S39" s="32">
        <v>0.71</v>
      </c>
      <c r="T39" s="32">
        <v>1285</v>
      </c>
      <c r="U39" s="32">
        <v>0</v>
      </c>
    </row>
    <row r="40" spans="1:21" x14ac:dyDescent="0.4">
      <c r="A40" s="26" t="s">
        <v>16</v>
      </c>
      <c r="B40" s="27" t="s">
        <v>87</v>
      </c>
      <c r="C40" s="27" t="s">
        <v>88</v>
      </c>
      <c r="D40" s="28">
        <v>5687.24</v>
      </c>
      <c r="E40" s="28">
        <v>-19.34</v>
      </c>
      <c r="F40" s="28">
        <v>6205.06</v>
      </c>
      <c r="G40" s="28">
        <v>-18.010000000000002</v>
      </c>
      <c r="H40" s="31" t="s">
        <v>16</v>
      </c>
      <c r="I40" s="32">
        <v>123.67</v>
      </c>
      <c r="J40" s="32">
        <v>-18.46</v>
      </c>
      <c r="K40" s="32">
        <v>30.96</v>
      </c>
      <c r="L40" s="32">
        <v>-18.53</v>
      </c>
      <c r="M40" s="32">
        <v>0</v>
      </c>
      <c r="N40" s="32">
        <v>20.51</v>
      </c>
      <c r="O40" s="32">
        <v>0.71</v>
      </c>
      <c r="P40" s="32">
        <v>42.1</v>
      </c>
      <c r="Q40" s="32">
        <v>1.3</v>
      </c>
      <c r="R40" s="32">
        <v>62.61</v>
      </c>
      <c r="S40" s="32">
        <v>1.1000000000000001</v>
      </c>
      <c r="T40" s="32">
        <v>2856.26</v>
      </c>
      <c r="U40" s="32">
        <v>0</v>
      </c>
    </row>
    <row r="41" spans="1:21" x14ac:dyDescent="0.4">
      <c r="A41" s="26" t="s">
        <v>16</v>
      </c>
      <c r="B41" s="27" t="s">
        <v>97</v>
      </c>
      <c r="C41" s="27" t="s">
        <v>98</v>
      </c>
      <c r="D41" s="28">
        <v>7004.77</v>
      </c>
      <c r="E41" s="28">
        <v>9.48</v>
      </c>
      <c r="F41" s="28">
        <v>5652.08</v>
      </c>
      <c r="G41" s="28">
        <v>12.66</v>
      </c>
      <c r="H41" s="31" t="s">
        <v>16</v>
      </c>
      <c r="I41" s="32">
        <v>151.66999999999999</v>
      </c>
      <c r="J41" s="32">
        <v>0</v>
      </c>
      <c r="K41" s="32">
        <v>38</v>
      </c>
      <c r="L41" s="32">
        <v>0</v>
      </c>
      <c r="M41" s="32">
        <v>0</v>
      </c>
      <c r="N41" s="32">
        <v>21.24</v>
      </c>
      <c r="O41" s="32">
        <v>0.5</v>
      </c>
      <c r="P41" s="32">
        <v>35.6</v>
      </c>
      <c r="Q41" s="32">
        <v>-0.35</v>
      </c>
      <c r="R41" s="32">
        <v>56.84</v>
      </c>
      <c r="S41" s="32">
        <v>-0.03</v>
      </c>
      <c r="T41" s="32">
        <v>1788.08</v>
      </c>
      <c r="U41" s="32">
        <v>0</v>
      </c>
    </row>
    <row r="42" spans="1:21" x14ac:dyDescent="0.4">
      <c r="A42" s="26" t="s">
        <v>16</v>
      </c>
      <c r="B42" s="27" t="s">
        <v>99</v>
      </c>
      <c r="C42" s="27" t="s">
        <v>100</v>
      </c>
      <c r="D42" s="28">
        <v>4100.33</v>
      </c>
      <c r="E42" s="28">
        <v>-8.77</v>
      </c>
      <c r="F42" s="28">
        <v>4519.6899999999996</v>
      </c>
      <c r="G42" s="28">
        <v>-8.8800000000000008</v>
      </c>
      <c r="H42" s="31" t="s">
        <v>16</v>
      </c>
      <c r="I42" s="32">
        <v>137.66999999999999</v>
      </c>
      <c r="J42" s="32">
        <v>-9.23</v>
      </c>
      <c r="K42" s="32">
        <v>34.479999999999997</v>
      </c>
      <c r="L42" s="32">
        <v>-9.26</v>
      </c>
      <c r="M42" s="32">
        <v>0</v>
      </c>
      <c r="N42" s="32">
        <v>20.99</v>
      </c>
      <c r="O42" s="32">
        <v>0.46</v>
      </c>
      <c r="P42" s="32">
        <v>35.729999999999997</v>
      </c>
      <c r="Q42" s="32">
        <v>0.16</v>
      </c>
      <c r="R42" s="32">
        <v>56.72</v>
      </c>
      <c r="S42" s="32">
        <v>0.27</v>
      </c>
      <c r="T42" s="32">
        <v>913.29</v>
      </c>
      <c r="U42" s="32">
        <v>0</v>
      </c>
    </row>
    <row r="43" spans="1:21" x14ac:dyDescent="0.4">
      <c r="A43" s="26" t="s">
        <v>16</v>
      </c>
      <c r="B43" s="27" t="s">
        <v>105</v>
      </c>
      <c r="C43" s="27" t="s">
        <v>106</v>
      </c>
      <c r="D43" s="28">
        <v>3917.62</v>
      </c>
      <c r="E43" s="29" t="s">
        <v>18</v>
      </c>
      <c r="F43" s="28">
        <v>4255.12</v>
      </c>
      <c r="G43" s="29" t="s">
        <v>18</v>
      </c>
      <c r="H43" s="31" t="s">
        <v>16</v>
      </c>
      <c r="I43" s="32">
        <v>140</v>
      </c>
      <c r="J43" s="33" t="s">
        <v>18</v>
      </c>
      <c r="K43" s="32">
        <v>35.200000000000003</v>
      </c>
      <c r="L43" s="33" t="s">
        <v>18</v>
      </c>
      <c r="M43" s="32">
        <v>0</v>
      </c>
      <c r="N43" s="32">
        <v>21.06</v>
      </c>
      <c r="O43" s="33" t="s">
        <v>18</v>
      </c>
      <c r="P43" s="32">
        <v>35.72</v>
      </c>
      <c r="Q43" s="33" t="s">
        <v>18</v>
      </c>
      <c r="R43" s="32">
        <v>56.78</v>
      </c>
      <c r="S43" s="33" t="s">
        <v>18</v>
      </c>
      <c r="T43" s="32">
        <v>777.52</v>
      </c>
      <c r="U43" s="32">
        <v>0</v>
      </c>
    </row>
    <row r="44" spans="1:21" x14ac:dyDescent="0.4">
      <c r="A44" s="26" t="s">
        <v>16</v>
      </c>
      <c r="B44" s="27" t="s">
        <v>107</v>
      </c>
      <c r="C44" s="27" t="s">
        <v>108</v>
      </c>
      <c r="D44" s="28">
        <v>5267.09</v>
      </c>
      <c r="E44" s="29" t="s">
        <v>18</v>
      </c>
      <c r="F44" s="28">
        <v>5340.58</v>
      </c>
      <c r="G44" s="29" t="s">
        <v>18</v>
      </c>
      <c r="H44" s="31" t="s">
        <v>16</v>
      </c>
      <c r="I44" s="32">
        <v>140</v>
      </c>
      <c r="J44" s="33" t="s">
        <v>18</v>
      </c>
      <c r="K44" s="32">
        <v>25</v>
      </c>
      <c r="L44" s="33" t="s">
        <v>18</v>
      </c>
      <c r="M44" s="32">
        <v>0</v>
      </c>
      <c r="N44" s="32">
        <v>21.38</v>
      </c>
      <c r="O44" s="33" t="s">
        <v>18</v>
      </c>
      <c r="P44" s="32">
        <v>41.95</v>
      </c>
      <c r="Q44" s="33" t="s">
        <v>18</v>
      </c>
      <c r="R44" s="32">
        <v>63.32</v>
      </c>
      <c r="S44" s="33" t="s">
        <v>18</v>
      </c>
      <c r="T44" s="32">
        <v>1862.98</v>
      </c>
      <c r="U44" s="32">
        <v>0</v>
      </c>
    </row>
    <row r="45" spans="1:21" x14ac:dyDescent="0.4">
      <c r="A45" s="31" t="s">
        <v>16</v>
      </c>
      <c r="B45" s="27" t="s">
        <v>39</v>
      </c>
      <c r="C45" s="27" t="s">
        <v>40</v>
      </c>
      <c r="D45" s="32">
        <v>6050.2</v>
      </c>
      <c r="E45" s="32">
        <v>29.71</v>
      </c>
      <c r="F45" s="32">
        <v>6481.41</v>
      </c>
      <c r="G45" s="32">
        <v>30.11</v>
      </c>
      <c r="H45" s="31" t="s">
        <v>16</v>
      </c>
      <c r="I45" s="32">
        <v>151.66999999999999</v>
      </c>
      <c r="J45" s="32">
        <v>0</v>
      </c>
      <c r="K45" s="32">
        <v>38</v>
      </c>
      <c r="L45" s="32">
        <v>0</v>
      </c>
      <c r="M45" s="32">
        <v>0</v>
      </c>
      <c r="N45" s="32">
        <v>21.15</v>
      </c>
      <c r="O45" s="32">
        <v>1.26</v>
      </c>
      <c r="P45" s="32">
        <v>35.619999999999997</v>
      </c>
      <c r="Q45" s="32">
        <v>0</v>
      </c>
      <c r="R45" s="32">
        <v>56.77</v>
      </c>
      <c r="S45" s="32">
        <v>0.47</v>
      </c>
      <c r="T45" s="32">
        <v>2617.41</v>
      </c>
      <c r="U45" s="32">
        <v>0</v>
      </c>
    </row>
    <row r="46" spans="1:21" x14ac:dyDescent="0.4">
      <c r="A46" s="31" t="s">
        <v>16</v>
      </c>
      <c r="B46" s="27" t="s">
        <v>21</v>
      </c>
      <c r="C46" s="27" t="s">
        <v>22</v>
      </c>
      <c r="D46" s="32">
        <v>5710.67</v>
      </c>
      <c r="E46" s="32">
        <v>4.12</v>
      </c>
      <c r="F46" s="32">
        <v>6020.07</v>
      </c>
      <c r="G46" s="32">
        <v>4.5999999999999996</v>
      </c>
      <c r="H46" s="31" t="s">
        <v>16</v>
      </c>
      <c r="I46" s="32">
        <v>151.66999999999999</v>
      </c>
      <c r="J46" s="32">
        <v>0</v>
      </c>
      <c r="K46" s="32">
        <v>38</v>
      </c>
      <c r="L46" s="32">
        <v>0</v>
      </c>
      <c r="M46" s="32">
        <v>0</v>
      </c>
      <c r="N46" s="32">
        <v>20.74</v>
      </c>
      <c r="O46" s="32">
        <v>0.3</v>
      </c>
      <c r="P46" s="32">
        <v>41.92</v>
      </c>
      <c r="Q46" s="32">
        <v>0.77</v>
      </c>
      <c r="R46" s="32">
        <v>62.66</v>
      </c>
      <c r="S46" s="32">
        <v>0.61</v>
      </c>
      <c r="T46" s="32">
        <v>2156.0700000000002</v>
      </c>
      <c r="U46" s="32">
        <v>0</v>
      </c>
    </row>
    <row r="47" spans="1:21" x14ac:dyDescent="0.4">
      <c r="A47" s="31" t="s">
        <v>18</v>
      </c>
      <c r="B47" s="27" t="s">
        <v>85</v>
      </c>
      <c r="C47" s="27" t="s">
        <v>86</v>
      </c>
      <c r="D47" s="32">
        <v>5788.58</v>
      </c>
      <c r="E47" s="32">
        <v>-18.27</v>
      </c>
      <c r="F47" s="32">
        <v>8293.2999999999993</v>
      </c>
      <c r="G47" s="32">
        <v>0</v>
      </c>
      <c r="H47" s="16"/>
      <c r="I47" s="32">
        <v>151.66999999999999</v>
      </c>
      <c r="J47" s="32">
        <v>0</v>
      </c>
      <c r="K47" s="32">
        <v>20</v>
      </c>
      <c r="L47" s="32">
        <v>0</v>
      </c>
      <c r="M47" s="32">
        <v>0</v>
      </c>
      <c r="N47" s="32">
        <v>19.420000000000002</v>
      </c>
      <c r="O47" s="32">
        <v>-9.08</v>
      </c>
      <c r="P47" s="32">
        <v>43.73</v>
      </c>
      <c r="Q47" s="32">
        <v>0.11</v>
      </c>
      <c r="R47" s="32">
        <v>63.15</v>
      </c>
      <c r="S47" s="32">
        <v>-2.91</v>
      </c>
      <c r="T47" s="32">
        <v>4429.3</v>
      </c>
      <c r="U47" s="32">
        <v>0</v>
      </c>
    </row>
    <row r="48" spans="1:21" x14ac:dyDescent="0.4">
      <c r="A48" s="31" t="s">
        <v>16</v>
      </c>
      <c r="B48" s="27" t="s">
        <v>19</v>
      </c>
      <c r="C48" s="27" t="s">
        <v>20</v>
      </c>
      <c r="D48" s="32"/>
      <c r="E48" s="32"/>
      <c r="F48" s="32"/>
      <c r="G48" s="32"/>
      <c r="H48" s="31" t="s">
        <v>16</v>
      </c>
      <c r="I48" s="32">
        <v>151.66999999999999</v>
      </c>
      <c r="J48" s="32">
        <v>0</v>
      </c>
      <c r="K48" s="32">
        <v>6</v>
      </c>
      <c r="L48" s="32">
        <v>0</v>
      </c>
      <c r="M48" s="32">
        <v>0</v>
      </c>
      <c r="N48" s="32">
        <v>22.55</v>
      </c>
      <c r="O48" s="32">
        <v>-2.27</v>
      </c>
      <c r="P48" s="32">
        <v>42.13</v>
      </c>
      <c r="Q48" s="32">
        <v>-1.19</v>
      </c>
      <c r="R48" s="32">
        <v>64.69</v>
      </c>
      <c r="S48" s="32">
        <v>-1.57</v>
      </c>
      <c r="T48" s="32">
        <v>4791.21</v>
      </c>
      <c r="U48" s="32">
        <v>0</v>
      </c>
    </row>
  </sheetData>
  <sortState ref="A4:U48">
    <sortCondition descending="1" ref="A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9" zoomScale="115" zoomScaleNormal="115" workbookViewId="0">
      <selection activeCell="A59" sqref="A59"/>
    </sheetView>
  </sheetViews>
  <sheetFormatPr baseColWidth="10" defaultRowHeight="14.6" x14ac:dyDescent="0.4"/>
  <cols>
    <col min="2" max="2" width="5.921875" bestFit="1" customWidth="1"/>
    <col min="3" max="3" width="8.84375" bestFit="1" customWidth="1"/>
    <col min="4" max="4" width="30.84375" bestFit="1" customWidth="1"/>
    <col min="5" max="5" width="10.23046875" bestFit="1" customWidth="1"/>
    <col min="6" max="6" width="6.23046875" bestFit="1" customWidth="1"/>
    <col min="7" max="7" width="9.69140625" bestFit="1" customWidth="1"/>
    <col min="8" max="8" width="6.23046875" bestFit="1" customWidth="1"/>
    <col min="9" max="9" width="27.15234375" bestFit="1" customWidth="1"/>
    <col min="13" max="13" width="18.53515625" bestFit="1" customWidth="1"/>
  </cols>
  <sheetData>
    <row r="1" spans="1:9" ht="29.15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</row>
    <row r="2" spans="1:9" ht="18.45" x14ac:dyDescent="0.5">
      <c r="A2" s="34" t="s">
        <v>17</v>
      </c>
      <c r="B2" s="2" t="str">
        <f>IFERROR(VLOOKUP(C2,Feuil2!$B$2:$H$48,7,FALSE),"")</f>
        <v>X</v>
      </c>
      <c r="C2" s="6" t="s">
        <v>14</v>
      </c>
      <c r="D2" s="6" t="s">
        <v>15</v>
      </c>
      <c r="E2" s="7">
        <f>IFERROR(VLOOKUP(C2,Feuil2!$B$2:$G$60,3,FALSE),"")</f>
        <v>5300.73</v>
      </c>
      <c r="F2" s="4">
        <f>IFERROR(VLOOKUP(C2,Feuil2!$B$2:$G$60,4,FALSE),"")</f>
        <v>5.54</v>
      </c>
      <c r="G2" s="7">
        <f>IFERROR(VLOOKUP(C2,Feuil2!$B$2:$G$60,5,FALSE),"")</f>
        <v>3067.39</v>
      </c>
      <c r="H2" s="4">
        <f>IFERROR(VLOOKUP(C2,Feuil2!$B$2:$G$60,6,FALSE),"")</f>
        <v>-41.6</v>
      </c>
      <c r="I2" s="18">
        <v>45611</v>
      </c>
    </row>
    <row r="3" spans="1:9" ht="18.45" x14ac:dyDescent="0.5">
      <c r="A3" s="34" t="s">
        <v>17</v>
      </c>
      <c r="B3" s="16" t="str">
        <f>IFERROR(VLOOKUP(C3,Feuil2!$B$2:$H$48,7,FALSE),"")</f>
        <v>X</v>
      </c>
      <c r="C3" s="6" t="s">
        <v>37</v>
      </c>
      <c r="D3" s="6" t="s">
        <v>38</v>
      </c>
      <c r="E3" s="7">
        <f>IFERROR(VLOOKUP(C3,Feuil2!$B$2:$G$60,3,FALSE),"")</f>
        <v>3262.8</v>
      </c>
      <c r="F3" s="4">
        <f>IFERROR(VLOOKUP(C3,Feuil2!$B$2:$G$60,4,FALSE),"")</f>
        <v>268.44</v>
      </c>
      <c r="G3" s="7">
        <f>IFERROR(VLOOKUP(C3,Feuil2!$B$2:$G$60,5,FALSE),"")</f>
        <v>1152.74</v>
      </c>
      <c r="H3" s="4">
        <f>IFERROR(VLOOKUP(C3,Feuil2!$B$2:$G$60,6,FALSE),"")</f>
        <v>13.99</v>
      </c>
      <c r="I3" s="18">
        <v>45602</v>
      </c>
    </row>
    <row r="4" spans="1:9" ht="18.45" x14ac:dyDescent="0.5">
      <c r="A4" s="34" t="s">
        <v>17</v>
      </c>
      <c r="B4" s="16" t="str">
        <f>IFERROR(VLOOKUP(C4,Feuil2!$B$2:$H$48,7,FALSE),"")</f>
        <v>X</v>
      </c>
      <c r="C4" s="6" t="s">
        <v>19</v>
      </c>
      <c r="D4" s="6" t="s">
        <v>20</v>
      </c>
      <c r="E4" s="7">
        <f>IFERROR(VLOOKUP(C4,Feuil2!$B$2:$G$60,3,FALSE),"")</f>
        <v>0</v>
      </c>
      <c r="F4" s="4">
        <f>IFERROR(VLOOKUP(C4,Feuil2!$B$2:$G$60,4,FALSE),"")</f>
        <v>0</v>
      </c>
      <c r="G4" s="7">
        <f>IFERROR(VLOOKUP(C4,Feuil2!$B$2:$G$60,5,FALSE),"")</f>
        <v>0</v>
      </c>
      <c r="H4" s="4">
        <f>IFERROR(VLOOKUP(C4,Feuil2!$B$2:$G$60,6,FALSE),"")</f>
        <v>0</v>
      </c>
      <c r="I4" s="18">
        <v>45626</v>
      </c>
    </row>
    <row r="5" spans="1:9" s="30" customFormat="1" x14ac:dyDescent="0.4">
      <c r="A5" s="9"/>
    </row>
    <row r="6" spans="1:9" s="30" customFormat="1" x14ac:dyDescent="0.4">
      <c r="A6" s="9"/>
    </row>
    <row r="7" spans="1:9" s="30" customFormat="1" x14ac:dyDescent="0.4">
      <c r="A7" s="9"/>
    </row>
    <row r="8" spans="1:9" x14ac:dyDescent="0.4">
      <c r="A8" s="36" t="s">
        <v>114</v>
      </c>
      <c r="B8" s="16" t="str">
        <f>IFERROR(VLOOKUP(C8,Feuil2!$B$2:$H$48,7,FALSE),"")</f>
        <v>X</v>
      </c>
      <c r="C8" s="6" t="s">
        <v>23</v>
      </c>
      <c r="D8" s="6" t="s">
        <v>24</v>
      </c>
      <c r="E8" s="7">
        <f>IFERROR(VLOOKUP(C8,Feuil2!$B$2:$G$60,3,FALSE),"")</f>
        <v>4570.9799999999996</v>
      </c>
      <c r="F8" s="4">
        <f>IFERROR(VLOOKUP(C8,Feuil2!$B$2:$G$60,4,FALSE),"")</f>
        <v>0</v>
      </c>
      <c r="G8" s="7">
        <f>IFERROR(VLOOKUP(C8,Feuil2!$B$2:$G$60,5,FALSE),"")</f>
        <v>6103.98</v>
      </c>
      <c r="H8" s="4">
        <f>IFERROR(VLOOKUP(C8,Feuil2!$B$2:$G$60,6,FALSE),"")</f>
        <v>0</v>
      </c>
    </row>
    <row r="9" spans="1:9" x14ac:dyDescent="0.4">
      <c r="A9" s="36"/>
      <c r="B9" s="16" t="str">
        <f>IFERROR(VLOOKUP(C9,Feuil2!$B$2:$H$48,7,FALSE),"")</f>
        <v>X</v>
      </c>
      <c r="C9" s="6" t="s">
        <v>27</v>
      </c>
      <c r="D9" s="6" t="s">
        <v>28</v>
      </c>
      <c r="E9" s="7">
        <f>IFERROR(VLOOKUP(C9,Feuil2!$B$2:$G$60,3,FALSE),"")</f>
        <v>5209.6000000000004</v>
      </c>
      <c r="F9" s="4">
        <f>IFERROR(VLOOKUP(C9,Feuil2!$B$2:$G$60,4,FALSE),"")</f>
        <v>0</v>
      </c>
      <c r="G9" s="7">
        <f>IFERROR(VLOOKUP(C9,Feuil2!$B$2:$G$60,5,FALSE),"")</f>
        <v>5940.61</v>
      </c>
      <c r="H9" s="4">
        <f>IFERROR(VLOOKUP(C9,Feuil2!$B$2:$G$60,6,FALSE),"")</f>
        <v>0</v>
      </c>
    </row>
    <row r="10" spans="1:9" x14ac:dyDescent="0.4">
      <c r="A10" s="36"/>
      <c r="B10" s="16" t="str">
        <f>IFERROR(VLOOKUP(C10,Feuil2!$B$2:$H$48,7,FALSE),"")</f>
        <v>X</v>
      </c>
      <c r="C10" s="6" t="s">
        <v>29</v>
      </c>
      <c r="D10" s="6" t="s">
        <v>30</v>
      </c>
      <c r="E10" s="7">
        <f>IFERROR(VLOOKUP(C10,Feuil2!$B$2:$G$60,3,FALSE),"")</f>
        <v>4353.96</v>
      </c>
      <c r="F10" s="4">
        <f>IFERROR(VLOOKUP(C10,Feuil2!$B$2:$G$60,4,FALSE),"")</f>
        <v>0</v>
      </c>
      <c r="G10" s="7">
        <f>IFERROR(VLOOKUP(C10,Feuil2!$B$2:$G$60,5,FALSE),"")</f>
        <v>4333.1099999999997</v>
      </c>
      <c r="H10" s="4">
        <f>IFERROR(VLOOKUP(C10,Feuil2!$B$2:$G$60,6,FALSE),"")</f>
        <v>0</v>
      </c>
    </row>
    <row r="11" spans="1:9" x14ac:dyDescent="0.4">
      <c r="A11" s="36"/>
      <c r="B11" s="16" t="str">
        <f>IFERROR(VLOOKUP(C11,Feuil2!$B$2:$H$48,7,FALSE),"")</f>
        <v>X</v>
      </c>
      <c r="C11" s="6" t="s">
        <v>43</v>
      </c>
      <c r="D11" s="6" t="s">
        <v>44</v>
      </c>
      <c r="E11" s="7">
        <f>IFERROR(VLOOKUP(C11,Feuil2!$B$2:$G$60,3,FALSE),"")</f>
        <v>4461.05</v>
      </c>
      <c r="F11" s="4">
        <f>IFERROR(VLOOKUP(C11,Feuil2!$B$2:$G$60,4,FALSE),"")</f>
        <v>0</v>
      </c>
      <c r="G11" s="7">
        <f>IFERROR(VLOOKUP(C11,Feuil2!$B$2:$G$60,5,FALSE),"")</f>
        <v>5265.87</v>
      </c>
      <c r="H11" s="4">
        <f>IFERROR(VLOOKUP(C11,Feuil2!$B$2:$G$60,6,FALSE),"")</f>
        <v>0</v>
      </c>
    </row>
    <row r="12" spans="1:9" x14ac:dyDescent="0.4">
      <c r="A12" s="36"/>
      <c r="B12" s="16" t="str">
        <f>IFERROR(VLOOKUP(C12,Feuil2!$B$2:$H$48,7,FALSE),"")</f>
        <v>X</v>
      </c>
      <c r="C12" s="6" t="s">
        <v>45</v>
      </c>
      <c r="D12" s="6" t="s">
        <v>46</v>
      </c>
      <c r="E12" s="7">
        <f>IFERROR(VLOOKUP(C12,Feuil2!$B$2:$G$60,3,FALSE),"")</f>
        <v>4764.26</v>
      </c>
      <c r="F12" s="4">
        <f>IFERROR(VLOOKUP(C12,Feuil2!$B$2:$G$60,4,FALSE),"")</f>
        <v>0</v>
      </c>
      <c r="G12" s="7">
        <f>IFERROR(VLOOKUP(C12,Feuil2!$B$2:$G$60,5,FALSE),"")</f>
        <v>5606.9</v>
      </c>
      <c r="H12" s="4">
        <f>IFERROR(VLOOKUP(C12,Feuil2!$B$2:$G$60,6,FALSE),"")</f>
        <v>0</v>
      </c>
    </row>
    <row r="13" spans="1:9" x14ac:dyDescent="0.4">
      <c r="A13" s="36"/>
      <c r="B13" s="16" t="str">
        <f>IFERROR(VLOOKUP(C13,Feuil2!$B$2:$H$48,7,FALSE),"")</f>
        <v>X</v>
      </c>
      <c r="C13" s="6" t="s">
        <v>49</v>
      </c>
      <c r="D13" s="6" t="s">
        <v>50</v>
      </c>
      <c r="E13" s="7">
        <f>IFERROR(VLOOKUP(C13,Feuil2!$B$2:$G$60,3,FALSE),"")</f>
        <v>5018.05</v>
      </c>
      <c r="F13" s="4">
        <f>IFERROR(VLOOKUP(C13,Feuil2!$B$2:$G$60,4,FALSE),"")</f>
        <v>0</v>
      </c>
      <c r="G13" s="7">
        <f>IFERROR(VLOOKUP(C13,Feuil2!$B$2:$G$60,5,FALSE),"")</f>
        <v>5834.79</v>
      </c>
      <c r="H13" s="4">
        <f>IFERROR(VLOOKUP(C13,Feuil2!$B$2:$G$60,6,FALSE),"")</f>
        <v>0</v>
      </c>
    </row>
    <row r="14" spans="1:9" x14ac:dyDescent="0.4">
      <c r="A14" s="36"/>
      <c r="B14" s="16" t="str">
        <f>IFERROR(VLOOKUP(C14,Feuil2!$B$2:$H$48,7,FALSE),"")</f>
        <v>X</v>
      </c>
      <c r="C14" s="6" t="s">
        <v>53</v>
      </c>
      <c r="D14" s="6" t="s">
        <v>54</v>
      </c>
      <c r="E14" s="7">
        <f>IFERROR(VLOOKUP(C14,Feuil2!$B$2:$G$60,3,FALSE),"")</f>
        <v>4589.78</v>
      </c>
      <c r="F14" s="4">
        <f>IFERROR(VLOOKUP(C14,Feuil2!$B$2:$G$60,4,FALSE),"")</f>
        <v>0</v>
      </c>
      <c r="G14" s="7">
        <f>IFERROR(VLOOKUP(C14,Feuil2!$B$2:$G$60,5,FALSE),"")</f>
        <v>5177.32</v>
      </c>
      <c r="H14" s="4">
        <f>IFERROR(VLOOKUP(C14,Feuil2!$B$2:$G$60,6,FALSE),"")</f>
        <v>0</v>
      </c>
    </row>
    <row r="15" spans="1:9" x14ac:dyDescent="0.4">
      <c r="A15" s="36"/>
      <c r="B15" s="16" t="str">
        <f>IFERROR(VLOOKUP(C15,Feuil2!$B$2:$H$48,7,FALSE),"")</f>
        <v>X</v>
      </c>
      <c r="C15" s="6" t="s">
        <v>57</v>
      </c>
      <c r="D15" s="6" t="s">
        <v>58</v>
      </c>
      <c r="E15" s="7">
        <f>IFERROR(VLOOKUP(C15,Feuil2!$B$2:$G$60,3,FALSE),"")</f>
        <v>4374.1400000000003</v>
      </c>
      <c r="F15" s="4">
        <f>IFERROR(VLOOKUP(C15,Feuil2!$B$2:$G$60,4,FALSE),"")</f>
        <v>0</v>
      </c>
      <c r="G15" s="7">
        <f>IFERROR(VLOOKUP(C15,Feuil2!$B$2:$G$60,5,FALSE),"")</f>
        <v>5440.58</v>
      </c>
      <c r="H15" s="4">
        <f>IFERROR(VLOOKUP(C15,Feuil2!$B$2:$G$60,6,FALSE),"")</f>
        <v>0</v>
      </c>
    </row>
    <row r="16" spans="1:9" x14ac:dyDescent="0.4">
      <c r="A16" s="36"/>
      <c r="B16" s="16" t="str">
        <f>IFERROR(VLOOKUP(C16,Feuil2!$B$2:$H$48,7,FALSE),"")</f>
        <v>X</v>
      </c>
      <c r="C16" s="6" t="s">
        <v>59</v>
      </c>
      <c r="D16" s="6" t="s">
        <v>60</v>
      </c>
      <c r="E16" s="7">
        <f>IFERROR(VLOOKUP(C16,Feuil2!$B$2:$G$60,3,FALSE),"")</f>
        <v>6034.95</v>
      </c>
      <c r="F16" s="4">
        <f>IFERROR(VLOOKUP(C16,Feuil2!$B$2:$G$60,4,FALSE),"")</f>
        <v>0</v>
      </c>
      <c r="G16" s="7">
        <f>IFERROR(VLOOKUP(C16,Feuil2!$B$2:$G$60,5,FALSE),"")</f>
        <v>6137.98</v>
      </c>
      <c r="H16" s="4">
        <f>IFERROR(VLOOKUP(C16,Feuil2!$B$2:$G$60,6,FALSE),"")</f>
        <v>0</v>
      </c>
    </row>
    <row r="17" spans="1:9" x14ac:dyDescent="0.4">
      <c r="A17" s="36"/>
      <c r="B17" s="16" t="str">
        <f>IFERROR(VLOOKUP(C17,Feuil2!$B$2:$H$48,7,FALSE),"")</f>
        <v>X</v>
      </c>
      <c r="C17" s="6" t="s">
        <v>61</v>
      </c>
      <c r="D17" s="6" t="s">
        <v>62</v>
      </c>
      <c r="E17" s="7">
        <f>IFERROR(VLOOKUP(C17,Feuil2!$B$2:$G$60,3,FALSE),"")</f>
        <v>4606.18</v>
      </c>
      <c r="F17" s="4">
        <f>IFERROR(VLOOKUP(C17,Feuil2!$B$2:$G$60,4,FALSE),"")</f>
        <v>0</v>
      </c>
      <c r="G17" s="7">
        <f>IFERROR(VLOOKUP(C17,Feuil2!$B$2:$G$60,5,FALSE),"")</f>
        <v>5416.75</v>
      </c>
      <c r="H17" s="4">
        <f>IFERROR(VLOOKUP(C17,Feuil2!$B$2:$G$60,6,FALSE),"")</f>
        <v>0</v>
      </c>
    </row>
    <row r="18" spans="1:9" x14ac:dyDescent="0.4">
      <c r="A18" s="36"/>
      <c r="B18" s="16" t="str">
        <f>IFERROR(VLOOKUP(C18,Feuil2!$B$2:$H$48,7,FALSE),"")</f>
        <v>X</v>
      </c>
      <c r="C18" s="6" t="s">
        <v>65</v>
      </c>
      <c r="D18" s="6" t="s">
        <v>66</v>
      </c>
      <c r="E18" s="7">
        <f>IFERROR(VLOOKUP(C18,Feuil2!$B$2:$G$60,3,FALSE),"")</f>
        <v>4798.5600000000004</v>
      </c>
      <c r="F18" s="4">
        <f>IFERROR(VLOOKUP(C18,Feuil2!$B$2:$G$60,4,FALSE),"")</f>
        <v>0</v>
      </c>
      <c r="G18" s="7">
        <f>IFERROR(VLOOKUP(C18,Feuil2!$B$2:$G$60,5,FALSE),"")</f>
        <v>4795.04</v>
      </c>
      <c r="H18" s="4">
        <f>IFERROR(VLOOKUP(C18,Feuil2!$B$2:$G$60,6,FALSE),"")</f>
        <v>0</v>
      </c>
    </row>
    <row r="19" spans="1:9" x14ac:dyDescent="0.4">
      <c r="A19" s="36"/>
      <c r="B19" s="16" t="str">
        <f>IFERROR(VLOOKUP(C19,Feuil2!$B$2:$H$48,7,FALSE),"")</f>
        <v>X</v>
      </c>
      <c r="C19" s="6" t="s">
        <v>73</v>
      </c>
      <c r="D19" s="6" t="s">
        <v>74</v>
      </c>
      <c r="E19" s="7">
        <f>IFERROR(VLOOKUP(C19,Feuil2!$B$2:$G$60,3,FALSE),"")</f>
        <v>4874.84</v>
      </c>
      <c r="F19" s="4">
        <f>IFERROR(VLOOKUP(C19,Feuil2!$B$2:$G$60,4,FALSE),"")</f>
        <v>0</v>
      </c>
      <c r="G19" s="7">
        <f>IFERROR(VLOOKUP(C19,Feuil2!$B$2:$G$60,5,FALSE),"")</f>
        <v>6242.13</v>
      </c>
      <c r="H19" s="4">
        <f>IFERROR(VLOOKUP(C19,Feuil2!$B$2:$G$60,6,FALSE),"")</f>
        <v>0</v>
      </c>
    </row>
    <row r="20" spans="1:9" x14ac:dyDescent="0.4">
      <c r="A20" s="36"/>
      <c r="B20" s="16" t="str">
        <f>IFERROR(VLOOKUP(C20,Feuil2!$B$2:$H$48,7,FALSE),"")</f>
        <v>X</v>
      </c>
      <c r="C20" s="6" t="s">
        <v>77</v>
      </c>
      <c r="D20" s="6" t="s">
        <v>78</v>
      </c>
      <c r="E20" s="7">
        <f>IFERROR(VLOOKUP(C20,Feuil2!$B$2:$G$60,3,FALSE),"")</f>
        <v>5763.04</v>
      </c>
      <c r="F20" s="4">
        <f>IFERROR(VLOOKUP(C20,Feuil2!$B$2:$G$60,4,FALSE),"")</f>
        <v>0</v>
      </c>
      <c r="G20" s="7">
        <f>IFERROR(VLOOKUP(C20,Feuil2!$B$2:$G$60,5,FALSE),"")</f>
        <v>8027</v>
      </c>
      <c r="H20" s="4">
        <f>IFERROR(VLOOKUP(C20,Feuil2!$B$2:$G$60,6,FALSE),"")</f>
        <v>0</v>
      </c>
    </row>
    <row r="21" spans="1:9" x14ac:dyDescent="0.4">
      <c r="A21" s="36"/>
      <c r="B21" s="16" t="str">
        <f>IFERROR(VLOOKUP(C21,Feuil2!$B$2:$H$48,7,FALSE),"")</f>
        <v>X</v>
      </c>
      <c r="C21" s="6" t="s">
        <v>79</v>
      </c>
      <c r="D21" s="6" t="s">
        <v>80</v>
      </c>
      <c r="E21" s="7">
        <f>IFERROR(VLOOKUP(C21,Feuil2!$B$2:$G$60,3,FALSE),"")</f>
        <v>4160.66</v>
      </c>
      <c r="F21" s="4">
        <f>IFERROR(VLOOKUP(C21,Feuil2!$B$2:$G$60,4,FALSE),"")</f>
        <v>0</v>
      </c>
      <c r="G21" s="7">
        <f>IFERROR(VLOOKUP(C21,Feuil2!$B$2:$G$60,5,FALSE),"")</f>
        <v>4734.74</v>
      </c>
      <c r="H21" s="4">
        <f>IFERROR(VLOOKUP(C21,Feuil2!$B$2:$G$60,6,FALSE),"")</f>
        <v>0</v>
      </c>
    </row>
    <row r="22" spans="1:9" x14ac:dyDescent="0.4">
      <c r="A22" s="36"/>
      <c r="B22" s="16" t="str">
        <f>IFERROR(VLOOKUP(C22,Feuil2!$B$2:$H$48,7,FALSE),"")</f>
        <v>X</v>
      </c>
      <c r="C22" s="6" t="s">
        <v>83</v>
      </c>
      <c r="D22" s="6" t="s">
        <v>84</v>
      </c>
      <c r="E22" s="7">
        <f>IFERROR(VLOOKUP(C22,Feuil2!$B$2:$G$60,3,FALSE),"")</f>
        <v>5126.58</v>
      </c>
      <c r="F22" s="4">
        <f>IFERROR(VLOOKUP(C22,Feuil2!$B$2:$G$60,4,FALSE),"")</f>
        <v>0</v>
      </c>
      <c r="G22" s="7">
        <f>IFERROR(VLOOKUP(C22,Feuil2!$B$2:$G$60,5,FALSE),"")</f>
        <v>5281.92</v>
      </c>
      <c r="H22" s="4">
        <f>IFERROR(VLOOKUP(C22,Feuil2!$B$2:$G$60,6,FALSE),"")</f>
        <v>0</v>
      </c>
    </row>
    <row r="23" spans="1:9" s="5" customFormat="1" x14ac:dyDescent="0.4">
      <c r="A23" s="36"/>
      <c r="B23" s="16" t="str">
        <f>IFERROR(VLOOKUP(C23,Feuil2!$B$2:$H$48,7,FALSE),"")</f>
        <v>X</v>
      </c>
      <c r="C23" s="6" t="s">
        <v>89</v>
      </c>
      <c r="D23" s="6" t="s">
        <v>90</v>
      </c>
      <c r="E23" s="7">
        <f>IFERROR(VLOOKUP(C23,Feuil2!$B$2:$G$60,3,FALSE),"")</f>
        <v>2880.88</v>
      </c>
      <c r="F23" s="4">
        <f>IFERROR(VLOOKUP(C23,Feuil2!$B$2:$G$60,4,FALSE),"")</f>
        <v>0</v>
      </c>
      <c r="G23" s="7">
        <f>IFERROR(VLOOKUP(C23,Feuil2!$B$2:$G$60,5,FALSE),"")</f>
        <v>2997.79</v>
      </c>
      <c r="H23" s="4">
        <f>IFERROR(VLOOKUP(C23,Feuil2!$B$2:$G$60,6,FALSE),"")</f>
        <v>0</v>
      </c>
    </row>
    <row r="24" spans="1:9" x14ac:dyDescent="0.4">
      <c r="A24" s="36"/>
      <c r="B24" s="16" t="str">
        <f>IFERROR(VLOOKUP(C24,Feuil2!$B$2:$H$48,7,FALSE),"")</f>
        <v>X</v>
      </c>
      <c r="C24" s="6" t="s">
        <v>91</v>
      </c>
      <c r="D24" s="6" t="s">
        <v>92</v>
      </c>
      <c r="E24" s="7">
        <f>IFERROR(VLOOKUP(C24,Feuil2!$B$2:$G$60,3,FALSE),"")</f>
        <v>4985.83</v>
      </c>
      <c r="F24" s="4">
        <f>IFERROR(VLOOKUP(C24,Feuil2!$B$2:$G$60,4,FALSE),"")</f>
        <v>0</v>
      </c>
      <c r="G24" s="7">
        <f>IFERROR(VLOOKUP(C24,Feuil2!$B$2:$G$60,5,FALSE),"")</f>
        <v>5330.23</v>
      </c>
      <c r="H24" s="4">
        <f>IFERROR(VLOOKUP(C24,Feuil2!$B$2:$G$60,6,FALSE),"")</f>
        <v>0</v>
      </c>
    </row>
    <row r="25" spans="1:9" x14ac:dyDescent="0.4">
      <c r="A25" s="36"/>
      <c r="B25" s="16" t="str">
        <f>IFERROR(VLOOKUP(C25,Feuil2!$B$2:$H$48,7,FALSE),"")</f>
        <v>X</v>
      </c>
      <c r="C25" s="6" t="s">
        <v>93</v>
      </c>
      <c r="D25" s="6" t="s">
        <v>94</v>
      </c>
      <c r="E25" s="7">
        <f>IFERROR(VLOOKUP(C25,Feuil2!$B$2:$G$60,3,FALSE),"")</f>
        <v>3140.89</v>
      </c>
      <c r="F25" s="4">
        <f>IFERROR(VLOOKUP(C25,Feuil2!$B$2:$G$60,4,FALSE),"")</f>
        <v>0</v>
      </c>
      <c r="G25" s="7">
        <f>IFERROR(VLOOKUP(C25,Feuil2!$B$2:$G$60,5,FALSE),"")</f>
        <v>3312.48</v>
      </c>
      <c r="H25" s="4">
        <f>IFERROR(VLOOKUP(C25,Feuil2!$B$2:$G$60,6,FALSE),"")</f>
        <v>0</v>
      </c>
    </row>
    <row r="26" spans="1:9" x14ac:dyDescent="0.4">
      <c r="A26" s="36"/>
      <c r="B26" s="16" t="str">
        <f>IFERROR(VLOOKUP(C26,Feuil2!$B$2:$H$48,7,FALSE),"")</f>
        <v>X</v>
      </c>
      <c r="C26" s="6" t="s">
        <v>95</v>
      </c>
      <c r="D26" s="6" t="s">
        <v>96</v>
      </c>
      <c r="E26" s="7">
        <f>IFERROR(VLOOKUP(C26,Feuil2!$B$2:$G$60,3,FALSE),"")</f>
        <v>3695.58</v>
      </c>
      <c r="F26" s="4">
        <f>IFERROR(VLOOKUP(C26,Feuil2!$B$2:$G$60,4,FALSE),"")</f>
        <v>-11.92</v>
      </c>
      <c r="G26" s="7">
        <f>IFERROR(VLOOKUP(C26,Feuil2!$B$2:$G$60,5,FALSE),"")</f>
        <v>5461.69</v>
      </c>
      <c r="H26" s="4">
        <f>IFERROR(VLOOKUP(C26,Feuil2!$B$2:$G$60,6,FALSE),"")</f>
        <v>0</v>
      </c>
      <c r="I26" t="s">
        <v>113</v>
      </c>
    </row>
    <row r="27" spans="1:9" x14ac:dyDescent="0.4">
      <c r="A27" s="36"/>
      <c r="B27" s="16" t="str">
        <f>IFERROR(VLOOKUP(C27,Feuil2!$B$2:$H$48,7,FALSE),"")</f>
        <v>X</v>
      </c>
      <c r="C27" s="6" t="s">
        <v>101</v>
      </c>
      <c r="D27" s="6" t="s">
        <v>102</v>
      </c>
      <c r="E27" s="7">
        <f>IFERROR(VLOOKUP(C27,Feuil2!$B$2:$G$60,3,FALSE),"")</f>
        <v>5248.87</v>
      </c>
      <c r="F27" s="4">
        <f>IFERROR(VLOOKUP(C27,Feuil2!$B$2:$G$60,4,FALSE),"")</f>
        <v>0</v>
      </c>
      <c r="G27" s="7">
        <f>IFERROR(VLOOKUP(C27,Feuil2!$B$2:$G$60,5,FALSE),"")</f>
        <v>5916.82</v>
      </c>
      <c r="H27" s="4">
        <f>IFERROR(VLOOKUP(C27,Feuil2!$B$2:$G$60,6,FALSE),"")</f>
        <v>0</v>
      </c>
    </row>
    <row r="28" spans="1:9" x14ac:dyDescent="0.4">
      <c r="A28" s="36"/>
      <c r="B28" s="16" t="str">
        <f>IFERROR(VLOOKUP(C28,Feuil2!$B$2:$H$48,7,FALSE),"")</f>
        <v>X</v>
      </c>
      <c r="C28" s="6" t="s">
        <v>103</v>
      </c>
      <c r="D28" s="6" t="s">
        <v>104</v>
      </c>
      <c r="E28" s="7">
        <f>IFERROR(VLOOKUP(C28,Feuil2!$B$2:$G$60,3,FALSE),"")</f>
        <v>4429.07</v>
      </c>
      <c r="F28" s="4">
        <f>IFERROR(VLOOKUP(C28,Feuil2!$B$2:$G$60,4,FALSE),"")</f>
        <v>0</v>
      </c>
      <c r="G28" s="7">
        <f>IFERROR(VLOOKUP(C28,Feuil2!$B$2:$G$60,5,FALSE),"")</f>
        <v>4770.54</v>
      </c>
      <c r="H28" s="4">
        <f>IFERROR(VLOOKUP(C28,Feuil2!$B$2:$G$60,6,FALSE),"")</f>
        <v>0</v>
      </c>
    </row>
    <row r="29" spans="1:9" x14ac:dyDescent="0.4">
      <c r="A29" s="36"/>
      <c r="B29" s="16" t="str">
        <f>IFERROR(VLOOKUP(C29,Feuil2!$B$2:$H$48,7,FALSE),"")</f>
        <v>X</v>
      </c>
      <c r="C29" s="6" t="s">
        <v>81</v>
      </c>
      <c r="D29" s="6" t="s">
        <v>82</v>
      </c>
      <c r="E29" s="7">
        <f>IFERROR(VLOOKUP(C29,Feuil2!$B$2:$G$60,3,FALSE),"")</f>
        <v>5391.98</v>
      </c>
      <c r="F29" s="4">
        <f>IFERROR(VLOOKUP(C29,Feuil2!$B$2:$G$60,4,FALSE),"")</f>
        <v>-0.02</v>
      </c>
      <c r="G29" s="7">
        <f>IFERROR(VLOOKUP(C29,Feuil2!$B$2:$G$60,5,FALSE),"")</f>
        <v>5369.58</v>
      </c>
      <c r="H29" s="4">
        <f>IFERROR(VLOOKUP(C29,Feuil2!$B$2:$G$60,6,FALSE),"")</f>
        <v>0</v>
      </c>
      <c r="I29" t="s">
        <v>125</v>
      </c>
    </row>
    <row r="30" spans="1:9" x14ac:dyDescent="0.4">
      <c r="A30" s="36"/>
      <c r="B30" s="16" t="str">
        <f>IFERROR(VLOOKUP(C30,Feuil2!$B$2:$H$48,7,FALSE),"")</f>
        <v>X</v>
      </c>
      <c r="C30" s="6" t="s">
        <v>71</v>
      </c>
      <c r="D30" s="6" t="s">
        <v>72</v>
      </c>
      <c r="E30" s="7">
        <f>IFERROR(VLOOKUP(C30,Feuil2!$B$2:$G$60,3,FALSE),"")</f>
        <v>4431.3900000000003</v>
      </c>
      <c r="F30" s="4">
        <f>IFERROR(VLOOKUP(C30,Feuil2!$B$2:$G$60,4,FALSE),"")</f>
        <v>-1.54</v>
      </c>
      <c r="G30" s="7">
        <f>IFERROR(VLOOKUP(C30,Feuil2!$B$2:$G$60,5,FALSE),"")</f>
        <v>5034.1499999999996</v>
      </c>
      <c r="H30" s="4">
        <f>IFERROR(VLOOKUP(C30,Feuil2!$B$2:$G$60,6,FALSE),"")</f>
        <v>0</v>
      </c>
      <c r="I30" s="23" t="s">
        <v>125</v>
      </c>
    </row>
    <row r="31" spans="1:9" x14ac:dyDescent="0.4">
      <c r="A31" s="9"/>
      <c r="B31" s="16" t="str">
        <f>IFERROR(VLOOKUP(C31,Feuil2!$B$2:$H$48,7,FALSE),"")</f>
        <v>X</v>
      </c>
      <c r="C31" s="6" t="s">
        <v>51</v>
      </c>
      <c r="D31" s="6" t="s">
        <v>52</v>
      </c>
      <c r="E31" s="7">
        <f>IFERROR(VLOOKUP(C31,Feuil2!$B$2:$G$60,3,FALSE),"")</f>
        <v>5107.58</v>
      </c>
      <c r="F31" s="4">
        <f>IFERROR(VLOOKUP(C31,Feuil2!$B$2:$G$60,4,FALSE),"")</f>
        <v>0</v>
      </c>
      <c r="G31" s="7">
        <f>IFERROR(VLOOKUP(C31,Feuil2!$B$2:$G$60,5,FALSE),"")</f>
        <v>6158.94</v>
      </c>
      <c r="H31" s="4">
        <f>IFERROR(VLOOKUP(C31,Feuil2!$B$2:$G$60,6,FALSE),"")</f>
        <v>0</v>
      </c>
      <c r="I31" t="s">
        <v>123</v>
      </c>
    </row>
    <row r="32" spans="1:9" x14ac:dyDescent="0.4">
      <c r="A32" s="9"/>
      <c r="B32" s="15"/>
      <c r="E32" s="11">
        <f>SUM(E8:E31)</f>
        <v>112018.7</v>
      </c>
    </row>
    <row r="33" spans="1:9" s="19" customFormat="1" x14ac:dyDescent="0.4">
      <c r="A33" s="9"/>
    </row>
    <row r="34" spans="1:9" ht="14.6" customHeight="1" x14ac:dyDescent="0.4">
      <c r="A34" s="36" t="s">
        <v>126</v>
      </c>
      <c r="B34" s="16" t="str">
        <f>IFERROR(VLOOKUP(C34,Feuil2!$B$2:$H$48,7,FALSE),"")</f>
        <v>X</v>
      </c>
      <c r="C34" s="6" t="s">
        <v>67</v>
      </c>
      <c r="D34" s="6" t="s">
        <v>68</v>
      </c>
      <c r="E34" s="3">
        <f>IFERROR(VLOOKUP(C34,Feuil2!$B$2:$G$60,3,FALSE),"")</f>
        <v>4207.84</v>
      </c>
      <c r="F34" s="4" t="str">
        <f>IFERROR(VLOOKUP(C34,Feuil2!$B$2:$G$60,4,FALSE),"")</f>
        <v/>
      </c>
      <c r="G34" s="3">
        <f>IFERROR(VLOOKUP(C34,Feuil2!$B$2:$G$60,5,FALSE),"")</f>
        <v>4616.3100000000004</v>
      </c>
      <c r="H34" s="4" t="str">
        <f>IFERROR(VLOOKUP(C34,Feuil2!$B$2:$G$60,6,FALSE),"")</f>
        <v/>
      </c>
      <c r="I34" t="s">
        <v>122</v>
      </c>
    </row>
    <row r="35" spans="1:9" ht="14.6" customHeight="1" x14ac:dyDescent="0.4">
      <c r="A35" s="36"/>
      <c r="B35" s="16" t="str">
        <f>IFERROR(VLOOKUP(C35,Feuil2!$B$2:$H$48,7,FALSE),"")</f>
        <v>X</v>
      </c>
      <c r="C35" s="6" t="s">
        <v>105</v>
      </c>
      <c r="D35" s="6" t="s">
        <v>106</v>
      </c>
      <c r="E35" s="7">
        <f>IFERROR(VLOOKUP(C35,Feuil2!$B$2:$G$60,3,FALSE),"")</f>
        <v>3917.62</v>
      </c>
      <c r="F35" s="4" t="str">
        <f>IFERROR(VLOOKUP(C35,Feuil2!$B$2:$G$60,4,FALSE),"")</f>
        <v/>
      </c>
      <c r="G35" s="7">
        <f>IFERROR(VLOOKUP(C35,Feuil2!$B$2:$G$60,5,FALSE),"")</f>
        <v>4255.12</v>
      </c>
      <c r="H35" s="4" t="str">
        <f>IFERROR(VLOOKUP(C35,Feuil2!$B$2:$G$60,6,FALSE),"")</f>
        <v/>
      </c>
      <c r="I35" s="15" t="s">
        <v>122</v>
      </c>
    </row>
    <row r="36" spans="1:9" ht="14.6" customHeight="1" x14ac:dyDescent="0.4">
      <c r="A36" s="36"/>
      <c r="B36" s="16" t="str">
        <f>IFERROR(VLOOKUP(C36,Feuil2!$B$2:$H$48,7,FALSE),"")</f>
        <v>X</v>
      </c>
      <c r="C36" s="6" t="s">
        <v>107</v>
      </c>
      <c r="D36" s="6" t="s">
        <v>108</v>
      </c>
      <c r="E36" s="7">
        <f>IFERROR(VLOOKUP(C36,Feuil2!$B$2:$G$60,3,FALSE),"")</f>
        <v>5267.09</v>
      </c>
      <c r="F36" s="4" t="str">
        <f>IFERROR(VLOOKUP(C36,Feuil2!$B$2:$G$60,4,FALSE),"")</f>
        <v/>
      </c>
      <c r="G36" s="7">
        <f>IFERROR(VLOOKUP(C36,Feuil2!$B$2:$G$60,5,FALSE),"")</f>
        <v>5340.58</v>
      </c>
      <c r="H36" s="4" t="str">
        <f>IFERROR(VLOOKUP(C36,Feuil2!$B$2:$G$60,6,FALSE),"")</f>
        <v/>
      </c>
      <c r="I36" s="15" t="s">
        <v>122</v>
      </c>
    </row>
    <row r="37" spans="1:9" s="10" customFormat="1" ht="14.6" customHeight="1" x14ac:dyDescent="0.4">
      <c r="A37" s="36"/>
      <c r="B37" s="16" t="str">
        <f>IFERROR(VLOOKUP(C37,Feuil2!$B$2:$H$48,7,FALSE),"")</f>
        <v>X</v>
      </c>
      <c r="C37" s="6" t="s">
        <v>97</v>
      </c>
      <c r="D37" s="6" t="s">
        <v>98</v>
      </c>
      <c r="E37" s="7">
        <f>IFERROR(VLOOKUP(C37,Feuil2!$B$2:$G$60,3,FALSE),"")</f>
        <v>7004.77</v>
      </c>
      <c r="F37" s="4">
        <f>IFERROR(VLOOKUP(C37,Feuil2!$B$2:$G$60,4,FALSE),"")</f>
        <v>9.48</v>
      </c>
      <c r="G37" s="7">
        <f>IFERROR(VLOOKUP(C37,Feuil2!$B$2:$G$60,5,FALSE),"")</f>
        <v>5652.08</v>
      </c>
      <c r="H37" s="4">
        <f>IFERROR(VLOOKUP(C37,Feuil2!$B$2:$G$60,6,FALSE),"")</f>
        <v>12.66</v>
      </c>
      <c r="I37" s="5" t="s">
        <v>127</v>
      </c>
    </row>
    <row r="38" spans="1:9" s="5" customFormat="1" ht="14.6" customHeight="1" x14ac:dyDescent="0.4">
      <c r="A38" s="36"/>
      <c r="B38" s="16" t="str">
        <f>IFERROR(VLOOKUP(C38,Feuil2!$B$2:$H$48,7,FALSE),"")</f>
        <v>X</v>
      </c>
      <c r="C38" s="6" t="s">
        <v>55</v>
      </c>
      <c r="D38" s="6" t="s">
        <v>56</v>
      </c>
      <c r="E38" s="7">
        <f>IFERROR(VLOOKUP(C38,Feuil2!$B$2:$G$60,3,FALSE),"")</f>
        <v>5506.93</v>
      </c>
      <c r="F38" s="4">
        <f>IFERROR(VLOOKUP(C38,Feuil2!$B$2:$G$60,4,FALSE),"")</f>
        <v>3.62</v>
      </c>
      <c r="G38" s="7">
        <f>IFERROR(VLOOKUP(C38,Feuil2!$B$2:$G$60,5,FALSE),"")</f>
        <v>6664.93</v>
      </c>
      <c r="H38" s="4">
        <f>IFERROR(VLOOKUP(C38,Feuil2!$B$2:$G$60,6,FALSE),"")</f>
        <v>3.76</v>
      </c>
      <c r="I38" s="5" t="s">
        <v>115</v>
      </c>
    </row>
    <row r="39" spans="1:9" s="5" customFormat="1" ht="14.6" customHeight="1" x14ac:dyDescent="0.4">
      <c r="A39" s="36"/>
      <c r="B39" s="16" t="str">
        <f>IFERROR(VLOOKUP(C39,Feuil2!$B$2:$H$48,7,FALSE),"")</f>
        <v>X</v>
      </c>
      <c r="C39" s="6" t="s">
        <v>33</v>
      </c>
      <c r="D39" s="6" t="s">
        <v>34</v>
      </c>
      <c r="E39" s="7">
        <f>IFERROR(VLOOKUP(C39,Feuil2!$B$2:$G$60,3,FALSE),"")</f>
        <v>5230.0200000000004</v>
      </c>
      <c r="F39" s="4">
        <f>IFERROR(VLOOKUP(C39,Feuil2!$B$2:$G$60,4,FALSE),"")</f>
        <v>0.21</v>
      </c>
      <c r="G39" s="7">
        <f>IFERROR(VLOOKUP(C39,Feuil2!$B$2:$G$60,5,FALSE),"")</f>
        <v>5461.2</v>
      </c>
      <c r="H39" s="4">
        <f>IFERROR(VLOOKUP(C39,Feuil2!$B$2:$G$60,6,FALSE),"")</f>
        <v>0.19</v>
      </c>
      <c r="I39" s="5" t="s">
        <v>116</v>
      </c>
    </row>
    <row r="40" spans="1:9" s="5" customFormat="1" ht="14.6" customHeight="1" x14ac:dyDescent="0.4">
      <c r="A40" s="36"/>
      <c r="B40" s="16" t="str">
        <f>IFERROR(VLOOKUP(C40,Feuil2!$B$2:$H$48,7,FALSE),"")</f>
        <v>X</v>
      </c>
      <c r="C40" s="6" t="s">
        <v>41</v>
      </c>
      <c r="D40" s="6" t="s">
        <v>42</v>
      </c>
      <c r="E40" s="7">
        <f>IFERROR(VLOOKUP(C40,Feuil2!$B$2:$G$60,3,FALSE),"")</f>
        <v>4902.42</v>
      </c>
      <c r="F40" s="4">
        <f>IFERROR(VLOOKUP(C40,Feuil2!$B$2:$G$60,4,FALSE),"")</f>
        <v>15.51</v>
      </c>
      <c r="G40" s="7">
        <f>IFERROR(VLOOKUP(C40,Feuil2!$B$2:$G$60,5,FALSE),"")</f>
        <v>5692.74</v>
      </c>
      <c r="H40" s="4">
        <f>IFERROR(VLOOKUP(C40,Feuil2!$B$2:$G$60,6,FALSE),"")</f>
        <v>15.43</v>
      </c>
      <c r="I40" t="s">
        <v>117</v>
      </c>
    </row>
    <row r="41" spans="1:9" ht="14.6" customHeight="1" x14ac:dyDescent="0.4">
      <c r="A41" s="36"/>
      <c r="B41" s="16" t="str">
        <f>IFERROR(VLOOKUP(C41,Feuil2!$B$2:$H$48,7,FALSE),"")</f>
        <v>X</v>
      </c>
      <c r="C41" s="6" t="s">
        <v>63</v>
      </c>
      <c r="D41" s="6" t="s">
        <v>64</v>
      </c>
      <c r="E41" s="7">
        <f>IFERROR(VLOOKUP(C41,Feuil2!$B$2:$G$60,3,FALSE),"")</f>
        <v>5488.33</v>
      </c>
      <c r="F41" s="4">
        <f>IFERROR(VLOOKUP(C41,Feuil2!$B$2:$G$60,4,FALSE),"")</f>
        <v>-1.07</v>
      </c>
      <c r="G41" s="7">
        <f>IFERROR(VLOOKUP(C41,Feuil2!$B$2:$G$60,5,FALSE),"")</f>
        <v>7263.71</v>
      </c>
      <c r="H41" s="4">
        <f>IFERROR(VLOOKUP(C41,Feuil2!$B$2:$G$60,6,FALSE),"")</f>
        <v>-1.21</v>
      </c>
      <c r="I41" t="s">
        <v>118</v>
      </c>
    </row>
    <row r="42" spans="1:9" s="10" customFormat="1" ht="14.6" customHeight="1" x14ac:dyDescent="0.4">
      <c r="A42" s="36"/>
      <c r="B42" s="16" t="str">
        <f>IFERROR(VLOOKUP(C42,Feuil2!$B$2:$H$48,7,FALSE),"")</f>
        <v>X</v>
      </c>
      <c r="C42" s="6" t="s">
        <v>47</v>
      </c>
      <c r="D42" s="6" t="s">
        <v>48</v>
      </c>
      <c r="E42" s="7">
        <f>IFERROR(VLOOKUP(C42,Feuil2!$B$2:$G$60,3,FALSE),"")</f>
        <v>4714.45</v>
      </c>
      <c r="F42" s="4">
        <f>IFERROR(VLOOKUP(C42,Feuil2!$B$2:$G$60,4,FALSE),"")</f>
        <v>-1.31</v>
      </c>
      <c r="G42" s="7">
        <f>IFERROR(VLOOKUP(C42,Feuil2!$B$2:$G$60,5,FALSE),"")</f>
        <v>5461.69</v>
      </c>
      <c r="H42" s="4">
        <f>IFERROR(VLOOKUP(C42,Feuil2!$B$2:$G$60,6,FALSE),"")</f>
        <v>-1.36</v>
      </c>
      <c r="I42" s="15" t="s">
        <v>119</v>
      </c>
    </row>
    <row r="43" spans="1:9" s="10" customFormat="1" ht="14.6" customHeight="1" x14ac:dyDescent="0.4">
      <c r="A43" s="36"/>
      <c r="B43" s="16" t="str">
        <f>IFERROR(VLOOKUP(C43,Feuil2!$B$2:$H$48,7,FALSE),"")</f>
        <v>X</v>
      </c>
      <c r="C43" s="6" t="s">
        <v>35</v>
      </c>
      <c r="D43" s="6" t="s">
        <v>36</v>
      </c>
      <c r="E43" s="7">
        <f>IFERROR(VLOOKUP(C43,Feuil2!$B$2:$G$60,3,FALSE),"")</f>
        <v>5168.37</v>
      </c>
      <c r="F43" s="4">
        <f>IFERROR(VLOOKUP(C43,Feuil2!$B$2:$G$60,4,FALSE),"")</f>
        <v>-6.52</v>
      </c>
      <c r="G43" s="7">
        <f>IFERROR(VLOOKUP(C43,Feuil2!$B$2:$G$60,5,FALSE),"")</f>
        <v>4931.82</v>
      </c>
      <c r="H43" s="4">
        <f>IFERROR(VLOOKUP(C43,Feuil2!$B$2:$G$60,6,FALSE),"")</f>
        <v>-7.18</v>
      </c>
      <c r="I43" t="s">
        <v>120</v>
      </c>
    </row>
    <row r="44" spans="1:9" s="10" customFormat="1" ht="14.6" customHeight="1" x14ac:dyDescent="0.4">
      <c r="A44" s="36"/>
      <c r="B44" s="16" t="str">
        <f>IFERROR(VLOOKUP(C44,Feuil2!$B$2:$H$48,7,FALSE),"")</f>
        <v>X</v>
      </c>
      <c r="C44" s="6" t="s">
        <v>75</v>
      </c>
      <c r="D44" s="6" t="s">
        <v>76</v>
      </c>
      <c r="E44" s="7">
        <f>IFERROR(VLOOKUP(C44,Feuil2!$B$2:$G$60,3,FALSE),"")</f>
        <v>4309.71</v>
      </c>
      <c r="F44" s="4">
        <f>IFERROR(VLOOKUP(C44,Feuil2!$B$2:$G$60,4,FALSE),"")</f>
        <v>-19.309999999999999</v>
      </c>
      <c r="G44" s="7">
        <f>IFERROR(VLOOKUP(C44,Feuil2!$B$2:$G$60,5,FALSE),"")</f>
        <v>4633.8</v>
      </c>
      <c r="H44" s="4">
        <f>IFERROR(VLOOKUP(C44,Feuil2!$B$2:$G$60,6,FALSE),"")</f>
        <v>-20.04</v>
      </c>
      <c r="I44" t="s">
        <v>112</v>
      </c>
    </row>
    <row r="45" spans="1:9" ht="14.6" customHeight="1" x14ac:dyDescent="0.4">
      <c r="A45" s="36"/>
      <c r="B45" s="16" t="str">
        <f>IFERROR(VLOOKUP(C45,Feuil2!$B$2:$H$48,7,FALSE),"")</f>
        <v>X</v>
      </c>
      <c r="C45" s="6" t="s">
        <v>25</v>
      </c>
      <c r="D45" s="6" t="s">
        <v>26</v>
      </c>
      <c r="E45" s="7">
        <f>IFERROR(VLOOKUP(C45,Feuil2!$B$2:$G$60,3,FALSE),"")</f>
        <v>5481.88</v>
      </c>
      <c r="F45" s="4">
        <f>IFERROR(VLOOKUP(C45,Feuil2!$B$2:$G$60,4,FALSE),"")</f>
        <v>-14.43</v>
      </c>
      <c r="G45" s="7">
        <f>IFERROR(VLOOKUP(C45,Feuil2!$B$2:$G$60,5,FALSE),"")</f>
        <v>5570.18</v>
      </c>
      <c r="H45" s="4">
        <f>IFERROR(VLOOKUP(C45,Feuil2!$B$2:$G$60,6,FALSE),"")</f>
        <v>-15.22</v>
      </c>
      <c r="I45" t="s">
        <v>121</v>
      </c>
    </row>
    <row r="46" spans="1:9" ht="14.6" customHeight="1" x14ac:dyDescent="0.4">
      <c r="A46" s="36"/>
      <c r="B46" s="16" t="str">
        <f>IFERROR(VLOOKUP(C46,Feuil2!$B$2:$H$48,7,FALSE),"")</f>
        <v>X</v>
      </c>
      <c r="C46" s="6" t="s">
        <v>99</v>
      </c>
      <c r="D46" s="6" t="s">
        <v>100</v>
      </c>
      <c r="E46" s="7">
        <f>IFERROR(VLOOKUP(C46,Feuil2!$B$2:$G$60,3,FALSE),"")</f>
        <v>4100.33</v>
      </c>
      <c r="F46" s="4">
        <f>IFERROR(VLOOKUP(C46,Feuil2!$B$2:$G$60,4,FALSE),"")</f>
        <v>-8.77</v>
      </c>
      <c r="G46" s="7">
        <f>IFERROR(VLOOKUP(C46,Feuil2!$B$2:$G$60,5,FALSE),"")</f>
        <v>4519.6899999999996</v>
      </c>
      <c r="H46" s="4">
        <f>IFERROR(VLOOKUP(C46,Feuil2!$B$2:$G$60,6,FALSE),"")</f>
        <v>-8.8800000000000008</v>
      </c>
      <c r="I46" t="s">
        <v>112</v>
      </c>
    </row>
    <row r="47" spans="1:9" ht="14.6" customHeight="1" x14ac:dyDescent="0.4">
      <c r="A47" s="36"/>
      <c r="B47" s="16" t="str">
        <f>IFERROR(VLOOKUP(C47,Feuil2!$B$2:$H$48,7,FALSE),"")</f>
        <v>X</v>
      </c>
      <c r="C47" s="6" t="s">
        <v>69</v>
      </c>
      <c r="D47" s="6" t="s">
        <v>70</v>
      </c>
      <c r="E47" s="7">
        <f>IFERROR(VLOOKUP(C47,Feuil2!$B$2:$G$60,3,FALSE),"")</f>
        <v>3853.1</v>
      </c>
      <c r="F47" s="4">
        <f>IFERROR(VLOOKUP(C47,Feuil2!$B$2:$G$60,4,FALSE),"")</f>
        <v>-29.82</v>
      </c>
      <c r="G47" s="7">
        <f>IFERROR(VLOOKUP(C47,Feuil2!$B$2:$G$60,5,FALSE),"")</f>
        <v>4084.11</v>
      </c>
      <c r="H47" s="4">
        <f>IFERROR(VLOOKUP(C47,Feuil2!$B$2:$G$60,6,FALSE),"")</f>
        <v>-29.63</v>
      </c>
      <c r="I47" t="s">
        <v>111</v>
      </c>
    </row>
    <row r="48" spans="1:9" ht="14.6" customHeight="1" x14ac:dyDescent="0.4">
      <c r="A48" s="36"/>
      <c r="B48" s="16" t="str">
        <f>IFERROR(VLOOKUP(C48,Feuil2!$B$2:$H$48,7,FALSE),"")</f>
        <v>X</v>
      </c>
      <c r="C48" s="6" t="s">
        <v>87</v>
      </c>
      <c r="D48" s="6" t="s">
        <v>88</v>
      </c>
      <c r="E48" s="7">
        <f>IFERROR(VLOOKUP(C48,Feuil2!$B$2:$G$60,3,FALSE),"")</f>
        <v>5687.24</v>
      </c>
      <c r="F48" s="4">
        <f>IFERROR(VLOOKUP(C48,Feuil2!$B$2:$G$60,4,FALSE),"")</f>
        <v>-19.34</v>
      </c>
      <c r="G48" s="7">
        <f>IFERROR(VLOOKUP(C48,Feuil2!$B$2:$G$60,5,FALSE),"")</f>
        <v>6205.06</v>
      </c>
      <c r="H48" s="4">
        <f>IFERROR(VLOOKUP(C48,Feuil2!$B$2:$G$60,6,FALSE),"")</f>
        <v>-18.010000000000002</v>
      </c>
      <c r="I48" s="10" t="s">
        <v>112</v>
      </c>
    </row>
    <row r="49" spans="1:9" ht="14.6" customHeight="1" x14ac:dyDescent="0.4">
      <c r="A49" s="36"/>
      <c r="B49" s="16" t="str">
        <f>IFERROR(VLOOKUP(C49,Feuil2!$B$2:$H$48,7,FALSE),"")</f>
        <v>X</v>
      </c>
      <c r="C49" s="6" t="s">
        <v>31</v>
      </c>
      <c r="D49" s="6" t="s">
        <v>32</v>
      </c>
      <c r="E49" s="7">
        <f>IFERROR(VLOOKUP(C49,Feuil2!$B$2:$G$60,3,FALSE),"")</f>
        <v>4707.8900000000003</v>
      </c>
      <c r="F49" s="4">
        <f>IFERROR(VLOOKUP(C49,Feuil2!$B$2:$G$60,4,FALSE),"")</f>
        <v>-1.79</v>
      </c>
      <c r="G49" s="7">
        <f>IFERROR(VLOOKUP(C49,Feuil2!$B$2:$G$60,5,FALSE),"")</f>
        <v>5532.35</v>
      </c>
      <c r="H49" s="4">
        <f>IFERROR(VLOOKUP(C49,Feuil2!$B$2:$G$60,6,FALSE),"")</f>
        <v>-1.59</v>
      </c>
      <c r="I49" s="10" t="s">
        <v>110</v>
      </c>
    </row>
    <row r="50" spans="1:9" x14ac:dyDescent="0.4">
      <c r="A50" s="36"/>
      <c r="B50" s="16" t="str">
        <f>IFERROR(VLOOKUP(C50,Feuil2!$B$2:$H$48,7,FALSE),"")</f>
        <v>X</v>
      </c>
      <c r="C50" s="6" t="s">
        <v>39</v>
      </c>
      <c r="D50" s="6" t="s">
        <v>40</v>
      </c>
      <c r="E50" s="7">
        <f>IFERROR(VLOOKUP(C50,Feuil2!$B$2:$G$60,3,FALSE),"")</f>
        <v>6050.2</v>
      </c>
      <c r="F50" s="4">
        <f>IFERROR(VLOOKUP(C50,Feuil2!$B$2:$G$60,4,FALSE),"")</f>
        <v>29.71</v>
      </c>
      <c r="G50" s="7">
        <f>IFERROR(VLOOKUP(C50,Feuil2!$B$2:$G$60,5,FALSE),"")</f>
        <v>6481.41</v>
      </c>
      <c r="H50" s="4">
        <f>IFERROR(VLOOKUP(C50,Feuil2!$B$2:$G$60,6,FALSE),"")</f>
        <v>30.11</v>
      </c>
      <c r="I50" t="s">
        <v>109</v>
      </c>
    </row>
    <row r="51" spans="1:9" s="30" customFormat="1" x14ac:dyDescent="0.4">
      <c r="E51" s="11">
        <f>SUM(E34:E50)</f>
        <v>85598.19</v>
      </c>
    </row>
    <row r="52" spans="1:9" s="30" customFormat="1" x14ac:dyDescent="0.4"/>
    <row r="53" spans="1:9" s="30" customFormat="1" x14ac:dyDescent="0.4"/>
    <row r="54" spans="1:9" ht="14.6" customHeight="1" x14ac:dyDescent="0.5">
      <c r="A54" s="35" t="s">
        <v>128</v>
      </c>
      <c r="B54" s="16" t="str">
        <f>IFERROR(VLOOKUP(C54,Feuil2!$B$2:$H$48,7,FALSE),"")</f>
        <v>X</v>
      </c>
      <c r="C54" s="6" t="s">
        <v>21</v>
      </c>
      <c r="D54" s="6" t="s">
        <v>22</v>
      </c>
      <c r="E54" s="7">
        <f>IFERROR(VLOOKUP(C54,Feuil2!$B$2:$G$60,3,FALSE),"")</f>
        <v>5710.67</v>
      </c>
      <c r="F54" s="4">
        <f>IFERROR(VLOOKUP(C54,Feuil2!$B$2:$G$60,4,FALSE),"")</f>
        <v>4.12</v>
      </c>
      <c r="G54" s="7">
        <f>IFERROR(VLOOKUP(C54,Feuil2!$B$2:$G$60,5,FALSE),"")</f>
        <v>6020.07</v>
      </c>
      <c r="H54" s="4">
        <f>IFERROR(VLOOKUP(C54,Feuil2!$B$2:$G$60,6,FALSE),"")</f>
        <v>4.5999999999999996</v>
      </c>
      <c r="I54" t="s">
        <v>124</v>
      </c>
    </row>
    <row r="56" spans="1:9" s="10" customFormat="1" ht="14.6" customHeight="1" x14ac:dyDescent="0.4">
      <c r="B56" s="16">
        <f>IFERROR(VLOOKUP(C56,Feuil2!$B$2:$H$48,7,FALSE),"")</f>
        <v>0</v>
      </c>
      <c r="C56" s="6" t="s">
        <v>85</v>
      </c>
      <c r="D56" s="6" t="s">
        <v>86</v>
      </c>
      <c r="E56" s="7">
        <f>IFERROR(VLOOKUP(C56,Feuil2!$B$2:$G$60,3,FALSE),"")</f>
        <v>5788.58</v>
      </c>
      <c r="F56" s="4">
        <f>IFERROR(VLOOKUP(C56,Feuil2!$B$2:$G$60,4,FALSE),"")</f>
        <v>-18.27</v>
      </c>
      <c r="G56" s="7">
        <f>IFERROR(VLOOKUP(C56,Feuil2!$B$2:$G$60,5,FALSE),"")</f>
        <v>8293.2999999999993</v>
      </c>
      <c r="H56" s="4">
        <f>IFERROR(VLOOKUP(C56,Feuil2!$B$2:$G$60,6,FALSE),"")</f>
        <v>0</v>
      </c>
      <c r="I56" s="18">
        <v>45626</v>
      </c>
    </row>
    <row r="57" spans="1:9" s="15" customFormat="1" ht="14.6" customHeight="1" x14ac:dyDescent="0.4"/>
    <row r="59" spans="1:9" s="10" customFormat="1" ht="14.6" customHeight="1" x14ac:dyDescent="0.4">
      <c r="A59" s="23"/>
    </row>
    <row r="60" spans="1:9" s="10" customFormat="1" ht="14.6" customHeight="1" x14ac:dyDescent="0.4"/>
    <row r="61" spans="1:9" s="15" customFormat="1" ht="14.6" customHeight="1" x14ac:dyDescent="0.4"/>
    <row r="62" spans="1:9" s="15" customFormat="1" ht="14.6" customHeight="1" x14ac:dyDescent="0.4"/>
    <row r="63" spans="1:9" ht="14.6" customHeight="1" x14ac:dyDescent="0.4">
      <c r="B63" s="15"/>
    </row>
    <row r="65" spans="2:2" ht="14.6" customHeight="1" x14ac:dyDescent="0.4">
      <c r="B65" s="15"/>
    </row>
    <row r="66" spans="2:2" ht="14.6" customHeight="1" x14ac:dyDescent="0.4">
      <c r="B66" s="15"/>
    </row>
  </sheetData>
  <sortState ref="A32:I49">
    <sortCondition descending="1" ref="F4"/>
  </sortState>
  <mergeCells count="2">
    <mergeCell ref="A8:A30"/>
    <mergeCell ref="A34:A50"/>
  </mergeCells>
  <conditionalFormatting sqref="H56 F56 H8:H31 F8:F31 H54 F54 H34:H50 F34:F50 H3:H4 F3:F4">
    <cfRule type="cellIs" dxfId="5" priority="16" operator="lessThan">
      <formula>0</formula>
    </cfRule>
    <cfRule type="cellIs" dxfId="4" priority="17" operator="greaterThan">
      <formula>0</formula>
    </cfRule>
    <cfRule type="cellIs" dxfId="3" priority="18" operator="equal">
      <formula>0</formula>
    </cfRule>
  </conditionalFormatting>
  <conditionalFormatting sqref="H2 F2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2024-10-23T10:31:31Z</dcterms:created>
  <dcterms:modified xsi:type="dcterms:W3CDTF">2024-12-04T20:42:28Z</dcterms:modified>
</cp:coreProperties>
</file>