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7\"/>
    </mc:Choice>
  </mc:AlternateContent>
  <bookViews>
    <workbookView xWindow="0" yWindow="0" windowWidth="30857" windowHeight="16449" activeTab="1"/>
  </bookViews>
  <sheets>
    <sheet name="Feuil1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G14" i="2" l="1"/>
  <c r="G40" i="2"/>
  <c r="G2" i="2"/>
  <c r="G13" i="2"/>
  <c r="G22" i="2"/>
  <c r="G47" i="2"/>
  <c r="G3" i="2"/>
  <c r="G27" i="2"/>
  <c r="G21" i="2"/>
  <c r="G15" i="2"/>
  <c r="G31" i="2"/>
  <c r="G23" i="2"/>
  <c r="G4" i="2"/>
  <c r="G16" i="2"/>
  <c r="G17" i="2"/>
  <c r="G18" i="2"/>
  <c r="G5" i="2"/>
  <c r="G34" i="2"/>
  <c r="G19" i="2"/>
  <c r="G20" i="2"/>
  <c r="G28" i="2"/>
  <c r="G41" i="2"/>
  <c r="G6" i="2"/>
  <c r="G7" i="2"/>
  <c r="G24" i="2"/>
  <c r="G8" i="2"/>
  <c r="G33" i="2"/>
  <c r="G25" i="2"/>
  <c r="G29" i="2"/>
  <c r="G43" i="2"/>
  <c r="G38" i="2"/>
  <c r="G11" i="2"/>
  <c r="G30" i="2"/>
  <c r="G44" i="2"/>
  <c r="G26" i="2"/>
  <c r="G49" i="2"/>
  <c r="G39" i="2"/>
  <c r="G9" i="2"/>
  <c r="G48" i="2"/>
  <c r="G10" i="2"/>
  <c r="G42" i="2"/>
  <c r="G12" i="2"/>
  <c r="G32" i="2"/>
  <c r="G53" i="2"/>
  <c r="F14" i="2"/>
  <c r="F40" i="2"/>
  <c r="F2" i="2"/>
  <c r="F13" i="2"/>
  <c r="F22" i="2"/>
  <c r="F47" i="2"/>
  <c r="F3" i="2"/>
  <c r="F27" i="2"/>
  <c r="F21" i="2"/>
  <c r="F15" i="2"/>
  <c r="F31" i="2"/>
  <c r="F23" i="2"/>
  <c r="F4" i="2"/>
  <c r="F16" i="2"/>
  <c r="F17" i="2"/>
  <c r="F18" i="2"/>
  <c r="F5" i="2"/>
  <c r="F34" i="2"/>
  <c r="F19" i="2"/>
  <c r="F20" i="2"/>
  <c r="F28" i="2"/>
  <c r="F41" i="2"/>
  <c r="F6" i="2"/>
  <c r="F7" i="2"/>
  <c r="F24" i="2"/>
  <c r="F8" i="2"/>
  <c r="F33" i="2"/>
  <c r="F25" i="2"/>
  <c r="F29" i="2"/>
  <c r="F43" i="2"/>
  <c r="F38" i="2"/>
  <c r="F11" i="2"/>
  <c r="F30" i="2"/>
  <c r="F44" i="2"/>
  <c r="F26" i="2"/>
  <c r="F49" i="2"/>
  <c r="F39" i="2"/>
  <c r="F9" i="2"/>
  <c r="F48" i="2"/>
  <c r="F10" i="2"/>
  <c r="F42" i="2"/>
  <c r="F12" i="2"/>
  <c r="F32" i="2"/>
  <c r="F53" i="2"/>
  <c r="E14" i="2"/>
  <c r="E40" i="2"/>
  <c r="E2" i="2"/>
  <c r="E13" i="2"/>
  <c r="E22" i="2"/>
  <c r="E47" i="2"/>
  <c r="E3" i="2"/>
  <c r="E27" i="2"/>
  <c r="E21" i="2"/>
  <c r="E15" i="2"/>
  <c r="E31" i="2"/>
  <c r="E23" i="2"/>
  <c r="E4" i="2"/>
  <c r="E16" i="2"/>
  <c r="E17" i="2"/>
  <c r="E18" i="2"/>
  <c r="E5" i="2"/>
  <c r="E34" i="2"/>
  <c r="E19" i="2"/>
  <c r="E20" i="2"/>
  <c r="E28" i="2"/>
  <c r="E41" i="2"/>
  <c r="E6" i="2"/>
  <c r="E7" i="2"/>
  <c r="E24" i="2"/>
  <c r="E8" i="2"/>
  <c r="E33" i="2"/>
  <c r="E25" i="2"/>
  <c r="E29" i="2"/>
  <c r="E43" i="2"/>
  <c r="E38" i="2"/>
  <c r="E11" i="2"/>
  <c r="E30" i="2"/>
  <c r="E44" i="2"/>
  <c r="E26" i="2"/>
  <c r="E49" i="2"/>
  <c r="E39" i="2"/>
  <c r="E9" i="2"/>
  <c r="E48" i="2"/>
  <c r="E10" i="2"/>
  <c r="E42" i="2"/>
  <c r="E12" i="2"/>
  <c r="E32" i="2"/>
  <c r="E53" i="2"/>
  <c r="D14" i="2"/>
  <c r="D40" i="2"/>
  <c r="D2" i="2"/>
  <c r="D13" i="2"/>
  <c r="D22" i="2"/>
  <c r="D47" i="2"/>
  <c r="D3" i="2"/>
  <c r="D27" i="2"/>
  <c r="D21" i="2"/>
  <c r="D15" i="2"/>
  <c r="D31" i="2"/>
  <c r="D23" i="2"/>
  <c r="D4" i="2"/>
  <c r="D16" i="2"/>
  <c r="D17" i="2"/>
  <c r="D18" i="2"/>
  <c r="D5" i="2"/>
  <c r="D34" i="2"/>
  <c r="D19" i="2"/>
  <c r="D20" i="2"/>
  <c r="D28" i="2"/>
  <c r="D41" i="2"/>
  <c r="D6" i="2"/>
  <c r="D7" i="2"/>
  <c r="D24" i="2"/>
  <c r="D8" i="2"/>
  <c r="D33" i="2"/>
  <c r="D25" i="2"/>
  <c r="D29" i="2"/>
  <c r="D43" i="2"/>
  <c r="D38" i="2"/>
  <c r="D11" i="2"/>
  <c r="D30" i="2"/>
  <c r="D44" i="2"/>
  <c r="D26" i="2"/>
  <c r="D49" i="2"/>
  <c r="D39" i="2"/>
  <c r="D9" i="2"/>
  <c r="D48" i="2"/>
  <c r="D10" i="2"/>
  <c r="D42" i="2"/>
  <c r="D12" i="2"/>
  <c r="D32" i="2"/>
  <c r="D53" i="2"/>
  <c r="D50" i="2" l="1"/>
  <c r="D45" i="2"/>
  <c r="D56" i="2" s="1"/>
  <c r="D35" i="2"/>
</calcChain>
</file>

<file path=xl/sharedStrings.xml><?xml version="1.0" encoding="utf-8"?>
<sst xmlns="http://schemas.openxmlformats.org/spreadsheetml/2006/main" count="305" uniqueCount="129">
  <si>
    <t>Coché</t>
  </si>
  <si>
    <t>Matricule</t>
  </si>
  <si>
    <t>Salarié</t>
  </si>
  <si>
    <t>Salaire
net à payer</t>
  </si>
  <si>
    <t>% Var.</t>
  </si>
  <si>
    <t>Salaire
brut</t>
  </si>
  <si>
    <t>Heures
normales</t>
  </si>
  <si>
    <t>Heures
suppl.</t>
  </si>
  <si>
    <t>Acompte
retenu</t>
  </si>
  <si>
    <t>% Charges
salariales</t>
  </si>
  <si>
    <t>% Charges
patronales</t>
  </si>
  <si>
    <t>% Charges</t>
  </si>
  <si>
    <t>Tranche
B</t>
  </si>
  <si>
    <t>Tranche
C</t>
  </si>
  <si>
    <t/>
  </si>
  <si>
    <t>00001</t>
  </si>
  <si>
    <t>OUAKRIM Boutaïna</t>
  </si>
  <si>
    <t>00002</t>
  </si>
  <si>
    <t>NEIFAR Rami</t>
  </si>
  <si>
    <t>00003</t>
  </si>
  <si>
    <t>WERFELLI Alaaeddinne</t>
  </si>
  <si>
    <t>00006</t>
  </si>
  <si>
    <t>BENAMOR Hazem</t>
  </si>
  <si>
    <t>00010</t>
  </si>
  <si>
    <t>FOUZAII Mohamed</t>
  </si>
  <si>
    <t>00014</t>
  </si>
  <si>
    <t>CHACHIL Jamal</t>
  </si>
  <si>
    <t>00015</t>
  </si>
  <si>
    <t>HARZALLAH Ahmed</t>
  </si>
  <si>
    <t>00017</t>
  </si>
  <si>
    <t>OTHMAN Emna</t>
  </si>
  <si>
    <t>00019</t>
  </si>
  <si>
    <t>BOUMI Hanane</t>
  </si>
  <si>
    <t>00020</t>
  </si>
  <si>
    <t>BEN HELEL Mohamed Sadok</t>
  </si>
  <si>
    <t>00021</t>
  </si>
  <si>
    <t>AJJEL Mahdi</t>
  </si>
  <si>
    <t>00023</t>
  </si>
  <si>
    <t>SNOUSSI Wadii</t>
  </si>
  <si>
    <t>00024</t>
  </si>
  <si>
    <t>BIOKOU Edna</t>
  </si>
  <si>
    <t>00025</t>
  </si>
  <si>
    <t>ABIDLI Nabil</t>
  </si>
  <si>
    <t>00028</t>
  </si>
  <si>
    <t>BIOKOU Sourou Mabayomidje JF</t>
  </si>
  <si>
    <t>00032</t>
  </si>
  <si>
    <t>GOLALI Chelcy</t>
  </si>
  <si>
    <t>00033</t>
  </si>
  <si>
    <t>AMRI Marwa</t>
  </si>
  <si>
    <t>00034</t>
  </si>
  <si>
    <t>THABET Idris</t>
  </si>
  <si>
    <t>00036</t>
  </si>
  <si>
    <t>TABOUBI Bechir</t>
  </si>
  <si>
    <t>00037</t>
  </si>
  <si>
    <t>RGUEI Ahmed</t>
  </si>
  <si>
    <t>00038</t>
  </si>
  <si>
    <t>MILADI Houssem Eddine</t>
  </si>
  <si>
    <t>00041</t>
  </si>
  <si>
    <t>AFFES Mohamed Ali</t>
  </si>
  <si>
    <t>00047</t>
  </si>
  <si>
    <t>MEKNI Mohamed Amine</t>
  </si>
  <si>
    <t>00051</t>
  </si>
  <si>
    <t>ZAFZEF Mourad</t>
  </si>
  <si>
    <t>00052</t>
  </si>
  <si>
    <t>OUNIS Mokhtar</t>
  </si>
  <si>
    <t>00055</t>
  </si>
  <si>
    <t>HOUIDI Ramzi</t>
  </si>
  <si>
    <t>00056</t>
  </si>
  <si>
    <t>DAHBI SKALI Anas</t>
  </si>
  <si>
    <t>00057</t>
  </si>
  <si>
    <t>GOUYVENOUX Cedric</t>
  </si>
  <si>
    <t>00058</t>
  </si>
  <si>
    <t>EL AOUAD Mostapha</t>
  </si>
  <si>
    <t>00061</t>
  </si>
  <si>
    <t>KHEMISSI Hassen</t>
  </si>
  <si>
    <t>00062</t>
  </si>
  <si>
    <t>LEHLIB Ahmed</t>
  </si>
  <si>
    <t>00063</t>
  </si>
  <si>
    <t>JAZIRI Anis</t>
  </si>
  <si>
    <t>00064</t>
  </si>
  <si>
    <t>REZGUI Yosser</t>
  </si>
  <si>
    <t>00065</t>
  </si>
  <si>
    <t>OUERTANI Zied</t>
  </si>
  <si>
    <t>00068</t>
  </si>
  <si>
    <t>DAMMAK Salma</t>
  </si>
  <si>
    <t>00070</t>
  </si>
  <si>
    <t>BEN SASSI Dhia Eddine</t>
  </si>
  <si>
    <t>00071</t>
  </si>
  <si>
    <t>BEN AOUN Hamza</t>
  </si>
  <si>
    <t>00072</t>
  </si>
  <si>
    <t>HAMDI Besma née NECIB</t>
  </si>
  <si>
    <t>00073</t>
  </si>
  <si>
    <t>BOUBAKER Mohamed</t>
  </si>
  <si>
    <t>00076</t>
  </si>
  <si>
    <t>BENHZEZ Ali</t>
  </si>
  <si>
    <t>00079</t>
  </si>
  <si>
    <t>CHANNAOUI Hiba</t>
  </si>
  <si>
    <t>00080</t>
  </si>
  <si>
    <t>MOHAMED ICBAL Imran</t>
  </si>
  <si>
    <t>00081</t>
  </si>
  <si>
    <t>MOKNI Mohamed Seifeddine</t>
  </si>
  <si>
    <t>00082</t>
  </si>
  <si>
    <t>AMZIL Imane née ZEMMOURI</t>
  </si>
  <si>
    <t>00083</t>
  </si>
  <si>
    <t>CHOUCHENE Abir née AYEB</t>
  </si>
  <si>
    <t>STC</t>
  </si>
  <si>
    <t xml:space="preserve">augmentation du net imposable ( 7500€HS  atteint) </t>
  </si>
  <si>
    <t>X</t>
  </si>
  <si>
    <t>interessement dans salaire</t>
  </si>
  <si>
    <t>regul repas</t>
  </si>
  <si>
    <t>demarrage juillet</t>
  </si>
  <si>
    <t>sans solde n-1</t>
  </si>
  <si>
    <t>prime cooptation + cagnotte</t>
  </si>
  <si>
    <t>indemnité CP</t>
  </si>
  <si>
    <t>sans solde + regul repas</t>
  </si>
  <si>
    <t>acompte</t>
  </si>
  <si>
    <t>commentaire</t>
  </si>
  <si>
    <t>nouvelle simulation + frais TT</t>
  </si>
  <si>
    <t>regul repas n-1</t>
  </si>
  <si>
    <t>absence maladie</t>
  </si>
  <si>
    <t>interessement dans pee</t>
  </si>
  <si>
    <t>ok</t>
  </si>
  <si>
    <t>Lot 1 
33 bulletins</t>
  </si>
  <si>
    <t>paternité + regul repas</t>
  </si>
  <si>
    <t>Lot 2
8 Bulletins</t>
  </si>
  <si>
    <t xml:space="preserve">nouvelle adresse/simulation/sans solde </t>
  </si>
  <si>
    <t>Lot 3
3 Bulletins</t>
  </si>
  <si>
    <t>fin de mission +sans solde</t>
  </si>
  <si>
    <t xml:space="preserve">ok : sans solde n-1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</si>
</sst>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FFF5E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FFFFF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4" fontId="19" fillId="36" borderId="11" xfId="0" applyNumberFormat="1" applyFont="1" applyFill="1" applyBorder="1" applyAlignment="1" applyProtection="1"/>
    <xf numFmtId="0" fontId="20" fillId="37" borderId="0" xfId="0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18" fillId="33" borderId="10" xfId="0" quotePrefix="1" applyNumberFormat="1" applyFont="1" applyFill="1" applyBorder="1" applyAlignment="1" applyProtection="1">
      <alignment horizontal="center" vertical="center" wrapText="1"/>
    </xf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4" fontId="0" fillId="0" borderId="0" xfId="0" applyNumberFormat="1"/>
    <xf numFmtId="0" fontId="19" fillId="38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0" fillId="0" borderId="0" xfId="0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6" borderId="0" xfId="0" applyNumberFormat="1" applyFont="1" applyFill="1" applyBorder="1" applyAlignment="1" applyProtection="1"/>
    <xf numFmtId="0" fontId="21" fillId="35" borderId="12" xfId="0" applyNumberFormat="1" applyFont="1" applyFill="1" applyBorder="1" applyAlignment="1" applyProtection="1">
      <alignment horizontal="center" vertical="center" wrapText="1"/>
    </xf>
    <xf numFmtId="0" fontId="21" fillId="35" borderId="0" xfId="0" applyNumberFormat="1" applyFont="1" applyFill="1" applyBorder="1" applyAlignment="1" applyProtection="1">
      <alignment horizontal="center" vertical="center" wrapText="1"/>
    </xf>
    <xf numFmtId="0" fontId="22" fillId="38" borderId="0" xfId="0" applyFont="1" applyFill="1" applyAlignment="1">
      <alignment horizontal="center" vertical="center" wrapText="1"/>
    </xf>
    <xf numFmtId="0" fontId="22" fillId="38" borderId="0" xfId="0" applyFont="1" applyFill="1" applyAlignment="1">
      <alignment horizontal="center" vertical="center"/>
    </xf>
    <xf numFmtId="0" fontId="23" fillId="39" borderId="0" xfId="0" applyNumberFormat="1" applyFont="1" applyFill="1" applyBorder="1" applyAlignment="1" applyProtection="1">
      <alignment horizontal="center" vertical="center" wrapText="1"/>
    </xf>
    <xf numFmtId="0" fontId="23" fillId="39" borderId="0" xfId="0" applyNumberFormat="1" applyFont="1" applyFill="1" applyBorder="1" applyAlignment="1" applyProtection="1">
      <alignment horizontal="center" vertical="center"/>
    </xf>
    <xf numFmtId="0" fontId="24" fillId="39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  <xf numFmtId="0" fontId="19" fillId="35" borderId="0" xfId="0" applyNumberFormat="1" applyFont="1" applyFill="1" applyBorder="1" applyAlignment="1" applyProtection="1"/>
    <xf numFmtId="4" fontId="19" fillId="36" borderId="0" xfId="0" applyNumberFormat="1" applyFont="1" applyFill="1" applyBorder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workbookViewId="0">
      <selection activeCell="B8" sqref="B8:T8"/>
    </sheetView>
  </sheetViews>
  <sheetFormatPr baseColWidth="10" defaultColWidth="10.69140625" defaultRowHeight="15" customHeight="1" x14ac:dyDescent="0.4"/>
  <cols>
    <col min="1" max="1" width="6.84375" bestFit="1" customWidth="1"/>
    <col min="2" max="2" width="9.69140625" bestFit="1" customWidth="1"/>
    <col min="3" max="3" width="30.53515625" bestFit="1" customWidth="1"/>
    <col min="4" max="4" width="11.69140625" bestFit="1" customWidth="1"/>
    <col min="5" max="5" width="8.4609375" bestFit="1" customWidth="1"/>
    <col min="6" max="6" width="9.84375" bestFit="1" customWidth="1"/>
    <col min="7" max="7" width="8.4609375" bestFit="1" customWidth="1"/>
    <col min="8" max="8" width="9.15234375" bestFit="1" customWidth="1"/>
    <col min="9" max="9" width="8.4609375" bestFit="1" customWidth="1"/>
    <col min="10" max="10" width="7.53515625" bestFit="1" customWidth="1"/>
    <col min="11" max="11" width="8.4609375" bestFit="1" customWidth="1"/>
    <col min="12" max="12" width="11.15234375" bestFit="1" customWidth="1"/>
    <col min="13" max="13" width="10.3828125" bestFit="1" customWidth="1"/>
    <col min="14" max="14" width="7.3828125" bestFit="1" customWidth="1"/>
    <col min="15" max="15" width="10.69140625" bestFit="1" customWidth="1"/>
    <col min="16" max="16" width="8.4609375" bestFit="1" customWidth="1"/>
    <col min="17" max="17" width="10.3828125" bestFit="1" customWidth="1"/>
    <col min="18" max="18" width="8.4609375" bestFit="1" customWidth="1"/>
    <col min="19" max="19" width="9.84375" bestFit="1" customWidth="1"/>
    <col min="20" max="20" width="8.4609375" bestFit="1" customWidth="1"/>
  </cols>
  <sheetData>
    <row r="1" spans="1:20" ht="30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</v>
      </c>
      <c r="H1" s="1" t="s">
        <v>6</v>
      </c>
      <c r="I1" s="1" t="s">
        <v>4</v>
      </c>
      <c r="J1" s="1" t="s">
        <v>7</v>
      </c>
      <c r="K1" s="1" t="s">
        <v>4</v>
      </c>
      <c r="L1" s="1" t="s">
        <v>8</v>
      </c>
      <c r="M1" s="1" t="s">
        <v>9</v>
      </c>
      <c r="N1" s="1" t="s">
        <v>4</v>
      </c>
      <c r="O1" s="1" t="s">
        <v>10</v>
      </c>
      <c r="P1" s="1" t="s">
        <v>4</v>
      </c>
      <c r="Q1" s="1" t="s">
        <v>11</v>
      </c>
      <c r="R1" s="1" t="s">
        <v>4</v>
      </c>
      <c r="S1" s="1" t="s">
        <v>12</v>
      </c>
      <c r="T1" s="1" t="s">
        <v>13</v>
      </c>
    </row>
    <row r="2" spans="1:20" ht="15" customHeight="1" x14ac:dyDescent="0.4">
      <c r="A2" s="22" t="s">
        <v>14</v>
      </c>
      <c r="B2" s="23" t="s">
        <v>15</v>
      </c>
      <c r="C2" s="23" t="s">
        <v>16</v>
      </c>
      <c r="D2" s="24">
        <v>8589.75</v>
      </c>
      <c r="E2" s="24">
        <v>22.07</v>
      </c>
      <c r="F2" s="24">
        <v>6926.53</v>
      </c>
      <c r="G2" s="24">
        <v>-17.649999999999999</v>
      </c>
      <c r="H2" s="24">
        <v>151.66999999999999</v>
      </c>
      <c r="I2" s="24">
        <v>0</v>
      </c>
      <c r="J2" s="24">
        <v>38</v>
      </c>
      <c r="K2" s="24">
        <v>0</v>
      </c>
      <c r="L2" s="24">
        <v>-500</v>
      </c>
      <c r="M2" s="24">
        <v>21.11</v>
      </c>
      <c r="N2" s="24">
        <v>-0.44</v>
      </c>
      <c r="O2" s="24">
        <v>42.4</v>
      </c>
      <c r="P2" s="24">
        <v>-30.66</v>
      </c>
      <c r="Q2" s="24">
        <v>63.5</v>
      </c>
      <c r="R2" s="24">
        <v>-22.88</v>
      </c>
      <c r="S2" s="24">
        <v>3062.53</v>
      </c>
      <c r="T2" s="24">
        <v>0</v>
      </c>
    </row>
    <row r="3" spans="1:20" ht="15" customHeight="1" x14ac:dyDescent="0.4">
      <c r="A3" s="16" t="s">
        <v>107</v>
      </c>
      <c r="B3" s="17" t="s">
        <v>17</v>
      </c>
      <c r="C3" s="17" t="s">
        <v>18</v>
      </c>
      <c r="D3" s="18">
        <v>3979.43</v>
      </c>
      <c r="E3" s="18">
        <v>-20.079999999999998</v>
      </c>
      <c r="F3" s="18">
        <v>4762.25</v>
      </c>
      <c r="G3" s="18">
        <v>0</v>
      </c>
      <c r="H3" s="18">
        <v>151.66999999999999</v>
      </c>
      <c r="I3" s="18">
        <v>0</v>
      </c>
      <c r="J3" s="18">
        <v>6</v>
      </c>
      <c r="K3" s="18">
        <v>0</v>
      </c>
      <c r="L3" s="18">
        <v>-1000</v>
      </c>
      <c r="M3" s="18">
        <v>23.08</v>
      </c>
      <c r="N3" s="18">
        <v>0</v>
      </c>
      <c r="O3" s="18">
        <v>42.64</v>
      </c>
      <c r="P3" s="18">
        <v>0.12</v>
      </c>
      <c r="Q3" s="18">
        <v>65.72</v>
      </c>
      <c r="R3" s="18">
        <v>0.08</v>
      </c>
      <c r="S3" s="18">
        <v>898.25</v>
      </c>
      <c r="T3" s="18">
        <v>0</v>
      </c>
    </row>
    <row r="4" spans="1:20" ht="15" customHeight="1" x14ac:dyDescent="0.4">
      <c r="A4" s="25" t="s">
        <v>107</v>
      </c>
      <c r="B4" s="26" t="s">
        <v>19</v>
      </c>
      <c r="C4" s="26" t="s">
        <v>20</v>
      </c>
      <c r="D4" s="27">
        <v>5531.08</v>
      </c>
      <c r="E4" s="27">
        <v>-2.38</v>
      </c>
      <c r="F4" s="27">
        <v>5755.41</v>
      </c>
      <c r="G4" s="27">
        <v>0</v>
      </c>
      <c r="H4" s="27">
        <v>151.66999999999999</v>
      </c>
      <c r="I4" s="27">
        <v>0</v>
      </c>
      <c r="J4" s="27">
        <v>38</v>
      </c>
      <c r="K4" s="27">
        <v>0</v>
      </c>
      <c r="L4" s="27">
        <v>0</v>
      </c>
      <c r="M4" s="27">
        <v>20.68</v>
      </c>
      <c r="N4" s="27">
        <v>0</v>
      </c>
      <c r="O4" s="27">
        <v>42.01</v>
      </c>
      <c r="P4" s="27">
        <v>1.1100000000000001</v>
      </c>
      <c r="Q4" s="27">
        <v>62.69</v>
      </c>
      <c r="R4" s="27">
        <v>0.74</v>
      </c>
      <c r="S4" s="27">
        <v>1891.41</v>
      </c>
      <c r="T4" s="27">
        <v>0</v>
      </c>
    </row>
    <row r="5" spans="1:20" ht="15" customHeight="1" x14ac:dyDescent="0.4">
      <c r="A5" s="16" t="s">
        <v>107</v>
      </c>
      <c r="B5" s="17" t="s">
        <v>21</v>
      </c>
      <c r="C5" s="17" t="s">
        <v>22</v>
      </c>
      <c r="D5" s="18">
        <v>4603.71</v>
      </c>
      <c r="E5" s="18">
        <v>0</v>
      </c>
      <c r="F5" s="18">
        <v>6103.98</v>
      </c>
      <c r="G5" s="18">
        <v>0</v>
      </c>
      <c r="H5" s="18">
        <v>151.66999999999999</v>
      </c>
      <c r="I5" s="18">
        <v>0</v>
      </c>
      <c r="J5" s="18">
        <v>12</v>
      </c>
      <c r="K5" s="18">
        <v>0</v>
      </c>
      <c r="L5" s="18">
        <v>-1000</v>
      </c>
      <c r="M5" s="18">
        <v>23.55</v>
      </c>
      <c r="N5" s="18">
        <v>0</v>
      </c>
      <c r="O5" s="18">
        <v>42.27</v>
      </c>
      <c r="P5" s="18">
        <v>0.18</v>
      </c>
      <c r="Q5" s="18">
        <v>65.819999999999993</v>
      </c>
      <c r="R5" s="18">
        <v>0.12</v>
      </c>
      <c r="S5" s="18">
        <v>2239.98</v>
      </c>
      <c r="T5" s="18">
        <v>0</v>
      </c>
    </row>
    <row r="6" spans="1:20" ht="15" customHeight="1" x14ac:dyDescent="0.4">
      <c r="A6" s="16" t="s">
        <v>107</v>
      </c>
      <c r="B6" s="17" t="s">
        <v>23</v>
      </c>
      <c r="C6" s="17" t="s">
        <v>24</v>
      </c>
      <c r="D6" s="18">
        <v>5574.09</v>
      </c>
      <c r="E6" s="18">
        <v>20.57</v>
      </c>
      <c r="F6" s="18">
        <v>5570.18</v>
      </c>
      <c r="G6" s="18">
        <v>0</v>
      </c>
      <c r="H6" s="18">
        <v>151.66999999999999</v>
      </c>
      <c r="I6" s="18">
        <v>0</v>
      </c>
      <c r="J6" s="18">
        <v>38</v>
      </c>
      <c r="K6" s="18">
        <v>0</v>
      </c>
      <c r="L6" s="18">
        <v>0</v>
      </c>
      <c r="M6" s="18">
        <v>22.02</v>
      </c>
      <c r="N6" s="18">
        <v>9.66</v>
      </c>
      <c r="O6" s="18">
        <v>41.6</v>
      </c>
      <c r="P6" s="18">
        <v>0.12</v>
      </c>
      <c r="Q6" s="18">
        <v>63.63</v>
      </c>
      <c r="R6" s="18">
        <v>3.23</v>
      </c>
      <c r="S6" s="18">
        <v>1706.18</v>
      </c>
      <c r="T6" s="18">
        <v>0</v>
      </c>
    </row>
    <row r="7" spans="1:20" ht="15" customHeight="1" x14ac:dyDescent="0.4">
      <c r="A7" s="16" t="s">
        <v>107</v>
      </c>
      <c r="B7" s="17" t="s">
        <v>25</v>
      </c>
      <c r="C7" s="17" t="s">
        <v>26</v>
      </c>
      <c r="D7" s="18">
        <v>5879.07</v>
      </c>
      <c r="E7" s="18">
        <v>11.95</v>
      </c>
      <c r="F7" s="18">
        <v>6219.16</v>
      </c>
      <c r="G7" s="18">
        <v>7.01</v>
      </c>
      <c r="H7" s="18">
        <v>151.66999999999999</v>
      </c>
      <c r="I7" s="18">
        <v>0</v>
      </c>
      <c r="J7" s="18">
        <v>32</v>
      </c>
      <c r="K7" s="18">
        <v>0</v>
      </c>
      <c r="L7" s="18">
        <v>0</v>
      </c>
      <c r="M7" s="18">
        <v>21.06</v>
      </c>
      <c r="N7" s="18">
        <v>7.0000000000000007E-2</v>
      </c>
      <c r="O7" s="18">
        <v>42.05</v>
      </c>
      <c r="P7" s="18">
        <v>0.64</v>
      </c>
      <c r="Q7" s="18">
        <v>63.11</v>
      </c>
      <c r="R7" s="18">
        <v>0.45</v>
      </c>
      <c r="S7" s="18">
        <v>2355.16</v>
      </c>
      <c r="T7" s="18">
        <v>0</v>
      </c>
    </row>
    <row r="8" spans="1:20" ht="15" customHeight="1" x14ac:dyDescent="0.4">
      <c r="A8" s="16" t="s">
        <v>14</v>
      </c>
      <c r="B8" s="59" t="s">
        <v>27</v>
      </c>
      <c r="C8" s="59" t="s">
        <v>28</v>
      </c>
      <c r="D8" s="60">
        <v>2210.66</v>
      </c>
      <c r="E8" s="60">
        <v>16.510000000000002</v>
      </c>
      <c r="F8" s="60">
        <v>2344.17</v>
      </c>
      <c r="G8" s="60">
        <v>15.81</v>
      </c>
      <c r="H8" s="60">
        <v>70.13</v>
      </c>
      <c r="I8" s="60">
        <v>15.59</v>
      </c>
      <c r="J8" s="60">
        <v>17.600000000000001</v>
      </c>
      <c r="K8" s="60">
        <v>16.399999999999999</v>
      </c>
      <c r="L8" s="60">
        <v>0</v>
      </c>
      <c r="M8" s="60">
        <v>22.31</v>
      </c>
      <c r="N8" s="60">
        <v>-2.52</v>
      </c>
      <c r="O8" s="60">
        <v>36.72</v>
      </c>
      <c r="P8" s="60">
        <v>-1.69</v>
      </c>
      <c r="Q8" s="60">
        <v>59.03</v>
      </c>
      <c r="R8" s="60">
        <v>-2</v>
      </c>
      <c r="S8" s="60">
        <v>599.14</v>
      </c>
      <c r="T8" s="60">
        <v>0</v>
      </c>
    </row>
    <row r="9" spans="1:20" ht="15" customHeight="1" x14ac:dyDescent="0.4">
      <c r="A9" s="16" t="s">
        <v>107</v>
      </c>
      <c r="B9" s="17" t="s">
        <v>29</v>
      </c>
      <c r="C9" s="17" t="s">
        <v>30</v>
      </c>
      <c r="D9" s="18">
        <v>4500.8500000000004</v>
      </c>
      <c r="E9" s="18">
        <v>0</v>
      </c>
      <c r="F9" s="18">
        <v>4333.1099999999997</v>
      </c>
      <c r="G9" s="18">
        <v>0</v>
      </c>
      <c r="H9" s="18">
        <v>151.66999999999999</v>
      </c>
      <c r="I9" s="18">
        <v>0</v>
      </c>
      <c r="J9" s="18">
        <v>38</v>
      </c>
      <c r="K9" s="18">
        <v>0</v>
      </c>
      <c r="L9" s="18">
        <v>0</v>
      </c>
      <c r="M9" s="18">
        <v>21.12</v>
      </c>
      <c r="N9" s="18">
        <v>0</v>
      </c>
      <c r="O9" s="18">
        <v>35.68</v>
      </c>
      <c r="P9" s="18">
        <v>-0.62</v>
      </c>
      <c r="Q9" s="18">
        <v>56.8</v>
      </c>
      <c r="R9" s="18">
        <v>-0.39</v>
      </c>
      <c r="S9" s="18">
        <v>469.11</v>
      </c>
      <c r="T9" s="18">
        <v>0</v>
      </c>
    </row>
    <row r="10" spans="1:20" ht="15" customHeight="1" x14ac:dyDescent="0.4">
      <c r="A10" s="16" t="s">
        <v>107</v>
      </c>
      <c r="B10" s="17" t="s">
        <v>31</v>
      </c>
      <c r="C10" s="17" t="s">
        <v>32</v>
      </c>
      <c r="D10" s="18">
        <v>3656.53</v>
      </c>
      <c r="E10" s="18">
        <v>-26.58</v>
      </c>
      <c r="F10" s="18">
        <v>4276.72</v>
      </c>
      <c r="G10" s="18">
        <v>-23.93</v>
      </c>
      <c r="H10" s="18">
        <v>116.67</v>
      </c>
      <c r="I10" s="18">
        <v>-23.08</v>
      </c>
      <c r="J10" s="18">
        <v>29.2</v>
      </c>
      <c r="K10" s="18">
        <v>-23.16</v>
      </c>
      <c r="L10" s="18">
        <v>0</v>
      </c>
      <c r="M10" s="18">
        <v>21.15</v>
      </c>
      <c r="N10" s="18">
        <v>2.1</v>
      </c>
      <c r="O10" s="18">
        <v>42.14</v>
      </c>
      <c r="P10" s="18">
        <v>0.85</v>
      </c>
      <c r="Q10" s="18">
        <v>63.29</v>
      </c>
      <c r="R10" s="18">
        <v>1.26</v>
      </c>
      <c r="S10" s="18">
        <v>1035.95</v>
      </c>
      <c r="T10" s="18">
        <v>0</v>
      </c>
    </row>
    <row r="11" spans="1:20" ht="15" customHeight="1" x14ac:dyDescent="0.4">
      <c r="A11" s="16" t="s">
        <v>107</v>
      </c>
      <c r="B11" s="17" t="s">
        <v>33</v>
      </c>
      <c r="C11" s="17" t="s">
        <v>34</v>
      </c>
      <c r="D11" s="18">
        <v>5231.74</v>
      </c>
      <c r="E11" s="18">
        <v>-0.52</v>
      </c>
      <c r="F11" s="18">
        <v>5461.2</v>
      </c>
      <c r="G11" s="18">
        <v>0</v>
      </c>
      <c r="H11" s="18">
        <v>151.66999999999999</v>
      </c>
      <c r="I11" s="18">
        <v>0</v>
      </c>
      <c r="J11" s="18">
        <v>38</v>
      </c>
      <c r="K11" s="18">
        <v>0</v>
      </c>
      <c r="L11" s="18">
        <v>0</v>
      </c>
      <c r="M11" s="18">
        <v>20.74</v>
      </c>
      <c r="N11" s="18">
        <v>0</v>
      </c>
      <c r="O11" s="18">
        <v>41.61</v>
      </c>
      <c r="P11" s="18">
        <v>0.12</v>
      </c>
      <c r="Q11" s="18">
        <v>62.35</v>
      </c>
      <c r="R11" s="18">
        <v>0.08</v>
      </c>
      <c r="S11" s="18">
        <v>1597.2</v>
      </c>
      <c r="T11" s="18">
        <v>0</v>
      </c>
    </row>
    <row r="12" spans="1:20" ht="15" customHeight="1" x14ac:dyDescent="0.4">
      <c r="A12" s="16" t="s">
        <v>107</v>
      </c>
      <c r="B12" s="17" t="s">
        <v>35</v>
      </c>
      <c r="C12" s="17" t="s">
        <v>36</v>
      </c>
      <c r="D12" s="18">
        <v>5240.6099999999997</v>
      </c>
      <c r="E12" s="18">
        <v>-0.82</v>
      </c>
      <c r="F12" s="18">
        <v>5252.64</v>
      </c>
      <c r="G12" s="18">
        <v>0</v>
      </c>
      <c r="H12" s="18">
        <v>151.66999999999999</v>
      </c>
      <c r="I12" s="18">
        <v>0</v>
      </c>
      <c r="J12" s="18">
        <v>38</v>
      </c>
      <c r="K12" s="18">
        <v>0</v>
      </c>
      <c r="L12" s="18">
        <v>0</v>
      </c>
      <c r="M12" s="18">
        <v>20.81</v>
      </c>
      <c r="N12" s="18">
        <v>0</v>
      </c>
      <c r="O12" s="18">
        <v>36.04</v>
      </c>
      <c r="P12" s="18">
        <v>1.34</v>
      </c>
      <c r="Q12" s="18">
        <v>56.85</v>
      </c>
      <c r="R12" s="18">
        <v>0.84</v>
      </c>
      <c r="S12" s="18">
        <v>1388.64</v>
      </c>
      <c r="T12" s="18">
        <v>0</v>
      </c>
    </row>
    <row r="13" spans="1:20" ht="15" customHeight="1" x14ac:dyDescent="0.4">
      <c r="A13" s="16" t="s">
        <v>107</v>
      </c>
      <c r="B13" s="17" t="s">
        <v>37</v>
      </c>
      <c r="C13" s="17" t="s">
        <v>38</v>
      </c>
      <c r="D13" s="18">
        <v>5309.68</v>
      </c>
      <c r="E13" s="18">
        <v>-4.22</v>
      </c>
      <c r="F13" s="18">
        <v>5082.97</v>
      </c>
      <c r="G13" s="18">
        <v>-5.44</v>
      </c>
      <c r="H13" s="18">
        <v>119</v>
      </c>
      <c r="I13" s="18">
        <v>-21.54</v>
      </c>
      <c r="J13" s="18">
        <v>15.64</v>
      </c>
      <c r="K13" s="18">
        <v>-21.8</v>
      </c>
      <c r="L13" s="18">
        <v>0</v>
      </c>
      <c r="M13" s="18">
        <v>22.04</v>
      </c>
      <c r="N13" s="18">
        <v>0.84</v>
      </c>
      <c r="O13" s="18">
        <v>42.19</v>
      </c>
      <c r="P13" s="18">
        <v>0.28999999999999998</v>
      </c>
      <c r="Q13" s="18">
        <v>64.23</v>
      </c>
      <c r="R13" s="18">
        <v>0.48</v>
      </c>
      <c r="S13" s="18">
        <v>1218.97</v>
      </c>
      <c r="T13" s="18">
        <v>0</v>
      </c>
    </row>
    <row r="14" spans="1:20" ht="15" customHeight="1" x14ac:dyDescent="0.4">
      <c r="A14" s="16" t="s">
        <v>107</v>
      </c>
      <c r="B14" s="17" t="s">
        <v>39</v>
      </c>
      <c r="C14" s="17" t="s">
        <v>40</v>
      </c>
      <c r="D14" s="18">
        <v>4796.2</v>
      </c>
      <c r="E14" s="18">
        <v>1.33</v>
      </c>
      <c r="F14" s="18">
        <v>5365.1</v>
      </c>
      <c r="G14" s="18">
        <v>2.72</v>
      </c>
      <c r="H14" s="18">
        <v>151.66999999999999</v>
      </c>
      <c r="I14" s="18">
        <v>2.1800000000000002</v>
      </c>
      <c r="J14" s="18">
        <v>38</v>
      </c>
      <c r="K14" s="18">
        <v>4.8600000000000003</v>
      </c>
      <c r="L14" s="18">
        <v>0</v>
      </c>
      <c r="M14" s="18">
        <v>20.78</v>
      </c>
      <c r="N14" s="18">
        <v>-0.19</v>
      </c>
      <c r="O14" s="18">
        <v>35.61</v>
      </c>
      <c r="P14" s="18">
        <v>0.04</v>
      </c>
      <c r="Q14" s="18">
        <v>56.39</v>
      </c>
      <c r="R14" s="18">
        <v>-0.04</v>
      </c>
      <c r="S14" s="18">
        <v>1501.1</v>
      </c>
      <c r="T14" s="18">
        <v>0</v>
      </c>
    </row>
    <row r="15" spans="1:20" ht="15" customHeight="1" x14ac:dyDescent="0.4">
      <c r="A15" s="16" t="s">
        <v>107</v>
      </c>
      <c r="B15" s="17" t="s">
        <v>41</v>
      </c>
      <c r="C15" s="17" t="s">
        <v>42</v>
      </c>
      <c r="D15" s="18">
        <v>5421.73</v>
      </c>
      <c r="E15" s="18">
        <v>0</v>
      </c>
      <c r="F15" s="18">
        <v>6827.1</v>
      </c>
      <c r="G15" s="18">
        <v>0</v>
      </c>
      <c r="H15" s="18">
        <v>151.66999999999999</v>
      </c>
      <c r="I15" s="18">
        <v>0</v>
      </c>
      <c r="J15" s="18">
        <v>38</v>
      </c>
      <c r="K15" s="18">
        <v>0</v>
      </c>
      <c r="L15" s="18">
        <v>-1500</v>
      </c>
      <c r="M15" s="18">
        <v>20.47</v>
      </c>
      <c r="N15" s="18">
        <v>0</v>
      </c>
      <c r="O15" s="18">
        <v>41.61</v>
      </c>
      <c r="P15" s="18">
        <v>0.12</v>
      </c>
      <c r="Q15" s="18">
        <v>62.09</v>
      </c>
      <c r="R15" s="18">
        <v>0.08</v>
      </c>
      <c r="S15" s="18">
        <v>2963.1</v>
      </c>
      <c r="T15" s="18">
        <v>0</v>
      </c>
    </row>
    <row r="16" spans="1:20" ht="15" customHeight="1" x14ac:dyDescent="0.4">
      <c r="A16" s="16" t="s">
        <v>107</v>
      </c>
      <c r="B16" s="17" t="s">
        <v>43</v>
      </c>
      <c r="C16" s="17" t="s">
        <v>44</v>
      </c>
      <c r="D16" s="18">
        <v>4668.5200000000004</v>
      </c>
      <c r="E16" s="18">
        <v>-2.06</v>
      </c>
      <c r="F16" s="18">
        <v>4981.41</v>
      </c>
      <c r="G16" s="18">
        <v>0</v>
      </c>
      <c r="H16" s="18">
        <v>151.66999999999999</v>
      </c>
      <c r="I16" s="18">
        <v>0</v>
      </c>
      <c r="J16" s="18">
        <v>38</v>
      </c>
      <c r="K16" s="18">
        <v>0</v>
      </c>
      <c r="L16" s="18">
        <v>0</v>
      </c>
      <c r="M16" s="18">
        <v>20.89</v>
      </c>
      <c r="N16" s="18">
        <v>0</v>
      </c>
      <c r="O16" s="18">
        <v>35.619999999999997</v>
      </c>
      <c r="P16" s="18">
        <v>-0.16</v>
      </c>
      <c r="Q16" s="18">
        <v>56.51</v>
      </c>
      <c r="R16" s="18">
        <v>-0.1</v>
      </c>
      <c r="S16" s="18">
        <v>1117.4100000000001</v>
      </c>
      <c r="T16" s="18">
        <v>0</v>
      </c>
    </row>
    <row r="17" spans="1:20" ht="15" customHeight="1" x14ac:dyDescent="0.4">
      <c r="A17" s="16" t="s">
        <v>107</v>
      </c>
      <c r="B17" s="17" t="s">
        <v>45</v>
      </c>
      <c r="C17" s="17" t="s">
        <v>46</v>
      </c>
      <c r="D17" s="18">
        <v>5078.92</v>
      </c>
      <c r="E17" s="18">
        <v>-2.41</v>
      </c>
      <c r="F17" s="18">
        <v>5692.74</v>
      </c>
      <c r="G17" s="18">
        <v>0</v>
      </c>
      <c r="H17" s="18">
        <v>151.66999999999999</v>
      </c>
      <c r="I17" s="18">
        <v>0</v>
      </c>
      <c r="J17" s="18">
        <v>38</v>
      </c>
      <c r="K17" s="18">
        <v>0</v>
      </c>
      <c r="L17" s="18">
        <v>0</v>
      </c>
      <c r="M17" s="18">
        <v>20.68</v>
      </c>
      <c r="N17" s="18">
        <v>0</v>
      </c>
      <c r="O17" s="18">
        <v>41.6</v>
      </c>
      <c r="P17" s="18">
        <v>0.01</v>
      </c>
      <c r="Q17" s="18">
        <v>62.28</v>
      </c>
      <c r="R17" s="18">
        <v>0.01</v>
      </c>
      <c r="S17" s="18">
        <v>1828.74</v>
      </c>
      <c r="T17" s="18">
        <v>0</v>
      </c>
    </row>
    <row r="18" spans="1:20" ht="15" customHeight="1" x14ac:dyDescent="0.4">
      <c r="A18" s="16" t="s">
        <v>107</v>
      </c>
      <c r="B18" s="17" t="s">
        <v>47</v>
      </c>
      <c r="C18" s="17" t="s">
        <v>48</v>
      </c>
      <c r="D18" s="18">
        <v>4580.2299999999996</v>
      </c>
      <c r="E18" s="18">
        <v>-1.74</v>
      </c>
      <c r="F18" s="18">
        <v>5265.87</v>
      </c>
      <c r="G18" s="18">
        <v>0</v>
      </c>
      <c r="H18" s="18">
        <v>151.66999999999999</v>
      </c>
      <c r="I18" s="18">
        <v>0</v>
      </c>
      <c r="J18" s="18">
        <v>38</v>
      </c>
      <c r="K18" s="18">
        <v>0</v>
      </c>
      <c r="L18" s="18">
        <v>0</v>
      </c>
      <c r="M18" s="18">
        <v>20.8</v>
      </c>
      <c r="N18" s="18">
        <v>0</v>
      </c>
      <c r="O18" s="18">
        <v>35.64</v>
      </c>
      <c r="P18" s="18">
        <v>7.0000000000000007E-2</v>
      </c>
      <c r="Q18" s="18">
        <v>56.44</v>
      </c>
      <c r="R18" s="18">
        <v>0.04</v>
      </c>
      <c r="S18" s="18">
        <v>1401.87</v>
      </c>
      <c r="T18" s="18">
        <v>0</v>
      </c>
    </row>
    <row r="19" spans="1:20" ht="15" customHeight="1" x14ac:dyDescent="0.4">
      <c r="A19" s="16" t="s">
        <v>107</v>
      </c>
      <c r="B19" s="17" t="s">
        <v>49</v>
      </c>
      <c r="C19" s="17" t="s">
        <v>50</v>
      </c>
      <c r="D19" s="18">
        <v>4910.07</v>
      </c>
      <c r="E19" s="18">
        <v>0</v>
      </c>
      <c r="F19" s="18">
        <v>4716.8</v>
      </c>
      <c r="G19" s="18">
        <v>0</v>
      </c>
      <c r="H19" s="18">
        <v>151.66999999999999</v>
      </c>
      <c r="I19" s="18">
        <v>0</v>
      </c>
      <c r="J19" s="18">
        <v>38</v>
      </c>
      <c r="K19" s="18">
        <v>0</v>
      </c>
      <c r="L19" s="18">
        <v>0</v>
      </c>
      <c r="M19" s="18">
        <v>20.97</v>
      </c>
      <c r="N19" s="18">
        <v>0</v>
      </c>
      <c r="O19" s="18">
        <v>35.69</v>
      </c>
      <c r="P19" s="18">
        <v>0.3</v>
      </c>
      <c r="Q19" s="18">
        <v>56.66</v>
      </c>
      <c r="R19" s="18">
        <v>0.19</v>
      </c>
      <c r="S19" s="18">
        <v>852.8</v>
      </c>
      <c r="T19" s="18">
        <v>0</v>
      </c>
    </row>
    <row r="20" spans="1:20" ht="15" customHeight="1" thickBot="1" x14ac:dyDescent="0.45">
      <c r="A20" s="16" t="s">
        <v>14</v>
      </c>
      <c r="B20" s="17" t="s">
        <v>51</v>
      </c>
      <c r="C20" s="17" t="s">
        <v>52</v>
      </c>
      <c r="D20" s="18">
        <v>5108.6899999999996</v>
      </c>
      <c r="E20" s="18">
        <v>0</v>
      </c>
      <c r="F20" s="18">
        <v>5606.9</v>
      </c>
      <c r="G20" s="18">
        <v>0</v>
      </c>
      <c r="H20" s="18">
        <v>151.66999999999999</v>
      </c>
      <c r="I20" s="18">
        <v>0</v>
      </c>
      <c r="J20" s="18">
        <v>0</v>
      </c>
      <c r="K20" s="18">
        <v>0</v>
      </c>
      <c r="L20" s="18">
        <v>0</v>
      </c>
      <c r="M20" s="18">
        <v>23.33</v>
      </c>
      <c r="N20" s="18">
        <v>0</v>
      </c>
      <c r="O20" s="18">
        <v>42.62</v>
      </c>
      <c r="P20" s="18">
        <v>0.12</v>
      </c>
      <c r="Q20" s="18">
        <v>65.95</v>
      </c>
      <c r="R20" s="18">
        <v>0.08</v>
      </c>
      <c r="S20" s="18">
        <v>1742.9</v>
      </c>
      <c r="T20" s="18">
        <v>0</v>
      </c>
    </row>
    <row r="21" spans="1:20" ht="15" customHeight="1" x14ac:dyDescent="0.4">
      <c r="A21" s="28" t="s">
        <v>107</v>
      </c>
      <c r="B21" s="29" t="s">
        <v>53</v>
      </c>
      <c r="C21" s="29" t="s">
        <v>54</v>
      </c>
      <c r="D21" s="45">
        <v>4021.16</v>
      </c>
      <c r="E21" s="5"/>
      <c r="F21" s="45">
        <v>4164.18</v>
      </c>
      <c r="G21" s="5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ht="15" customHeight="1" x14ac:dyDescent="0.4">
      <c r="A22" s="16" t="s">
        <v>107</v>
      </c>
      <c r="B22" s="17" t="s">
        <v>55</v>
      </c>
      <c r="C22" s="17" t="s">
        <v>56</v>
      </c>
      <c r="D22" s="18">
        <v>5158.47</v>
      </c>
      <c r="E22" s="18">
        <v>-2.21</v>
      </c>
      <c r="F22" s="18">
        <v>5834.79</v>
      </c>
      <c r="G22" s="18">
        <v>0</v>
      </c>
      <c r="H22" s="18">
        <v>151.66999999999999</v>
      </c>
      <c r="I22" s="18">
        <v>0</v>
      </c>
      <c r="J22" s="18">
        <v>38</v>
      </c>
      <c r="K22" s="18">
        <v>0</v>
      </c>
      <c r="L22" s="18">
        <v>0</v>
      </c>
      <c r="M22" s="18">
        <v>20.66</v>
      </c>
      <c r="N22" s="18">
        <v>0</v>
      </c>
      <c r="O22" s="18">
        <v>41.6</v>
      </c>
      <c r="P22" s="18">
        <v>0.01</v>
      </c>
      <c r="Q22" s="18">
        <v>62.26</v>
      </c>
      <c r="R22" s="18">
        <v>0.01</v>
      </c>
      <c r="S22" s="18">
        <v>1970.79</v>
      </c>
      <c r="T22" s="18">
        <v>0</v>
      </c>
    </row>
    <row r="23" spans="1:20" ht="15" customHeight="1" x14ac:dyDescent="0.4">
      <c r="A23" s="16" t="s">
        <v>107</v>
      </c>
      <c r="B23" s="17" t="s">
        <v>57</v>
      </c>
      <c r="C23" s="17" t="s">
        <v>58</v>
      </c>
      <c r="D23" s="18">
        <v>5658.36</v>
      </c>
      <c r="E23" s="18">
        <v>-1.25</v>
      </c>
      <c r="F23" s="18">
        <v>6158.94</v>
      </c>
      <c r="G23" s="18">
        <v>0</v>
      </c>
      <c r="H23" s="18">
        <v>151.66999999999999</v>
      </c>
      <c r="I23" s="18">
        <v>0</v>
      </c>
      <c r="J23" s="18">
        <v>38</v>
      </c>
      <c r="K23" s="18">
        <v>0</v>
      </c>
      <c r="L23" s="18">
        <v>0</v>
      </c>
      <c r="M23" s="18">
        <v>20.59</v>
      </c>
      <c r="N23" s="18">
        <v>0</v>
      </c>
      <c r="O23" s="18">
        <v>41.7</v>
      </c>
      <c r="P23" s="18">
        <v>0.38</v>
      </c>
      <c r="Q23" s="18">
        <v>62.29</v>
      </c>
      <c r="R23" s="18">
        <v>0.25</v>
      </c>
      <c r="S23" s="18">
        <v>2294.94</v>
      </c>
      <c r="T23" s="18">
        <v>0</v>
      </c>
    </row>
    <row r="24" spans="1:20" ht="15" customHeight="1" x14ac:dyDescent="0.4">
      <c r="A24" s="16" t="s">
        <v>107</v>
      </c>
      <c r="B24" s="17" t="s">
        <v>59</v>
      </c>
      <c r="C24" s="17" t="s">
        <v>60</v>
      </c>
      <c r="D24" s="18">
        <v>4789.99</v>
      </c>
      <c r="E24" s="18">
        <v>-0.67</v>
      </c>
      <c r="F24" s="18">
        <v>5147.0200000000004</v>
      </c>
      <c r="G24" s="18">
        <v>-0.59</v>
      </c>
      <c r="H24" s="18">
        <v>151.66999999999999</v>
      </c>
      <c r="I24" s="18">
        <v>0</v>
      </c>
      <c r="J24" s="18">
        <v>32</v>
      </c>
      <c r="K24" s="18">
        <v>0</v>
      </c>
      <c r="L24" s="18">
        <v>0</v>
      </c>
      <c r="M24" s="18">
        <v>21.26</v>
      </c>
      <c r="N24" s="18">
        <v>0.25</v>
      </c>
      <c r="O24" s="18">
        <v>36.119999999999997</v>
      </c>
      <c r="P24" s="18">
        <v>0.93</v>
      </c>
      <c r="Q24" s="18">
        <v>57.38</v>
      </c>
      <c r="R24" s="18">
        <v>0.67</v>
      </c>
      <c r="S24" s="18">
        <v>1283.02</v>
      </c>
      <c r="T24" s="18">
        <v>0</v>
      </c>
    </row>
    <row r="25" spans="1:20" ht="15" customHeight="1" x14ac:dyDescent="0.4">
      <c r="A25" s="31" t="s">
        <v>107</v>
      </c>
      <c r="B25" s="32" t="s">
        <v>61</v>
      </c>
      <c r="C25" s="32" t="s">
        <v>62</v>
      </c>
      <c r="D25" s="33">
        <v>5314.33</v>
      </c>
      <c r="E25" s="33">
        <v>-1.33</v>
      </c>
      <c r="F25" s="33">
        <v>6423.56</v>
      </c>
      <c r="G25" s="33">
        <v>0</v>
      </c>
      <c r="H25" s="33">
        <v>151.66999999999999</v>
      </c>
      <c r="I25" s="33">
        <v>0</v>
      </c>
      <c r="J25" s="33">
        <v>38</v>
      </c>
      <c r="K25" s="33">
        <v>0</v>
      </c>
      <c r="L25" s="33">
        <v>0</v>
      </c>
      <c r="M25" s="33">
        <v>20.54</v>
      </c>
      <c r="N25" s="33">
        <v>0</v>
      </c>
      <c r="O25" s="33">
        <v>41.58</v>
      </c>
      <c r="P25" s="33">
        <v>0.12</v>
      </c>
      <c r="Q25" s="33">
        <v>62.12</v>
      </c>
      <c r="R25" s="33">
        <v>0.08</v>
      </c>
      <c r="S25" s="33">
        <v>2559.56</v>
      </c>
      <c r="T25" s="33">
        <v>0</v>
      </c>
    </row>
    <row r="26" spans="1:20" ht="15" customHeight="1" x14ac:dyDescent="0.4">
      <c r="A26" s="16" t="s">
        <v>107</v>
      </c>
      <c r="B26" s="17" t="s">
        <v>63</v>
      </c>
      <c r="C26" s="17" t="s">
        <v>64</v>
      </c>
      <c r="D26" s="18">
        <v>4374.1400000000003</v>
      </c>
      <c r="E26" s="18">
        <v>0</v>
      </c>
      <c r="F26" s="18">
        <v>5440.58</v>
      </c>
      <c r="G26" s="18">
        <v>0</v>
      </c>
      <c r="H26" s="18">
        <v>151.66999999999999</v>
      </c>
      <c r="I26" s="18">
        <v>0</v>
      </c>
      <c r="J26" s="18">
        <v>25</v>
      </c>
      <c r="K26" s="18">
        <v>0</v>
      </c>
      <c r="L26" s="18">
        <v>0</v>
      </c>
      <c r="M26" s="18">
        <v>19.600000000000001</v>
      </c>
      <c r="N26" s="18">
        <v>0</v>
      </c>
      <c r="O26" s="18">
        <v>41.97</v>
      </c>
      <c r="P26" s="18">
        <v>0.04</v>
      </c>
      <c r="Q26" s="18">
        <v>61.57</v>
      </c>
      <c r="R26" s="18">
        <v>0.03</v>
      </c>
      <c r="S26" s="18">
        <v>1576.58</v>
      </c>
      <c r="T26" s="18">
        <v>0</v>
      </c>
    </row>
    <row r="27" spans="1:20" ht="15" customHeight="1" x14ac:dyDescent="0.4">
      <c r="A27" s="16" t="s">
        <v>107</v>
      </c>
      <c r="B27" s="17" t="s">
        <v>65</v>
      </c>
      <c r="C27" s="17" t="s">
        <v>66</v>
      </c>
      <c r="D27" s="18">
        <v>6034.95</v>
      </c>
      <c r="E27" s="18">
        <v>0</v>
      </c>
      <c r="F27" s="18">
        <v>6137.98</v>
      </c>
      <c r="G27" s="18">
        <v>0</v>
      </c>
      <c r="H27" s="18">
        <v>151.66999999999999</v>
      </c>
      <c r="I27" s="18">
        <v>0</v>
      </c>
      <c r="J27" s="18">
        <v>20</v>
      </c>
      <c r="K27" s="18">
        <v>0</v>
      </c>
      <c r="L27" s="18">
        <v>0</v>
      </c>
      <c r="M27" s="18">
        <v>21.68</v>
      </c>
      <c r="N27" s="18">
        <v>0</v>
      </c>
      <c r="O27" s="18">
        <v>42.03</v>
      </c>
      <c r="P27" s="18">
        <v>-0.04</v>
      </c>
      <c r="Q27" s="18">
        <v>63.71</v>
      </c>
      <c r="R27" s="18">
        <v>-0.03</v>
      </c>
      <c r="S27" s="18">
        <v>2273.98</v>
      </c>
      <c r="T27" s="18">
        <v>0</v>
      </c>
    </row>
    <row r="28" spans="1:20" ht="15" customHeight="1" x14ac:dyDescent="0.4">
      <c r="A28" s="16" t="s">
        <v>107</v>
      </c>
      <c r="B28" s="17" t="s">
        <v>67</v>
      </c>
      <c r="C28" s="17" t="s">
        <v>68</v>
      </c>
      <c r="D28" s="18">
        <v>6582.68</v>
      </c>
      <c r="E28" s="18">
        <v>41.73</v>
      </c>
      <c r="F28" s="18">
        <v>7716.75</v>
      </c>
      <c r="G28" s="18">
        <v>42.46</v>
      </c>
      <c r="H28" s="18">
        <v>151.66999999999999</v>
      </c>
      <c r="I28" s="18">
        <v>0</v>
      </c>
      <c r="J28" s="18">
        <v>15</v>
      </c>
      <c r="K28" s="18">
        <v>0</v>
      </c>
      <c r="L28" s="18">
        <v>0</v>
      </c>
      <c r="M28" s="18">
        <v>22.12</v>
      </c>
      <c r="N28" s="18">
        <v>-0.37</v>
      </c>
      <c r="O28" s="18">
        <v>42.01</v>
      </c>
      <c r="P28" s="18">
        <v>-0.9</v>
      </c>
      <c r="Q28" s="18">
        <v>64.13</v>
      </c>
      <c r="R28" s="18">
        <v>-0.72</v>
      </c>
      <c r="S28" s="18">
        <v>3852.75</v>
      </c>
      <c r="T28" s="18">
        <v>0</v>
      </c>
    </row>
    <row r="29" spans="1:20" ht="15" customHeight="1" x14ac:dyDescent="0.4">
      <c r="A29" s="16" t="s">
        <v>107</v>
      </c>
      <c r="B29" s="17" t="s">
        <v>69</v>
      </c>
      <c r="C29" s="17" t="s">
        <v>70</v>
      </c>
      <c r="D29" s="18">
        <v>5710.68</v>
      </c>
      <c r="E29" s="18">
        <v>0</v>
      </c>
      <c r="F29" s="18">
        <v>7263.71</v>
      </c>
      <c r="G29" s="18">
        <v>0</v>
      </c>
      <c r="H29" s="18">
        <v>151.66999999999999</v>
      </c>
      <c r="I29" s="18">
        <v>0</v>
      </c>
      <c r="J29" s="18">
        <v>38</v>
      </c>
      <c r="K29" s="18">
        <v>0</v>
      </c>
      <c r="L29" s="18">
        <v>0</v>
      </c>
      <c r="M29" s="18">
        <v>17.739999999999998</v>
      </c>
      <c r="N29" s="18">
        <v>0</v>
      </c>
      <c r="O29" s="18">
        <v>40.9</v>
      </c>
      <c r="P29" s="18">
        <v>0.12</v>
      </c>
      <c r="Q29" s="18">
        <v>58.64</v>
      </c>
      <c r="R29" s="18">
        <v>0.09</v>
      </c>
      <c r="S29" s="18">
        <v>3399.71</v>
      </c>
      <c r="T29" s="18">
        <v>0</v>
      </c>
    </row>
    <row r="30" spans="1:20" ht="15" customHeight="1" x14ac:dyDescent="0.4">
      <c r="A30" s="16" t="s">
        <v>14</v>
      </c>
      <c r="B30" s="17" t="s">
        <v>71</v>
      </c>
      <c r="C30" s="17" t="s">
        <v>72</v>
      </c>
      <c r="D30" s="18">
        <v>4630.2</v>
      </c>
      <c r="E30" s="18">
        <v>0</v>
      </c>
      <c r="F30" s="18">
        <v>4795.04</v>
      </c>
      <c r="G30" s="18">
        <v>0</v>
      </c>
      <c r="H30" s="18">
        <v>151.66999999999999</v>
      </c>
      <c r="I30" s="18">
        <v>0</v>
      </c>
      <c r="J30" s="18">
        <v>21</v>
      </c>
      <c r="K30" s="18">
        <v>0</v>
      </c>
      <c r="L30" s="18">
        <v>0</v>
      </c>
      <c r="M30" s="18">
        <v>21.99</v>
      </c>
      <c r="N30" s="18">
        <v>0</v>
      </c>
      <c r="O30" s="18">
        <v>36.21</v>
      </c>
      <c r="P30" s="18">
        <v>0.1</v>
      </c>
      <c r="Q30" s="18">
        <v>58.19</v>
      </c>
      <c r="R30" s="18">
        <v>0.06</v>
      </c>
      <c r="S30" s="18">
        <v>931.04</v>
      </c>
      <c r="T30" s="18">
        <v>0</v>
      </c>
    </row>
    <row r="31" spans="1:20" ht="15" customHeight="1" x14ac:dyDescent="0.4">
      <c r="A31" s="16" t="s">
        <v>107</v>
      </c>
      <c r="B31" s="17" t="s">
        <v>73</v>
      </c>
      <c r="C31" s="17" t="s">
        <v>74</v>
      </c>
      <c r="D31" s="18">
        <v>5267.66</v>
      </c>
      <c r="E31" s="18">
        <v>2.48</v>
      </c>
      <c r="F31" s="18">
        <v>5477.33</v>
      </c>
      <c r="G31" s="18">
        <v>2.98</v>
      </c>
      <c r="H31" s="18">
        <v>151.66999999999999</v>
      </c>
      <c r="I31" s="18">
        <v>0</v>
      </c>
      <c r="J31" s="18">
        <v>38</v>
      </c>
      <c r="K31" s="18">
        <v>0</v>
      </c>
      <c r="L31" s="18">
        <v>0</v>
      </c>
      <c r="M31" s="18">
        <v>20.83</v>
      </c>
      <c r="N31" s="18">
        <v>0.17</v>
      </c>
      <c r="O31" s="18">
        <v>35.630000000000003</v>
      </c>
      <c r="P31" s="18">
        <v>-0.08</v>
      </c>
      <c r="Q31" s="18">
        <v>56.46</v>
      </c>
      <c r="R31" s="18">
        <v>0.01</v>
      </c>
      <c r="S31" s="18">
        <v>1613.33</v>
      </c>
      <c r="T31" s="18">
        <v>0</v>
      </c>
    </row>
    <row r="32" spans="1:20" ht="15" customHeight="1" x14ac:dyDescent="0.4">
      <c r="A32" s="16" t="s">
        <v>107</v>
      </c>
      <c r="B32" s="17" t="s">
        <v>75</v>
      </c>
      <c r="C32" s="17" t="s">
        <v>76</v>
      </c>
      <c r="D32" s="18">
        <v>2431.17</v>
      </c>
      <c r="E32" s="18">
        <v>-45.98</v>
      </c>
      <c r="F32" s="18">
        <v>2750.99</v>
      </c>
      <c r="G32" s="18">
        <v>-45.35</v>
      </c>
      <c r="H32" s="18">
        <v>84</v>
      </c>
      <c r="I32" s="18">
        <v>-44.62</v>
      </c>
      <c r="J32" s="18">
        <v>13.8</v>
      </c>
      <c r="K32" s="18">
        <v>-44.8</v>
      </c>
      <c r="L32" s="18">
        <v>0</v>
      </c>
      <c r="M32" s="18">
        <v>22.58</v>
      </c>
      <c r="N32" s="18">
        <v>4.26</v>
      </c>
      <c r="O32" s="18">
        <v>36.78</v>
      </c>
      <c r="P32" s="18">
        <v>2.1800000000000002</v>
      </c>
      <c r="Q32" s="18">
        <v>59.36</v>
      </c>
      <c r="R32" s="18">
        <v>2.96</v>
      </c>
      <c r="S32" s="18">
        <v>756.67</v>
      </c>
      <c r="T32" s="18">
        <v>0</v>
      </c>
    </row>
    <row r="33" spans="1:20" ht="15" customHeight="1" x14ac:dyDescent="0.4">
      <c r="A33" s="34" t="s">
        <v>107</v>
      </c>
      <c r="B33" s="17" t="s">
        <v>77</v>
      </c>
      <c r="C33" s="17" t="s">
        <v>78</v>
      </c>
      <c r="D33" s="18">
        <v>6201.74</v>
      </c>
      <c r="E33" s="18">
        <v>0</v>
      </c>
      <c r="F33" s="18">
        <v>6242.13</v>
      </c>
      <c r="G33" s="18">
        <v>0</v>
      </c>
      <c r="H33" s="18">
        <v>151.66999999999999</v>
      </c>
      <c r="I33" s="18">
        <v>0</v>
      </c>
      <c r="J33" s="18">
        <v>37</v>
      </c>
      <c r="K33" s="18">
        <v>0</v>
      </c>
      <c r="L33" s="18">
        <v>0</v>
      </c>
      <c r="M33" s="18">
        <v>20.65</v>
      </c>
      <c r="N33" s="18">
        <v>0</v>
      </c>
      <c r="O33" s="18">
        <v>41.61</v>
      </c>
      <c r="P33" s="18">
        <v>-0.66</v>
      </c>
      <c r="Q33" s="18">
        <v>62.26</v>
      </c>
      <c r="R33" s="18">
        <v>-0.44</v>
      </c>
      <c r="S33" s="18">
        <v>2378.13</v>
      </c>
      <c r="T33" s="18">
        <v>0</v>
      </c>
    </row>
    <row r="34" spans="1:20" ht="15" customHeight="1" x14ac:dyDescent="0.4">
      <c r="A34" s="35" t="s">
        <v>107</v>
      </c>
      <c r="B34" s="36" t="s">
        <v>79</v>
      </c>
      <c r="C34" s="36" t="s">
        <v>80</v>
      </c>
      <c r="D34" s="37">
        <v>3914.98</v>
      </c>
      <c r="E34" s="37">
        <v>-29.57</v>
      </c>
      <c r="F34" s="37">
        <v>4090.55</v>
      </c>
      <c r="G34" s="37">
        <v>-29.41</v>
      </c>
      <c r="H34" s="37">
        <v>109.67</v>
      </c>
      <c r="I34" s="37">
        <v>-27.69</v>
      </c>
      <c r="J34" s="37">
        <v>27.44</v>
      </c>
      <c r="K34" s="37">
        <v>-27.79</v>
      </c>
      <c r="L34" s="37">
        <v>0</v>
      </c>
      <c r="M34" s="37">
        <v>21.3</v>
      </c>
      <c r="N34" s="37">
        <v>3.03</v>
      </c>
      <c r="O34" s="37">
        <v>41.97</v>
      </c>
      <c r="P34" s="37">
        <v>1</v>
      </c>
      <c r="Q34" s="37">
        <v>63.26</v>
      </c>
      <c r="R34" s="37">
        <v>1.68</v>
      </c>
      <c r="S34" s="37">
        <v>974.42</v>
      </c>
      <c r="T34" s="37">
        <v>0</v>
      </c>
    </row>
    <row r="35" spans="1:20" ht="15" customHeight="1" x14ac:dyDescent="0.4">
      <c r="A35" s="16" t="s">
        <v>107</v>
      </c>
      <c r="B35" s="17" t="s">
        <v>81</v>
      </c>
      <c r="C35" s="17" t="s">
        <v>82</v>
      </c>
      <c r="D35" s="18">
        <v>6162.44</v>
      </c>
      <c r="E35" s="18">
        <v>0</v>
      </c>
      <c r="F35" s="18">
        <v>8027</v>
      </c>
      <c r="G35" s="18">
        <v>0</v>
      </c>
      <c r="H35" s="18">
        <v>151.66999999999999</v>
      </c>
      <c r="I35" s="18">
        <v>0</v>
      </c>
      <c r="J35" s="18">
        <v>0</v>
      </c>
      <c r="K35" s="18">
        <v>0</v>
      </c>
      <c r="L35" s="18">
        <v>0</v>
      </c>
      <c r="M35" s="18">
        <v>20.93</v>
      </c>
      <c r="N35" s="18">
        <v>0</v>
      </c>
      <c r="O35" s="18">
        <v>44.07</v>
      </c>
      <c r="P35" s="18">
        <v>0.11</v>
      </c>
      <c r="Q35" s="18">
        <v>65</v>
      </c>
      <c r="R35" s="18">
        <v>0.08</v>
      </c>
      <c r="S35" s="18">
        <v>4163</v>
      </c>
      <c r="T35" s="18">
        <v>0</v>
      </c>
    </row>
    <row r="36" spans="1:20" ht="15" customHeight="1" x14ac:dyDescent="0.4">
      <c r="A36" s="16" t="s">
        <v>107</v>
      </c>
      <c r="B36" s="17" t="s">
        <v>83</v>
      </c>
      <c r="C36" s="17" t="s">
        <v>84</v>
      </c>
      <c r="D36" s="18">
        <v>2180.21</v>
      </c>
      <c r="E36" s="18">
        <v>-47.6</v>
      </c>
      <c r="F36" s="18">
        <v>2224.85</v>
      </c>
      <c r="G36" s="18">
        <v>-53.01</v>
      </c>
      <c r="H36" s="18">
        <v>70</v>
      </c>
      <c r="I36" s="18">
        <v>-53.85</v>
      </c>
      <c r="J36" s="18">
        <v>9.1999999999999993</v>
      </c>
      <c r="K36" s="18">
        <v>-54</v>
      </c>
      <c r="L36" s="18">
        <v>0</v>
      </c>
      <c r="M36" s="18">
        <v>23.39</v>
      </c>
      <c r="N36" s="18">
        <v>5.98</v>
      </c>
      <c r="O36" s="18">
        <v>37.590000000000003</v>
      </c>
      <c r="P36" s="18">
        <v>3.63</v>
      </c>
      <c r="Q36" s="18">
        <v>60.98</v>
      </c>
      <c r="R36" s="18">
        <v>4.5199999999999996</v>
      </c>
      <c r="S36" s="18">
        <v>230.53</v>
      </c>
      <c r="T36" s="18">
        <v>0</v>
      </c>
    </row>
    <row r="37" spans="1:20" ht="15" customHeight="1" x14ac:dyDescent="0.4">
      <c r="A37" s="38" t="s">
        <v>107</v>
      </c>
      <c r="B37" s="17" t="s">
        <v>85</v>
      </c>
      <c r="C37" s="17" t="s">
        <v>86</v>
      </c>
      <c r="D37" s="18">
        <v>5123.6000000000004</v>
      </c>
      <c r="E37" s="18">
        <v>0</v>
      </c>
      <c r="F37" s="18">
        <v>5369.58</v>
      </c>
      <c r="G37" s="18">
        <v>0</v>
      </c>
      <c r="H37" s="18">
        <v>151.66999999999999</v>
      </c>
      <c r="I37" s="18">
        <v>0</v>
      </c>
      <c r="J37" s="18">
        <v>20</v>
      </c>
      <c r="K37" s="18">
        <v>0</v>
      </c>
      <c r="L37" s="18">
        <v>0</v>
      </c>
      <c r="M37" s="18">
        <v>21.88</v>
      </c>
      <c r="N37" s="18">
        <v>0</v>
      </c>
      <c r="O37" s="18">
        <v>42.11</v>
      </c>
      <c r="P37" s="18">
        <v>-0.25</v>
      </c>
      <c r="Q37" s="18">
        <v>63.99</v>
      </c>
      <c r="R37" s="18">
        <v>-0.16</v>
      </c>
      <c r="S37" s="18">
        <v>1505.58</v>
      </c>
      <c r="T37" s="18">
        <v>0</v>
      </c>
    </row>
    <row r="38" spans="1:20" ht="15" customHeight="1" x14ac:dyDescent="0.4">
      <c r="A38" s="16" t="s">
        <v>107</v>
      </c>
      <c r="B38" s="17" t="s">
        <v>87</v>
      </c>
      <c r="C38" s="17" t="s">
        <v>88</v>
      </c>
      <c r="D38" s="18">
        <v>4603.2700000000004</v>
      </c>
      <c r="E38" s="18">
        <v>2.68</v>
      </c>
      <c r="F38" s="18">
        <v>5337.08</v>
      </c>
      <c r="G38" s="18">
        <v>2.42</v>
      </c>
      <c r="H38" s="18">
        <v>151.66999999999999</v>
      </c>
      <c r="I38" s="18">
        <v>0</v>
      </c>
      <c r="J38" s="18">
        <v>15</v>
      </c>
      <c r="K38" s="18">
        <v>0</v>
      </c>
      <c r="L38" s="18">
        <v>0</v>
      </c>
      <c r="M38" s="18">
        <v>22.23</v>
      </c>
      <c r="N38" s="18">
        <v>-0.61</v>
      </c>
      <c r="O38" s="18">
        <v>42.51</v>
      </c>
      <c r="P38" s="18">
        <v>0.67</v>
      </c>
      <c r="Q38" s="18">
        <v>64.75</v>
      </c>
      <c r="R38" s="18">
        <v>0.23</v>
      </c>
      <c r="S38" s="18">
        <v>1473.08</v>
      </c>
      <c r="T38" s="18">
        <v>0</v>
      </c>
    </row>
    <row r="39" spans="1:20" ht="15" customHeight="1" x14ac:dyDescent="0.4">
      <c r="A39" s="54" t="s">
        <v>107</v>
      </c>
      <c r="B39" s="57" t="s">
        <v>89</v>
      </c>
      <c r="C39" s="57" t="s">
        <v>90</v>
      </c>
      <c r="D39" s="58">
        <v>6057.69</v>
      </c>
      <c r="E39" s="58">
        <v>-19.989999999999998</v>
      </c>
      <c r="F39" s="58">
        <v>6545.26</v>
      </c>
      <c r="G39" s="58">
        <v>-19.95</v>
      </c>
      <c r="H39" s="58">
        <v>119</v>
      </c>
      <c r="I39" s="58">
        <v>-21.54</v>
      </c>
      <c r="J39" s="58">
        <v>15.64</v>
      </c>
      <c r="K39" s="58">
        <v>-21.8</v>
      </c>
      <c r="L39" s="58">
        <v>0</v>
      </c>
      <c r="M39" s="58">
        <v>21.45</v>
      </c>
      <c r="N39" s="58">
        <v>0.36</v>
      </c>
      <c r="O39" s="58">
        <v>43.82</v>
      </c>
      <c r="P39" s="58">
        <v>0.43</v>
      </c>
      <c r="Q39" s="58">
        <v>65.27</v>
      </c>
      <c r="R39" s="58">
        <v>0.41</v>
      </c>
      <c r="S39" s="58">
        <v>3678.42</v>
      </c>
      <c r="T39" s="58">
        <v>0</v>
      </c>
    </row>
    <row r="40" spans="1:20" ht="15" customHeight="1" x14ac:dyDescent="0.4">
      <c r="A40" s="39" t="s">
        <v>107</v>
      </c>
      <c r="B40" s="40" t="s">
        <v>91</v>
      </c>
      <c r="C40" s="40" t="s">
        <v>92</v>
      </c>
      <c r="D40" s="41">
        <v>7046.44</v>
      </c>
      <c r="E40" s="41">
        <v>-0.61</v>
      </c>
      <c r="F40" s="41">
        <v>7527.62</v>
      </c>
      <c r="G40" s="41">
        <v>-0.53</v>
      </c>
      <c r="H40" s="41">
        <v>151.66999999999999</v>
      </c>
      <c r="I40" s="41">
        <v>0</v>
      </c>
      <c r="J40" s="41">
        <v>38</v>
      </c>
      <c r="K40" s="41">
        <v>0</v>
      </c>
      <c r="L40" s="41">
        <v>0</v>
      </c>
      <c r="M40" s="41">
        <v>20.399999999999999</v>
      </c>
      <c r="N40" s="41">
        <v>0.21</v>
      </c>
      <c r="O40" s="41">
        <v>41.74</v>
      </c>
      <c r="P40" s="41">
        <v>0.54</v>
      </c>
      <c r="Q40" s="41">
        <v>62.14</v>
      </c>
      <c r="R40" s="41">
        <v>0.43</v>
      </c>
      <c r="S40" s="41">
        <v>3663.62</v>
      </c>
      <c r="T40" s="41">
        <v>0</v>
      </c>
    </row>
    <row r="41" spans="1:20" ht="15" customHeight="1" x14ac:dyDescent="0.4">
      <c r="A41" s="16" t="s">
        <v>107</v>
      </c>
      <c r="B41" s="17" t="s">
        <v>93</v>
      </c>
      <c r="C41" s="17" t="s">
        <v>94</v>
      </c>
      <c r="D41" s="18">
        <v>2757.14</v>
      </c>
      <c r="E41" s="18">
        <v>0</v>
      </c>
      <c r="F41" s="18">
        <v>2914.04</v>
      </c>
      <c r="G41" s="18">
        <v>0</v>
      </c>
      <c r="H41" s="18">
        <v>151.66999999999999</v>
      </c>
      <c r="I41" s="18">
        <v>0</v>
      </c>
      <c r="J41" s="18">
        <v>16</v>
      </c>
      <c r="K41" s="18">
        <v>0</v>
      </c>
      <c r="L41" s="18">
        <v>0</v>
      </c>
      <c r="M41" s="18">
        <v>22.91</v>
      </c>
      <c r="N41" s="18">
        <v>0</v>
      </c>
      <c r="O41" s="18">
        <v>32.67</v>
      </c>
      <c r="P41" s="18">
        <v>0.15</v>
      </c>
      <c r="Q41" s="18">
        <v>55.57</v>
      </c>
      <c r="R41" s="18">
        <v>0.09</v>
      </c>
      <c r="S41" s="18">
        <v>0</v>
      </c>
      <c r="T41" s="18">
        <v>0</v>
      </c>
    </row>
    <row r="42" spans="1:20" ht="15" customHeight="1" x14ac:dyDescent="0.4">
      <c r="A42" s="54" t="s">
        <v>107</v>
      </c>
      <c r="B42" s="55" t="s">
        <v>95</v>
      </c>
      <c r="C42" s="55" t="s">
        <v>96</v>
      </c>
      <c r="D42" s="56">
        <v>5498.07</v>
      </c>
      <c r="E42" s="56">
        <v>67.680000000000007</v>
      </c>
      <c r="F42" s="56">
        <v>5330.23</v>
      </c>
      <c r="G42" s="56">
        <v>72.75</v>
      </c>
      <c r="H42" s="56">
        <v>151.66999999999999</v>
      </c>
      <c r="I42" s="56">
        <v>71.05</v>
      </c>
      <c r="J42" s="56">
        <v>15</v>
      </c>
      <c r="K42" s="56">
        <v>70.650000000000006</v>
      </c>
      <c r="L42" s="56">
        <v>0</v>
      </c>
      <c r="M42" s="56">
        <v>22.22</v>
      </c>
      <c r="N42" s="56">
        <v>-3.42</v>
      </c>
      <c r="O42" s="56">
        <v>42.3</v>
      </c>
      <c r="P42" s="56">
        <v>-1.38</v>
      </c>
      <c r="Q42" s="56">
        <v>64.52</v>
      </c>
      <c r="R42" s="56">
        <v>-2.09</v>
      </c>
      <c r="S42" s="56">
        <v>1466.23</v>
      </c>
      <c r="T42" s="56">
        <v>0</v>
      </c>
    </row>
    <row r="43" spans="1:20" ht="15" customHeight="1" x14ac:dyDescent="0.4">
      <c r="A43" s="16" t="s">
        <v>107</v>
      </c>
      <c r="B43" s="17" t="s">
        <v>97</v>
      </c>
      <c r="C43" s="17" t="s">
        <v>98</v>
      </c>
      <c r="D43" s="18">
        <v>3154.82</v>
      </c>
      <c r="E43" s="18">
        <v>0</v>
      </c>
      <c r="F43" s="18">
        <v>3312.48</v>
      </c>
      <c r="G43" s="18">
        <v>0</v>
      </c>
      <c r="H43" s="18">
        <v>151.66999999999999</v>
      </c>
      <c r="I43" s="18">
        <v>0</v>
      </c>
      <c r="J43" s="18">
        <v>20</v>
      </c>
      <c r="K43" s="18">
        <v>0</v>
      </c>
      <c r="L43" s="18">
        <v>0</v>
      </c>
      <c r="M43" s="18">
        <v>22.49</v>
      </c>
      <c r="N43" s="18">
        <v>0</v>
      </c>
      <c r="O43" s="18">
        <v>36.24</v>
      </c>
      <c r="P43" s="18">
        <v>0.02</v>
      </c>
      <c r="Q43" s="18">
        <v>58.73</v>
      </c>
      <c r="R43" s="18">
        <v>0.01</v>
      </c>
      <c r="S43" s="18">
        <v>0</v>
      </c>
      <c r="T43" s="18">
        <v>0</v>
      </c>
    </row>
    <row r="44" spans="1:20" ht="15" customHeight="1" x14ac:dyDescent="0.4">
      <c r="A44" s="43" t="s">
        <v>107</v>
      </c>
      <c r="B44" s="44" t="s">
        <v>99</v>
      </c>
      <c r="C44" s="44" t="s">
        <v>100</v>
      </c>
      <c r="D44" s="45">
        <v>4509.04</v>
      </c>
      <c r="E44" s="46" t="s">
        <v>14</v>
      </c>
      <c r="F44" s="45">
        <v>5461.69</v>
      </c>
      <c r="G44" s="46" t="s">
        <v>14</v>
      </c>
      <c r="H44" s="45">
        <v>151.66999999999999</v>
      </c>
      <c r="I44" s="46" t="s">
        <v>14</v>
      </c>
      <c r="J44" s="45">
        <v>38</v>
      </c>
      <c r="K44" s="46" t="s">
        <v>14</v>
      </c>
      <c r="L44" s="45">
        <v>0</v>
      </c>
      <c r="M44" s="45">
        <v>18.809999999999999</v>
      </c>
      <c r="N44" s="46" t="s">
        <v>14</v>
      </c>
      <c r="O44" s="45">
        <v>35.61</v>
      </c>
      <c r="P44" s="46" t="s">
        <v>14</v>
      </c>
      <c r="Q44" s="45">
        <v>54.42</v>
      </c>
      <c r="R44" s="46" t="s">
        <v>14</v>
      </c>
      <c r="S44" s="45">
        <v>1597.69</v>
      </c>
      <c r="T44" s="45">
        <v>0</v>
      </c>
    </row>
    <row r="45" spans="1:20" ht="15" customHeight="1" x14ac:dyDescent="0.4">
      <c r="A45" s="16" t="s">
        <v>107</v>
      </c>
      <c r="B45" s="17" t="s">
        <v>101</v>
      </c>
      <c r="C45" s="17" t="s">
        <v>102</v>
      </c>
      <c r="D45" s="18">
        <v>6668.18</v>
      </c>
      <c r="E45" s="18">
        <v>0</v>
      </c>
      <c r="F45" s="18">
        <v>5017.08</v>
      </c>
      <c r="G45" s="18">
        <v>0</v>
      </c>
      <c r="H45" s="18">
        <v>151.66999999999999</v>
      </c>
      <c r="I45" s="18">
        <v>0</v>
      </c>
      <c r="J45" s="18">
        <v>38</v>
      </c>
      <c r="K45" s="18">
        <v>0</v>
      </c>
      <c r="L45" s="18">
        <v>0</v>
      </c>
      <c r="M45" s="18">
        <v>21.13</v>
      </c>
      <c r="N45" s="18">
        <v>0</v>
      </c>
      <c r="O45" s="18">
        <v>36.15</v>
      </c>
      <c r="P45" s="18">
        <v>1.61</v>
      </c>
      <c r="Q45" s="18">
        <v>57.28</v>
      </c>
      <c r="R45" s="18">
        <v>1.01</v>
      </c>
      <c r="S45" s="18">
        <v>1153.08</v>
      </c>
      <c r="T45" s="18">
        <v>0</v>
      </c>
    </row>
    <row r="46" spans="1:20" ht="15" customHeight="1" x14ac:dyDescent="0.4">
      <c r="A46" s="16" t="s">
        <v>107</v>
      </c>
      <c r="B46" s="17" t="s">
        <v>103</v>
      </c>
      <c r="C46" s="17" t="s">
        <v>104</v>
      </c>
      <c r="D46" s="18">
        <v>2304.66</v>
      </c>
      <c r="E46" s="19" t="s">
        <v>14</v>
      </c>
      <c r="F46" s="18">
        <v>2303.75</v>
      </c>
      <c r="G46" s="19" t="s">
        <v>14</v>
      </c>
      <c r="H46" s="18">
        <v>70</v>
      </c>
      <c r="I46" s="19" t="s">
        <v>14</v>
      </c>
      <c r="J46" s="18">
        <v>17.600000000000001</v>
      </c>
      <c r="K46" s="19" t="s">
        <v>14</v>
      </c>
      <c r="L46" s="18">
        <v>0</v>
      </c>
      <c r="M46" s="18">
        <v>22.07</v>
      </c>
      <c r="N46" s="19" t="s">
        <v>14</v>
      </c>
      <c r="O46" s="18">
        <v>36.74</v>
      </c>
      <c r="P46" s="19" t="s">
        <v>14</v>
      </c>
      <c r="Q46" s="18">
        <v>58.81</v>
      </c>
      <c r="R46" s="19" t="s">
        <v>14</v>
      </c>
      <c r="S46" s="18">
        <v>558.72</v>
      </c>
      <c r="T46" s="18">
        <v>0</v>
      </c>
    </row>
  </sheetData>
  <sortState ref="A2:T46">
    <sortCondition ref="B2"/>
  </sortState>
  <conditionalFormatting sqref="E21 G21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8" zoomScale="115" zoomScaleNormal="115" workbookViewId="0">
      <selection activeCell="E50" sqref="E50"/>
    </sheetView>
  </sheetViews>
  <sheetFormatPr baseColWidth="10" defaultColWidth="11.23046875" defaultRowHeight="14.6" x14ac:dyDescent="0.4"/>
  <cols>
    <col min="1" max="1" width="13.23046875" bestFit="1" customWidth="1"/>
    <col min="2" max="2" width="8.84375" bestFit="1" customWidth="1"/>
    <col min="3" max="3" width="28.07421875" bestFit="1" customWidth="1"/>
    <col min="4" max="4" width="10.23046875" bestFit="1" customWidth="1"/>
    <col min="5" max="5" width="6.4609375" bestFit="1" customWidth="1"/>
    <col min="6" max="6" width="8" bestFit="1" customWidth="1"/>
    <col min="7" max="7" width="6.4609375" bestFit="1" customWidth="1"/>
    <col min="8" max="8" width="45.53515625" bestFit="1" customWidth="1"/>
  </cols>
  <sheetData>
    <row r="1" spans="1:8" ht="29.6" thickBot="1" x14ac:dyDescent="0.4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4</v>
      </c>
      <c r="H1" s="12" t="s">
        <v>116</v>
      </c>
    </row>
    <row r="2" spans="1:8" ht="15" customHeight="1" thickBot="1" x14ac:dyDescent="0.45">
      <c r="A2" s="47" t="s">
        <v>122</v>
      </c>
      <c r="B2" s="3" t="s">
        <v>21</v>
      </c>
      <c r="C2" s="3" t="s">
        <v>22</v>
      </c>
      <c r="D2" s="4">
        <f>VLOOKUP(B2,Feuil1!$B$2:$G$46,3,FALSE)</f>
        <v>4603.71</v>
      </c>
      <c r="E2" s="5">
        <f>VLOOKUP(B2,Feuil1!$B$2:$G$46,4,FALSE)</f>
        <v>0</v>
      </c>
      <c r="F2" s="4">
        <f>VLOOKUP(B2,Feuil1!$B$2:$G$46,5,FALSE)</f>
        <v>6103.98</v>
      </c>
      <c r="G2" s="5">
        <f>VLOOKUP(B2,Feuil1!$B$2:$G$46,6,FALSE)</f>
        <v>0</v>
      </c>
    </row>
    <row r="3" spans="1:8" ht="15" customHeight="1" thickBot="1" x14ac:dyDescent="0.45">
      <c r="A3" s="48"/>
      <c r="B3" s="3" t="s">
        <v>29</v>
      </c>
      <c r="C3" s="3" t="s">
        <v>30</v>
      </c>
      <c r="D3" s="4">
        <f>VLOOKUP(B3,Feuil1!$B$2:$G$46,3,FALSE)</f>
        <v>4500.8500000000004</v>
      </c>
      <c r="E3" s="5">
        <f>VLOOKUP(B3,Feuil1!$B$2:$G$46,4,FALSE)</f>
        <v>0</v>
      </c>
      <c r="F3" s="4">
        <f>VLOOKUP(B3,Feuil1!$B$2:$G$46,5,FALSE)</f>
        <v>4333.1099999999997</v>
      </c>
      <c r="G3" s="5">
        <f>VLOOKUP(B3,Feuil1!$B$2:$G$46,6,FALSE)</f>
        <v>0</v>
      </c>
    </row>
    <row r="4" spans="1:8" ht="15" customHeight="1" thickBot="1" x14ac:dyDescent="0.45">
      <c r="A4" s="48"/>
      <c r="B4" s="3" t="s">
        <v>41</v>
      </c>
      <c r="C4" s="3" t="s">
        <v>42</v>
      </c>
      <c r="D4" s="4">
        <f>VLOOKUP(B4,Feuil1!$B$2:$G$46,3,FALSE)</f>
        <v>5421.73</v>
      </c>
      <c r="E4" s="5">
        <f>VLOOKUP(B4,Feuil1!$B$2:$G$46,4,FALSE)</f>
        <v>0</v>
      </c>
      <c r="F4" s="4">
        <f>VLOOKUP(B4,Feuil1!$B$2:$G$46,5,FALSE)</f>
        <v>6827.1</v>
      </c>
      <c r="G4" s="5">
        <f>VLOOKUP(B4,Feuil1!$B$2:$G$46,6,FALSE)</f>
        <v>0</v>
      </c>
    </row>
    <row r="5" spans="1:8" ht="15" customHeight="1" thickBot="1" x14ac:dyDescent="0.45">
      <c r="A5" s="48"/>
      <c r="B5" s="3" t="s">
        <v>49</v>
      </c>
      <c r="C5" s="3" t="s">
        <v>50</v>
      </c>
      <c r="D5" s="4">
        <f>VLOOKUP(B5,Feuil1!$B$2:$G$46,3,FALSE)</f>
        <v>4910.07</v>
      </c>
      <c r="E5" s="5">
        <f>VLOOKUP(B5,Feuil1!$B$2:$G$46,4,FALSE)</f>
        <v>0</v>
      </c>
      <c r="F5" s="4">
        <f>VLOOKUP(B5,Feuil1!$B$2:$G$46,5,FALSE)</f>
        <v>4716.8</v>
      </c>
      <c r="G5" s="5">
        <f>VLOOKUP(B5,Feuil1!$B$2:$G$46,6,FALSE)</f>
        <v>0</v>
      </c>
    </row>
    <row r="6" spans="1:8" ht="15" customHeight="1" thickBot="1" x14ac:dyDescent="0.45">
      <c r="A6" s="48"/>
      <c r="B6" s="3" t="s">
        <v>63</v>
      </c>
      <c r="C6" s="3" t="s">
        <v>64</v>
      </c>
      <c r="D6" s="4">
        <f>VLOOKUP(B6,Feuil1!$B$2:$G$46,3,FALSE)</f>
        <v>4374.1400000000003</v>
      </c>
      <c r="E6" s="5">
        <f>VLOOKUP(B6,Feuil1!$B$2:$G$46,4,FALSE)</f>
        <v>0</v>
      </c>
      <c r="F6" s="4">
        <f>VLOOKUP(B6,Feuil1!$B$2:$G$46,5,FALSE)</f>
        <v>5440.58</v>
      </c>
      <c r="G6" s="5">
        <f>VLOOKUP(B6,Feuil1!$B$2:$G$46,6,FALSE)</f>
        <v>0</v>
      </c>
    </row>
    <row r="7" spans="1:8" s="8" customFormat="1" ht="15" customHeight="1" thickBot="1" x14ac:dyDescent="0.45">
      <c r="A7" s="48"/>
      <c r="B7" s="3" t="s">
        <v>65</v>
      </c>
      <c r="C7" s="3" t="s">
        <v>66</v>
      </c>
      <c r="D7" s="4">
        <f>VLOOKUP(B7,Feuil1!$B$2:$G$46,3,FALSE)</f>
        <v>6034.95</v>
      </c>
      <c r="E7" s="5">
        <f>VLOOKUP(B7,Feuil1!$B$2:$G$46,4,FALSE)</f>
        <v>0</v>
      </c>
      <c r="F7" s="4">
        <f>VLOOKUP(B7,Feuil1!$B$2:$G$46,5,FALSE)</f>
        <v>6137.98</v>
      </c>
      <c r="G7" s="5">
        <f>VLOOKUP(B7,Feuil1!$B$2:$G$46,6,FALSE)</f>
        <v>0</v>
      </c>
    </row>
    <row r="8" spans="1:8" s="8" customFormat="1" ht="15" customHeight="1" thickBot="1" x14ac:dyDescent="0.45">
      <c r="A8" s="48"/>
      <c r="B8" s="3" t="s">
        <v>69</v>
      </c>
      <c r="C8" s="3" t="s">
        <v>70</v>
      </c>
      <c r="D8" s="4">
        <f>VLOOKUP(B8,Feuil1!$B$2:$G$46,3,FALSE)</f>
        <v>5710.68</v>
      </c>
      <c r="E8" s="5">
        <f>VLOOKUP(B8,Feuil1!$B$2:$G$46,4,FALSE)</f>
        <v>0</v>
      </c>
      <c r="F8" s="4">
        <f>VLOOKUP(B8,Feuil1!$B$2:$G$46,5,FALSE)</f>
        <v>7263.71</v>
      </c>
      <c r="G8" s="5">
        <f>VLOOKUP(B8,Feuil1!$B$2:$G$46,6,FALSE)</f>
        <v>0</v>
      </c>
    </row>
    <row r="9" spans="1:8" s="8" customFormat="1" ht="15" customHeight="1" thickBot="1" x14ac:dyDescent="0.45">
      <c r="A9" s="48"/>
      <c r="B9" s="3" t="s">
        <v>93</v>
      </c>
      <c r="C9" s="3" t="s">
        <v>94</v>
      </c>
      <c r="D9" s="4">
        <f>VLOOKUP(B9,Feuil1!$B$2:$G$46,3,FALSE)</f>
        <v>2757.14</v>
      </c>
      <c r="E9" s="5">
        <f>VLOOKUP(B9,Feuil1!$B$2:$G$46,4,FALSE)</f>
        <v>0</v>
      </c>
      <c r="F9" s="4">
        <f>VLOOKUP(B9,Feuil1!$B$2:$G$46,5,FALSE)</f>
        <v>2914.04</v>
      </c>
      <c r="G9" s="5">
        <f>VLOOKUP(B9,Feuil1!$B$2:$G$46,6,FALSE)</f>
        <v>0</v>
      </c>
    </row>
    <row r="10" spans="1:8" s="8" customFormat="1" ht="15" customHeight="1" thickBot="1" x14ac:dyDescent="0.45">
      <c r="A10" s="48"/>
      <c r="B10" s="3" t="s">
        <v>97</v>
      </c>
      <c r="C10" s="3" t="s">
        <v>98</v>
      </c>
      <c r="D10" s="4">
        <f>VLOOKUP(B10,Feuil1!$B$2:$G$46,3,FALSE)</f>
        <v>3154.82</v>
      </c>
      <c r="E10" s="5">
        <f>VLOOKUP(B10,Feuil1!$B$2:$G$46,4,FALSE)</f>
        <v>0</v>
      </c>
      <c r="F10" s="4">
        <f>VLOOKUP(B10,Feuil1!$B$2:$G$46,5,FALSE)</f>
        <v>3312.48</v>
      </c>
      <c r="G10" s="5">
        <f>VLOOKUP(B10,Feuil1!$B$2:$G$46,6,FALSE)</f>
        <v>0</v>
      </c>
    </row>
    <row r="11" spans="1:8" ht="15" customHeight="1" thickBot="1" x14ac:dyDescent="0.45">
      <c r="A11" s="48"/>
      <c r="B11" s="3" t="s">
        <v>81</v>
      </c>
      <c r="C11" s="3" t="s">
        <v>82</v>
      </c>
      <c r="D11" s="4">
        <f>VLOOKUP(B11,Feuil1!$B$2:$G$46,3,FALSE)</f>
        <v>6162.44</v>
      </c>
      <c r="E11" s="5">
        <f>VLOOKUP(B11,Feuil1!$B$2:$G$46,4,FALSE)</f>
        <v>0</v>
      </c>
      <c r="F11" s="4">
        <f>VLOOKUP(B11,Feuil1!$B$2:$G$46,5,FALSE)</f>
        <v>8027</v>
      </c>
      <c r="G11" s="5">
        <f>VLOOKUP(B11,Feuil1!$B$2:$G$46,6,FALSE)</f>
        <v>0</v>
      </c>
    </row>
    <row r="12" spans="1:8" s="8" customFormat="1" ht="15" customHeight="1" thickBot="1" x14ac:dyDescent="0.45">
      <c r="A12" s="48"/>
      <c r="B12" s="3" t="s">
        <v>101</v>
      </c>
      <c r="C12" s="3" t="s">
        <v>102</v>
      </c>
      <c r="D12" s="4">
        <f>VLOOKUP(B12,Feuil1!$B$2:$G$46,3,FALSE)</f>
        <v>6668.18</v>
      </c>
      <c r="E12" s="5">
        <f>VLOOKUP(B12,Feuil1!$B$2:$G$46,4,FALSE)</f>
        <v>0</v>
      </c>
      <c r="F12" s="4">
        <f>VLOOKUP(B12,Feuil1!$B$2:$G$46,5,FALSE)</f>
        <v>5017.08</v>
      </c>
      <c r="G12" s="5">
        <f>VLOOKUP(B12,Feuil1!$B$2:$G$46,6,FALSE)</f>
        <v>0</v>
      </c>
    </row>
    <row r="13" spans="1:8" s="8" customFormat="1" ht="15" customHeight="1" thickBot="1" x14ac:dyDescent="0.45">
      <c r="A13" s="48"/>
      <c r="B13" s="3" t="s">
        <v>23</v>
      </c>
      <c r="C13" s="3" t="s">
        <v>24</v>
      </c>
      <c r="D13" s="4">
        <f>VLOOKUP(B13,Feuil1!$B$2:$G$46,3,FALSE)</f>
        <v>5574.09</v>
      </c>
      <c r="E13" s="5">
        <f>VLOOKUP(B13,Feuil1!$B$2:$G$46,4,FALSE)</f>
        <v>20.57</v>
      </c>
      <c r="F13" s="4">
        <f>VLOOKUP(B13,Feuil1!$B$2:$G$46,5,FALSE)</f>
        <v>5570.18</v>
      </c>
      <c r="G13" s="5">
        <f>VLOOKUP(B13,Feuil1!$B$2:$G$46,6,FALSE)</f>
        <v>0</v>
      </c>
      <c r="H13" t="s">
        <v>108</v>
      </c>
    </row>
    <row r="14" spans="1:8" s="8" customFormat="1" ht="15" customHeight="1" thickBot="1" x14ac:dyDescent="0.45">
      <c r="A14" s="48"/>
      <c r="B14" s="13" t="s">
        <v>17</v>
      </c>
      <c r="C14" s="13" t="s">
        <v>18</v>
      </c>
      <c r="D14" s="14">
        <f>VLOOKUP(B14,Feuil1!$B$2:$G$46,3,FALSE)</f>
        <v>3979.43</v>
      </c>
      <c r="E14" s="5">
        <f>VLOOKUP(B14,Feuil1!$B$2:$G$46,4,FALSE)</f>
        <v>-20.079999999999998</v>
      </c>
      <c r="F14" s="14">
        <f>VLOOKUP(B14,Feuil1!$B$2:$G$46,5,FALSE)</f>
        <v>4762.25</v>
      </c>
      <c r="G14" s="5">
        <f>VLOOKUP(B14,Feuil1!$B$2:$G$46,6,FALSE)</f>
        <v>0</v>
      </c>
      <c r="H14" s="9" t="s">
        <v>115</v>
      </c>
    </row>
    <row r="15" spans="1:8" s="8" customFormat="1" ht="15" customHeight="1" thickBot="1" x14ac:dyDescent="0.45">
      <c r="A15" s="48"/>
      <c r="B15" s="3" t="s">
        <v>35</v>
      </c>
      <c r="C15" s="3" t="s">
        <v>36</v>
      </c>
      <c r="D15" s="4">
        <f>VLOOKUP(B15,Feuil1!$B$2:$G$46,3,FALSE)</f>
        <v>5240.6099999999997</v>
      </c>
      <c r="E15" s="5">
        <f>VLOOKUP(B15,Feuil1!$B$2:$G$46,4,FALSE)</f>
        <v>-0.82</v>
      </c>
      <c r="F15" s="4">
        <f>VLOOKUP(B15,Feuil1!$B$2:$G$46,5,FALSE)</f>
        <v>5252.64</v>
      </c>
      <c r="G15" s="5">
        <f>VLOOKUP(B15,Feuil1!$B$2:$G$46,6,FALSE)</f>
        <v>0</v>
      </c>
      <c r="H15" s="7" t="s">
        <v>106</v>
      </c>
    </row>
    <row r="16" spans="1:8" s="8" customFormat="1" ht="15" customHeight="1" thickBot="1" x14ac:dyDescent="0.45">
      <c r="A16" s="48"/>
      <c r="B16" s="3" t="s">
        <v>43</v>
      </c>
      <c r="C16" s="3" t="s">
        <v>44</v>
      </c>
      <c r="D16" s="4">
        <f>VLOOKUP(B16,Feuil1!$B$2:$G$46,3,FALSE)</f>
        <v>4668.5200000000004</v>
      </c>
      <c r="E16" s="5">
        <f>VLOOKUP(B16,Feuil1!$B$2:$G$46,4,FALSE)</f>
        <v>-2.06</v>
      </c>
      <c r="F16" s="4">
        <f>VLOOKUP(B16,Feuil1!$B$2:$G$46,5,FALSE)</f>
        <v>4981.41</v>
      </c>
      <c r="G16" s="5">
        <f>VLOOKUP(B16,Feuil1!$B$2:$G$46,6,FALSE)</f>
        <v>0</v>
      </c>
      <c r="H16" s="8" t="s">
        <v>106</v>
      </c>
    </row>
    <row r="17" spans="1:8" s="8" customFormat="1" ht="15" customHeight="1" thickBot="1" x14ac:dyDescent="0.45">
      <c r="A17" s="48"/>
      <c r="B17" s="3" t="s">
        <v>45</v>
      </c>
      <c r="C17" s="3" t="s">
        <v>46</v>
      </c>
      <c r="D17" s="4">
        <f>VLOOKUP(B17,Feuil1!$B$2:$G$46,3,FALSE)</f>
        <v>5078.92</v>
      </c>
      <c r="E17" s="5">
        <f>VLOOKUP(B17,Feuil1!$B$2:$G$46,4,FALSE)</f>
        <v>-2.41</v>
      </c>
      <c r="F17" s="4">
        <f>VLOOKUP(B17,Feuil1!$B$2:$G$46,5,FALSE)</f>
        <v>5692.74</v>
      </c>
      <c r="G17" s="5">
        <f>VLOOKUP(B17,Feuil1!$B$2:$G$46,6,FALSE)</f>
        <v>0</v>
      </c>
      <c r="H17" s="7" t="s">
        <v>106</v>
      </c>
    </row>
    <row r="18" spans="1:8" s="8" customFormat="1" ht="15" customHeight="1" thickBot="1" x14ac:dyDescent="0.45">
      <c r="A18" s="48"/>
      <c r="B18" s="3" t="s">
        <v>47</v>
      </c>
      <c r="C18" s="3" t="s">
        <v>48</v>
      </c>
      <c r="D18" s="4">
        <f>VLOOKUP(B18,Feuil1!$B$2:$G$46,3,FALSE)</f>
        <v>4580.2299999999996</v>
      </c>
      <c r="E18" s="5">
        <f>VLOOKUP(B18,Feuil1!$B$2:$G$46,4,FALSE)</f>
        <v>-1.74</v>
      </c>
      <c r="F18" s="4">
        <f>VLOOKUP(B18,Feuil1!$B$2:$G$46,5,FALSE)</f>
        <v>5265.87</v>
      </c>
      <c r="G18" s="5">
        <f>VLOOKUP(B18,Feuil1!$B$2:$G$46,6,FALSE)</f>
        <v>0</v>
      </c>
      <c r="H18" t="s">
        <v>106</v>
      </c>
    </row>
    <row r="19" spans="1:8" s="8" customFormat="1" ht="15" customHeight="1" thickBot="1" x14ac:dyDescent="0.45">
      <c r="A19" s="48"/>
      <c r="B19" s="3" t="s">
        <v>55</v>
      </c>
      <c r="C19" s="3" t="s">
        <v>56</v>
      </c>
      <c r="D19" s="4">
        <f>VLOOKUP(B19,Feuil1!$B$2:$G$46,3,FALSE)</f>
        <v>5158.47</v>
      </c>
      <c r="E19" s="5">
        <f>VLOOKUP(B19,Feuil1!$B$2:$G$46,4,FALSE)</f>
        <v>-2.21</v>
      </c>
      <c r="F19" s="4">
        <f>VLOOKUP(B19,Feuil1!$B$2:$G$46,5,FALSE)</f>
        <v>5834.79</v>
      </c>
      <c r="G19" s="5">
        <f>VLOOKUP(B19,Feuil1!$B$2:$G$46,6,FALSE)</f>
        <v>0</v>
      </c>
      <c r="H19" s="15" t="s">
        <v>106</v>
      </c>
    </row>
    <row r="20" spans="1:8" s="8" customFormat="1" ht="15" customHeight="1" thickBot="1" x14ac:dyDescent="0.45">
      <c r="A20" s="48"/>
      <c r="B20" s="3" t="s">
        <v>57</v>
      </c>
      <c r="C20" s="3" t="s">
        <v>58</v>
      </c>
      <c r="D20" s="4">
        <f>VLOOKUP(B20,Feuil1!$B$2:$G$46,3,FALSE)</f>
        <v>5658.36</v>
      </c>
      <c r="E20" s="5">
        <f>VLOOKUP(B20,Feuil1!$B$2:$G$46,4,FALSE)</f>
        <v>-1.25</v>
      </c>
      <c r="F20" s="4">
        <f>VLOOKUP(B20,Feuil1!$B$2:$G$46,5,FALSE)</f>
        <v>6158.94</v>
      </c>
      <c r="G20" s="5">
        <f>VLOOKUP(B20,Feuil1!$B$2:$G$46,6,FALSE)</f>
        <v>0</v>
      </c>
      <c r="H20" t="s">
        <v>106</v>
      </c>
    </row>
    <row r="21" spans="1:8" s="11" customFormat="1" ht="15" customHeight="1" thickBot="1" x14ac:dyDescent="0.45">
      <c r="A21" s="48"/>
      <c r="B21" s="3" t="s">
        <v>33</v>
      </c>
      <c r="C21" s="3" t="s">
        <v>34</v>
      </c>
      <c r="D21" s="4">
        <f>VLOOKUP(B21,Feuil1!$B$2:$G$46,3,FALSE)</f>
        <v>5231.74</v>
      </c>
      <c r="E21" s="5">
        <f>VLOOKUP(B21,Feuil1!$B$2:$G$46,4,FALSE)</f>
        <v>-0.52</v>
      </c>
      <c r="F21" s="4">
        <f>VLOOKUP(B21,Feuil1!$B$2:$G$46,5,FALSE)</f>
        <v>5461.2</v>
      </c>
      <c r="G21" s="5">
        <f>VLOOKUP(B21,Feuil1!$B$2:$G$46,6,FALSE)</f>
        <v>0</v>
      </c>
      <c r="H21" t="s">
        <v>106</v>
      </c>
    </row>
    <row r="22" spans="1:8" ht="15" customHeight="1" thickBot="1" x14ac:dyDescent="0.45">
      <c r="A22" s="48"/>
      <c r="B22" s="3" t="s">
        <v>25</v>
      </c>
      <c r="C22" s="3" t="s">
        <v>26</v>
      </c>
      <c r="D22" s="4">
        <f>VLOOKUP(B22,Feuil1!$B$2:$G$46,3,FALSE)</f>
        <v>5879.07</v>
      </c>
      <c r="E22" s="5">
        <f>VLOOKUP(B22,Feuil1!$B$2:$G$46,4,FALSE)</f>
        <v>11.95</v>
      </c>
      <c r="F22" s="4">
        <f>VLOOKUP(B22,Feuil1!$B$2:$G$46,5,FALSE)</f>
        <v>6219.16</v>
      </c>
      <c r="G22" s="5">
        <f>VLOOKUP(B22,Feuil1!$B$2:$G$46,6,FALSE)</f>
        <v>7.01</v>
      </c>
      <c r="H22" t="s">
        <v>117</v>
      </c>
    </row>
    <row r="23" spans="1:8" ht="15" customHeight="1" thickBot="1" x14ac:dyDescent="0.45">
      <c r="A23" s="48"/>
      <c r="B23" s="3" t="s">
        <v>39</v>
      </c>
      <c r="C23" s="3" t="s">
        <v>40</v>
      </c>
      <c r="D23" s="4">
        <f>VLOOKUP(B23,Feuil1!$B$2:$G$46,3,FALSE)</f>
        <v>4796.2</v>
      </c>
      <c r="E23" s="5">
        <f>VLOOKUP(B23,Feuil1!$B$2:$G$46,4,FALSE)</f>
        <v>1.33</v>
      </c>
      <c r="F23" s="4">
        <f>VLOOKUP(B23,Feuil1!$B$2:$G$46,5,FALSE)</f>
        <v>5365.1</v>
      </c>
      <c r="G23" s="5">
        <f>VLOOKUP(B23,Feuil1!$B$2:$G$46,6,FALSE)</f>
        <v>2.72</v>
      </c>
      <c r="H23" t="s">
        <v>111</v>
      </c>
    </row>
    <row r="24" spans="1:8" s="8" customFormat="1" ht="15" customHeight="1" thickBot="1" x14ac:dyDescent="0.45">
      <c r="A24" s="48"/>
      <c r="B24" s="3" t="s">
        <v>67</v>
      </c>
      <c r="C24" s="3" t="s">
        <v>68</v>
      </c>
      <c r="D24" s="4">
        <f>VLOOKUP(B24,Feuil1!$B$2:$G$46,3,FALSE)</f>
        <v>6582.68</v>
      </c>
      <c r="E24" s="5">
        <f>VLOOKUP(B24,Feuil1!$B$2:$G$46,4,FALSE)</f>
        <v>41.73</v>
      </c>
      <c r="F24" s="4">
        <f>VLOOKUP(B24,Feuil1!$B$2:$G$46,5,FALSE)</f>
        <v>7716.75</v>
      </c>
      <c r="G24" s="5">
        <f>VLOOKUP(B24,Feuil1!$B$2:$G$46,6,FALSE)</f>
        <v>42.46</v>
      </c>
      <c r="H24" t="s">
        <v>112</v>
      </c>
    </row>
    <row r="25" spans="1:8" s="8" customFormat="1" ht="15" customHeight="1" thickBot="1" x14ac:dyDescent="0.45">
      <c r="A25" s="48"/>
      <c r="B25" s="3" t="s">
        <v>73</v>
      </c>
      <c r="C25" s="3" t="s">
        <v>74</v>
      </c>
      <c r="D25" s="4">
        <f>VLOOKUP(B25,Feuil1!$B$2:$G$46,3,FALSE)</f>
        <v>5267.66</v>
      </c>
      <c r="E25" s="5">
        <f>VLOOKUP(B25,Feuil1!$B$2:$G$46,4,FALSE)</f>
        <v>2.48</v>
      </c>
      <c r="F25" s="4">
        <f>VLOOKUP(B25,Feuil1!$B$2:$G$46,5,FALSE)</f>
        <v>5477.33</v>
      </c>
      <c r="G25" s="5">
        <f>VLOOKUP(B25,Feuil1!$B$2:$G$46,6,FALSE)</f>
        <v>2.98</v>
      </c>
      <c r="H25" t="s">
        <v>113</v>
      </c>
    </row>
    <row r="26" spans="1:8" s="8" customFormat="1" ht="15" customHeight="1" thickBot="1" x14ac:dyDescent="0.45">
      <c r="A26" s="48"/>
      <c r="B26" s="3" t="s">
        <v>87</v>
      </c>
      <c r="C26" s="3" t="s">
        <v>88</v>
      </c>
      <c r="D26" s="4">
        <f>VLOOKUP(B26,Feuil1!$B$2:$G$46,3,FALSE)</f>
        <v>4603.2700000000004</v>
      </c>
      <c r="E26" s="5">
        <f>VLOOKUP(B26,Feuil1!$B$2:$G$46,4,FALSE)</f>
        <v>2.68</v>
      </c>
      <c r="F26" s="4">
        <f>VLOOKUP(B26,Feuil1!$B$2:$G$46,5,FALSE)</f>
        <v>5337.08</v>
      </c>
      <c r="G26" s="5">
        <f>VLOOKUP(B26,Feuil1!$B$2:$G$46,6,FALSE)</f>
        <v>2.42</v>
      </c>
      <c r="H26" t="s">
        <v>118</v>
      </c>
    </row>
    <row r="27" spans="1:8" s="7" customFormat="1" ht="15" customHeight="1" thickBot="1" x14ac:dyDescent="0.45">
      <c r="A27" s="48"/>
      <c r="B27" s="3" t="s">
        <v>31</v>
      </c>
      <c r="C27" s="3" t="s">
        <v>32</v>
      </c>
      <c r="D27" s="4">
        <f>VLOOKUP(B27,Feuil1!$B$2:$G$46,3,FALSE)</f>
        <v>3656.53</v>
      </c>
      <c r="E27" s="5">
        <f>VLOOKUP(B27,Feuil1!$B$2:$G$46,4,FALSE)</f>
        <v>-26.58</v>
      </c>
      <c r="F27" s="4">
        <f>VLOOKUP(B27,Feuil1!$B$2:$G$46,5,FALSE)</f>
        <v>4276.72</v>
      </c>
      <c r="G27" s="5">
        <f>VLOOKUP(B27,Feuil1!$B$2:$G$46,6,FALSE)</f>
        <v>-23.93</v>
      </c>
      <c r="H27" s="8" t="s">
        <v>114</v>
      </c>
    </row>
    <row r="28" spans="1:8" s="7" customFormat="1" ht="15" customHeight="1" thickBot="1" x14ac:dyDescent="0.45">
      <c r="A28" s="48"/>
      <c r="B28" s="3" t="s">
        <v>59</v>
      </c>
      <c r="C28" s="3" t="s">
        <v>60</v>
      </c>
      <c r="D28" s="4">
        <f>VLOOKUP(B28,Feuil1!$B$2:$G$46,3,FALSE)</f>
        <v>4789.99</v>
      </c>
      <c r="E28" s="5">
        <f>VLOOKUP(B28,Feuil1!$B$2:$G$46,4,FALSE)</f>
        <v>-0.67</v>
      </c>
      <c r="F28" s="4">
        <f>VLOOKUP(B28,Feuil1!$B$2:$G$46,5,FALSE)</f>
        <v>5147.0200000000004</v>
      </c>
      <c r="G28" s="5">
        <f>VLOOKUP(B28,Feuil1!$B$2:$G$46,6,FALSE)</f>
        <v>-0.59</v>
      </c>
      <c r="H28" t="s">
        <v>109</v>
      </c>
    </row>
    <row r="29" spans="1:8" s="7" customFormat="1" ht="15" customHeight="1" thickBot="1" x14ac:dyDescent="0.45">
      <c r="A29" s="48"/>
      <c r="B29" s="3" t="s">
        <v>75</v>
      </c>
      <c r="C29" s="3" t="s">
        <v>76</v>
      </c>
      <c r="D29" s="4">
        <f>VLOOKUP(B29,Feuil1!$B$2:$G$46,3,FALSE)</f>
        <v>2431.17</v>
      </c>
      <c r="E29" s="5">
        <f>VLOOKUP(B29,Feuil1!$B$2:$G$46,4,FALSE)</f>
        <v>-45.98</v>
      </c>
      <c r="F29" s="4">
        <f>VLOOKUP(B29,Feuil1!$B$2:$G$46,5,FALSE)</f>
        <v>2750.99</v>
      </c>
      <c r="G29" s="5">
        <f>VLOOKUP(B29,Feuil1!$B$2:$G$46,6,FALSE)</f>
        <v>-45.35</v>
      </c>
      <c r="H29" t="s">
        <v>114</v>
      </c>
    </row>
    <row r="30" spans="1:8" s="8" customFormat="1" ht="15" customHeight="1" thickBot="1" x14ac:dyDescent="0.45">
      <c r="A30" s="48"/>
      <c r="B30" s="3" t="s">
        <v>83</v>
      </c>
      <c r="C30" s="3" t="s">
        <v>84</v>
      </c>
      <c r="D30" s="4">
        <f>VLOOKUP(B30,Feuil1!$B$2:$G$46,3,FALSE)</f>
        <v>2180.21</v>
      </c>
      <c r="E30" s="5">
        <f>VLOOKUP(B30,Feuil1!$B$2:$G$46,4,FALSE)</f>
        <v>-47.6</v>
      </c>
      <c r="F30" s="4">
        <f>VLOOKUP(B30,Feuil1!$B$2:$G$46,5,FALSE)</f>
        <v>2224.85</v>
      </c>
      <c r="G30" s="5">
        <f>VLOOKUP(B30,Feuil1!$B$2:$G$46,6,FALSE)</f>
        <v>-53.01</v>
      </c>
      <c r="H30" s="15" t="s">
        <v>114</v>
      </c>
    </row>
    <row r="31" spans="1:8" s="8" customFormat="1" ht="15" customHeight="1" thickBot="1" x14ac:dyDescent="0.45">
      <c r="A31" s="48"/>
      <c r="B31" s="3" t="s">
        <v>37</v>
      </c>
      <c r="C31" s="3" t="s">
        <v>38</v>
      </c>
      <c r="D31" s="4">
        <f>VLOOKUP(B31,Feuil1!$B$2:$G$46,3,FALSE)</f>
        <v>5309.68</v>
      </c>
      <c r="E31" s="5">
        <f>VLOOKUP(B31,Feuil1!$B$2:$G$46,4,FALSE)</f>
        <v>-4.22</v>
      </c>
      <c r="F31" s="4">
        <f>VLOOKUP(B31,Feuil1!$B$2:$G$46,5,FALSE)</f>
        <v>5082.97</v>
      </c>
      <c r="G31" s="5">
        <f>VLOOKUP(B31,Feuil1!$B$2:$G$46,6,FALSE)</f>
        <v>-5.44</v>
      </c>
      <c r="H31" s="7" t="s">
        <v>119</v>
      </c>
    </row>
    <row r="32" spans="1:8" s="8" customFormat="1" ht="15" customHeight="1" thickBot="1" x14ac:dyDescent="0.45">
      <c r="A32" s="48"/>
      <c r="B32" s="13" t="s">
        <v>103</v>
      </c>
      <c r="C32" s="13" t="s">
        <v>104</v>
      </c>
      <c r="D32" s="14">
        <f>VLOOKUP(B32,Feuil1!$B$2:$G$46,3,FALSE)</f>
        <v>2304.66</v>
      </c>
      <c r="E32" s="5" t="str">
        <f>VLOOKUP(B32,Feuil1!$B$2:$G$46,4,FALSE)</f>
        <v/>
      </c>
      <c r="F32" s="14">
        <f>VLOOKUP(B32,Feuil1!$B$2:$G$46,5,FALSE)</f>
        <v>2303.75</v>
      </c>
      <c r="G32" s="5" t="str">
        <f>VLOOKUP(B32,Feuil1!$B$2:$G$46,6,FALSE)</f>
        <v/>
      </c>
      <c r="H32" s="11" t="s">
        <v>110</v>
      </c>
    </row>
    <row r="33" spans="1:9" ht="15" thickBot="1" x14ac:dyDescent="0.45">
      <c r="A33" s="48"/>
      <c r="B33" s="3" t="s">
        <v>71</v>
      </c>
      <c r="C33" s="3" t="s">
        <v>72</v>
      </c>
      <c r="D33" s="4">
        <f>VLOOKUP(B33,Feuil1!$B$2:$G$46,3,FALSE)</f>
        <v>4630.2</v>
      </c>
      <c r="E33" s="5">
        <f>VLOOKUP(B33,Feuil1!$B$2:$G$46,4,FALSE)</f>
        <v>0</v>
      </c>
      <c r="F33" s="4">
        <f>VLOOKUP(B33,Feuil1!$B$2:$G$46,5,FALSE)</f>
        <v>4795.04</v>
      </c>
      <c r="G33" s="5">
        <f>VLOOKUP(B33,Feuil1!$B$2:$G$46,6,FALSE)</f>
        <v>0</v>
      </c>
      <c r="H33" s="10" t="s">
        <v>121</v>
      </c>
    </row>
    <row r="34" spans="1:9" s="8" customFormat="1" x14ac:dyDescent="0.4">
      <c r="A34" s="48"/>
      <c r="B34" s="3" t="s">
        <v>51</v>
      </c>
      <c r="C34" s="3" t="s">
        <v>52</v>
      </c>
      <c r="D34" s="4">
        <f>VLOOKUP(B34,Feuil1!$B$2:$G$46,3,FALSE)</f>
        <v>5108.6899999999996</v>
      </c>
      <c r="E34" s="5">
        <f>VLOOKUP(B34,Feuil1!$B$2:$G$46,4,FALSE)</f>
        <v>0</v>
      </c>
      <c r="F34" s="4">
        <f>VLOOKUP(B34,Feuil1!$B$2:$G$46,5,FALSE)</f>
        <v>5606.9</v>
      </c>
      <c r="G34" s="5">
        <f>VLOOKUP(B34,Feuil1!$B$2:$G$46,6,FALSE)</f>
        <v>0</v>
      </c>
      <c r="H34" s="10" t="s">
        <v>121</v>
      </c>
    </row>
    <row r="35" spans="1:9" x14ac:dyDescent="0.4">
      <c r="A35" s="13"/>
      <c r="D35" s="20">
        <f>SUM(D2:D34)</f>
        <v>157009.09000000003</v>
      </c>
    </row>
    <row r="36" spans="1:9" ht="15" thickBot="1" x14ac:dyDescent="0.45">
      <c r="A36" s="2" t="s">
        <v>14</v>
      </c>
    </row>
    <row r="37" spans="1:9" s="7" customFormat="1" ht="15" thickBot="1" x14ac:dyDescent="0.45">
      <c r="A37" s="49" t="s">
        <v>124</v>
      </c>
      <c r="B37" s="21" t="s">
        <v>53</v>
      </c>
      <c r="C37" s="21" t="s">
        <v>54</v>
      </c>
      <c r="D37" s="4">
        <v>4021.16</v>
      </c>
      <c r="E37" s="5"/>
      <c r="F37" s="4">
        <v>4164.18</v>
      </c>
      <c r="G37" s="5"/>
      <c r="H37" s="15" t="s">
        <v>123</v>
      </c>
      <c r="I37" s="10"/>
    </row>
    <row r="38" spans="1:9" ht="15" thickBot="1" x14ac:dyDescent="0.45">
      <c r="A38" s="50"/>
      <c r="B38" s="21" t="s">
        <v>79</v>
      </c>
      <c r="C38" s="21" t="s">
        <v>80</v>
      </c>
      <c r="D38" s="4">
        <f>VLOOKUP(B38,Feuil1!$B$2:$G$46,3,FALSE)</f>
        <v>3914.98</v>
      </c>
      <c r="E38" s="5">
        <f>VLOOKUP(B38,Feuil1!$B$2:$G$46,4,FALSE)</f>
        <v>-29.57</v>
      </c>
      <c r="F38" s="4">
        <f>VLOOKUP(B38,Feuil1!$B$2:$G$46,5,FALSE)</f>
        <v>4090.55</v>
      </c>
      <c r="G38" s="5">
        <f>VLOOKUP(B38,Feuil1!$B$2:$G$46,6,FALSE)</f>
        <v>-29.41</v>
      </c>
      <c r="H38" s="15" t="s">
        <v>114</v>
      </c>
    </row>
    <row r="39" spans="1:9" ht="15" thickBot="1" x14ac:dyDescent="0.45">
      <c r="A39" s="50"/>
      <c r="B39" s="21" t="s">
        <v>91</v>
      </c>
      <c r="C39" s="21" t="s">
        <v>92</v>
      </c>
      <c r="D39" s="4">
        <f>VLOOKUP(B39,Feuil1!$B$2:$G$46,3,FALSE)</f>
        <v>7046.44</v>
      </c>
      <c r="E39" s="5">
        <f>VLOOKUP(B39,Feuil1!$B$2:$G$46,4,FALSE)</f>
        <v>-0.61</v>
      </c>
      <c r="F39" s="4">
        <f>VLOOKUP(B39,Feuil1!$B$2:$G$46,5,FALSE)</f>
        <v>7527.62</v>
      </c>
      <c r="G39" s="5">
        <f>VLOOKUP(B39,Feuil1!$B$2:$G$46,6,FALSE)</f>
        <v>-0.53</v>
      </c>
      <c r="H39" t="s">
        <v>109</v>
      </c>
    </row>
    <row r="40" spans="1:9" ht="15" thickBot="1" x14ac:dyDescent="0.45">
      <c r="A40" s="50"/>
      <c r="B40" s="21" t="s">
        <v>19</v>
      </c>
      <c r="C40" s="21" t="s">
        <v>20</v>
      </c>
      <c r="D40" s="4">
        <f>VLOOKUP(B40,Feuil1!$B$2:$G$46,3,FALSE)</f>
        <v>5531.08</v>
      </c>
      <c r="E40" s="5">
        <f>VLOOKUP(B40,Feuil1!$B$2:$G$46,4,FALSE)</f>
        <v>-2.38</v>
      </c>
      <c r="F40" s="4">
        <f>VLOOKUP(B40,Feuil1!$B$2:$G$46,5,FALSE)</f>
        <v>5755.41</v>
      </c>
      <c r="G40" s="5">
        <f>VLOOKUP(B40,Feuil1!$B$2:$G$46,6,FALSE)</f>
        <v>0</v>
      </c>
      <c r="H40" s="15" t="s">
        <v>106</v>
      </c>
    </row>
    <row r="41" spans="1:9" ht="15" thickBot="1" x14ac:dyDescent="0.45">
      <c r="A41" s="50"/>
      <c r="B41" s="21" t="s">
        <v>61</v>
      </c>
      <c r="C41" s="21" t="s">
        <v>62</v>
      </c>
      <c r="D41" s="4">
        <f>VLOOKUP(B41,Feuil1!$B$2:$G$46,3,FALSE)</f>
        <v>5314.33</v>
      </c>
      <c r="E41" s="5">
        <f>VLOOKUP(B41,Feuil1!$B$2:$G$46,4,FALSE)</f>
        <v>-1.33</v>
      </c>
      <c r="F41" s="4">
        <f>VLOOKUP(B41,Feuil1!$B$2:$G$46,5,FALSE)</f>
        <v>6423.56</v>
      </c>
      <c r="G41" s="5">
        <f>VLOOKUP(B41,Feuil1!$B$2:$G$46,6,FALSE)</f>
        <v>0</v>
      </c>
      <c r="H41" s="15" t="s">
        <v>106</v>
      </c>
    </row>
    <row r="42" spans="1:9" ht="15" thickBot="1" x14ac:dyDescent="0.45">
      <c r="A42" s="50"/>
      <c r="B42" s="21" t="s">
        <v>99</v>
      </c>
      <c r="C42" s="21" t="s">
        <v>100</v>
      </c>
      <c r="D42" s="4">
        <f>VLOOKUP(B42,Feuil1!$B$2:$G$46,3,FALSE)</f>
        <v>4509.04</v>
      </c>
      <c r="E42" s="5" t="str">
        <f>VLOOKUP(B42,Feuil1!$B$2:$G$46,4,FALSE)</f>
        <v/>
      </c>
      <c r="F42" s="4">
        <f>VLOOKUP(B42,Feuil1!$B$2:$G$46,5,FALSE)</f>
        <v>5461.69</v>
      </c>
      <c r="G42" s="5" t="str">
        <f>VLOOKUP(B42,Feuil1!$B$2:$G$46,6,FALSE)</f>
        <v/>
      </c>
      <c r="H42" t="s">
        <v>120</v>
      </c>
    </row>
    <row r="43" spans="1:9" ht="15" thickBot="1" x14ac:dyDescent="0.45">
      <c r="A43" s="50"/>
      <c r="B43" s="21" t="s">
        <v>77</v>
      </c>
      <c r="C43" s="21" t="s">
        <v>78</v>
      </c>
      <c r="D43" s="4">
        <f>VLOOKUP(B43,Feuil1!$B$2:$G$46,3,FALSE)</f>
        <v>6201.74</v>
      </c>
      <c r="E43" s="5">
        <f>VLOOKUP(B43,Feuil1!$B$2:$G$46,4,FALSE)</f>
        <v>0</v>
      </c>
      <c r="F43" s="4">
        <f>VLOOKUP(B43,Feuil1!$B$2:$G$46,5,FALSE)</f>
        <v>6242.13</v>
      </c>
      <c r="G43" s="5">
        <f>VLOOKUP(B43,Feuil1!$B$2:$G$46,6,FALSE)</f>
        <v>0</v>
      </c>
      <c r="H43" t="s">
        <v>121</v>
      </c>
    </row>
    <row r="44" spans="1:9" x14ac:dyDescent="0.4">
      <c r="A44" s="50"/>
      <c r="B44" s="21" t="s">
        <v>85</v>
      </c>
      <c r="C44" s="21" t="s">
        <v>86</v>
      </c>
      <c r="D44" s="4">
        <f>VLOOKUP(B44,Feuil1!$B$2:$G$46,3,FALSE)</f>
        <v>5123.6000000000004</v>
      </c>
      <c r="E44" s="5">
        <f>VLOOKUP(B44,Feuil1!$B$2:$G$46,4,FALSE)</f>
        <v>0</v>
      </c>
      <c r="F44" s="4">
        <f>VLOOKUP(B44,Feuil1!$B$2:$G$46,5,FALSE)</f>
        <v>5369.58</v>
      </c>
      <c r="G44" s="5">
        <f>VLOOKUP(B44,Feuil1!$B$2:$G$46,6,FALSE)</f>
        <v>0</v>
      </c>
      <c r="H44" t="s">
        <v>121</v>
      </c>
    </row>
    <row r="45" spans="1:9" x14ac:dyDescent="0.4">
      <c r="D45" s="20">
        <f>SUM(D37:D44)</f>
        <v>41662.369999999995</v>
      </c>
    </row>
    <row r="46" spans="1:9" s="42" customFormat="1" ht="15" thickBot="1" x14ac:dyDescent="0.45"/>
    <row r="47" spans="1:9" ht="15" thickBot="1" x14ac:dyDescent="0.45">
      <c r="A47" s="51" t="s">
        <v>126</v>
      </c>
      <c r="B47" s="53" t="s">
        <v>27</v>
      </c>
      <c r="C47" s="53" t="s">
        <v>28</v>
      </c>
      <c r="D47" s="4">
        <f>VLOOKUP(B47,Feuil1!$B$2:$G$46,3,FALSE)</f>
        <v>2210.66</v>
      </c>
      <c r="E47" s="5">
        <f>VLOOKUP(B47,Feuil1!$B$2:$G$46,4,FALSE)</f>
        <v>16.510000000000002</v>
      </c>
      <c r="F47" s="4">
        <f>VLOOKUP(B47,Feuil1!$B$2:$G$46,5,FALSE)</f>
        <v>2344.17</v>
      </c>
      <c r="G47" s="5">
        <f>VLOOKUP(B47,Feuil1!$B$2:$G$46,6,FALSE)</f>
        <v>15.81</v>
      </c>
      <c r="H47" s="15" t="s">
        <v>127</v>
      </c>
    </row>
    <row r="48" spans="1:9" ht="15" thickBot="1" x14ac:dyDescent="0.45">
      <c r="A48" s="52"/>
      <c r="B48" s="53" t="s">
        <v>95</v>
      </c>
      <c r="C48" s="53" t="s">
        <v>96</v>
      </c>
      <c r="D48" s="4">
        <f>VLOOKUP(B48,Feuil1!$B$2:$G$46,3,FALSE)</f>
        <v>5498.07</v>
      </c>
      <c r="E48" s="5">
        <f>VLOOKUP(B48,Feuil1!$B$2:$G$46,4,FALSE)</f>
        <v>67.680000000000007</v>
      </c>
      <c r="F48" s="4">
        <f>VLOOKUP(B48,Feuil1!$B$2:$G$46,5,FALSE)</f>
        <v>5330.23</v>
      </c>
      <c r="G48" s="5">
        <f>VLOOKUP(B48,Feuil1!$B$2:$G$46,6,FALSE)</f>
        <v>72.75</v>
      </c>
      <c r="H48" s="15" t="s">
        <v>128</v>
      </c>
    </row>
    <row r="49" spans="1:8" x14ac:dyDescent="0.4">
      <c r="A49" s="52"/>
      <c r="B49" s="53" t="s">
        <v>89</v>
      </c>
      <c r="C49" s="53" t="s">
        <v>90</v>
      </c>
      <c r="D49" s="4">
        <f>VLOOKUP(B49,Feuil1!$B$2:$G$46,3,FALSE)</f>
        <v>6057.69</v>
      </c>
      <c r="E49" s="5">
        <f>VLOOKUP(B49,Feuil1!$B$2:$G$46,4,FALSE)</f>
        <v>-19.989999999999998</v>
      </c>
      <c r="F49" s="4">
        <f>VLOOKUP(B49,Feuil1!$B$2:$G$46,5,FALSE)</f>
        <v>6545.26</v>
      </c>
      <c r="G49" s="5">
        <f>VLOOKUP(B49,Feuil1!$B$2:$G$46,6,FALSE)</f>
        <v>-19.95</v>
      </c>
      <c r="H49" s="10" t="s">
        <v>125</v>
      </c>
    </row>
    <row r="50" spans="1:8" x14ac:dyDescent="0.4">
      <c r="D50" s="20">
        <f>SUM(D47:D49)</f>
        <v>13766.419999999998</v>
      </c>
    </row>
    <row r="52" spans="1:8" ht="15" thickBot="1" x14ac:dyDescent="0.45"/>
    <row r="53" spans="1:8" x14ac:dyDescent="0.4">
      <c r="A53" s="6" t="s">
        <v>105</v>
      </c>
      <c r="B53" s="3" t="s">
        <v>15</v>
      </c>
      <c r="C53" s="3" t="s">
        <v>16</v>
      </c>
      <c r="D53" s="4">
        <f>VLOOKUP(B53,Feuil1!$B$2:$G$46,3,FALSE)</f>
        <v>8589.75</v>
      </c>
      <c r="E53" s="5">
        <f>VLOOKUP(B53,Feuil1!$B$2:$G$46,4,FALSE)</f>
        <v>22.07</v>
      </c>
      <c r="F53" s="4">
        <f>VLOOKUP(B53,Feuil1!$B$2:$G$46,5,FALSE)</f>
        <v>6926.53</v>
      </c>
      <c r="G53" s="5">
        <f>VLOOKUP(B53,Feuil1!$B$2:$G$46,6,FALSE)</f>
        <v>-17.649999999999999</v>
      </c>
    </row>
    <row r="56" spans="1:8" x14ac:dyDescent="0.4">
      <c r="D56" s="20">
        <f>D53+D45+D35</f>
        <v>207261.21000000002</v>
      </c>
    </row>
  </sheetData>
  <sortState ref="A1:I33">
    <sortCondition ref="G2"/>
  </sortState>
  <mergeCells count="3">
    <mergeCell ref="A2:A34"/>
    <mergeCell ref="A37:A44"/>
    <mergeCell ref="A47:A49"/>
  </mergeCells>
  <conditionalFormatting sqref="E53 G53 E2:E34 G2:G34 E47:E49 G47:G49 E37:E44 G37:G44">
    <cfRule type="cellIs" dxfId="2" priority="16" operator="lessThan">
      <formula>0</formula>
    </cfRule>
    <cfRule type="cellIs" dxfId="1" priority="17" operator="greaterThan">
      <formula>0</formula>
    </cfRule>
    <cfRule type="cellIs" dxfId="0" priority="18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Sadok</cp:lastModifiedBy>
  <dcterms:created xsi:type="dcterms:W3CDTF">2024-07-24T10:39:31Z</dcterms:created>
  <dcterms:modified xsi:type="dcterms:W3CDTF">2024-07-30T20:58:26Z</dcterms:modified>
</cp:coreProperties>
</file>