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3\Normal\"/>
    </mc:Choice>
  </mc:AlternateContent>
  <xr:revisionPtr revIDLastSave="0" documentId="13_ncr:1_{9AB76A0B-933F-48FA-BFDD-2AE8F528B975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'2023'!$B$26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'2023'!$B$24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6" l="1"/>
  <c r="F25" i="16"/>
  <c r="G25" i="16"/>
  <c r="H25" i="16"/>
  <c r="I25" i="16"/>
  <c r="J25" i="16"/>
  <c r="E25" i="16"/>
  <c r="N25" i="16"/>
  <c r="M25" i="16"/>
  <c r="L25" i="16"/>
  <c r="K25" i="16"/>
  <c r="E23" i="16"/>
  <c r="D23" i="16"/>
  <c r="D25" i="16" s="1"/>
  <c r="C23" i="16"/>
  <c r="C25" i="16" s="1"/>
  <c r="P22" i="16"/>
  <c r="N19" i="16"/>
  <c r="N27" i="16" s="1"/>
  <c r="M19" i="16"/>
  <c r="M27" i="16" s="1"/>
  <c r="L19" i="16"/>
  <c r="L27" i="16" s="1"/>
  <c r="K19" i="16"/>
  <c r="K27" i="16" s="1"/>
  <c r="J19" i="16"/>
  <c r="I19" i="16"/>
  <c r="H19" i="16"/>
  <c r="G19" i="16"/>
  <c r="F19" i="16"/>
  <c r="F27" i="16" s="1"/>
  <c r="P18" i="16"/>
  <c r="E17" i="16"/>
  <c r="E19" i="16" s="1"/>
  <c r="D17" i="16"/>
  <c r="D19" i="16" s="1"/>
  <c r="C17" i="16"/>
  <c r="C19" i="16" s="1"/>
  <c r="P19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6" i="15"/>
  <c r="G26" i="15"/>
  <c r="M24" i="15"/>
  <c r="L24" i="15"/>
  <c r="K24" i="15"/>
  <c r="J24" i="15"/>
  <c r="I24" i="15"/>
  <c r="H24" i="15"/>
  <c r="G24" i="15"/>
  <c r="F24" i="15"/>
  <c r="E24" i="15"/>
  <c r="D24" i="15"/>
  <c r="C24" i="15"/>
  <c r="P23" i="15"/>
  <c r="N23" i="15"/>
  <c r="N24" i="15" s="1"/>
  <c r="P22" i="15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G19" i="15"/>
  <c r="F19" i="15"/>
  <c r="F26" i="15" s="1"/>
  <c r="E19" i="15"/>
  <c r="E26" i="15" s="1"/>
  <c r="D19" i="15"/>
  <c r="D26" i="15" s="1"/>
  <c r="C19" i="15"/>
  <c r="C26" i="15" s="1"/>
  <c r="P18" i="15"/>
  <c r="N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G27" i="16" l="1"/>
  <c r="E27" i="16"/>
  <c r="H27" i="16"/>
  <c r="I27" i="16"/>
  <c r="P8" i="16"/>
  <c r="J27" i="16"/>
  <c r="C27" i="16"/>
  <c r="P25" i="16"/>
  <c r="D27" i="16"/>
  <c r="P24" i="15"/>
  <c r="P17" i="16"/>
  <c r="N19" i="15"/>
  <c r="N26" i="15" s="1"/>
  <c r="P26" i="15" s="1"/>
  <c r="P23" i="16"/>
  <c r="P19" i="15"/>
  <c r="P27" i="16" l="1"/>
  <c r="C3" i="13" s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<sst xmlns="http://schemas.openxmlformats.org/spreadsheetml/2006/main" count="74" uniqueCount="40">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</sst>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C25" sqref="C2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/>
      <c r="K6" s="33"/>
      <c r="L6" s="33"/>
      <c r="M6" s="33"/>
      <c r="N6" s="33">
        <v>4</v>
      </c>
      <c r="O6" s="31"/>
      <c r="P6" s="52">
        <f>SUM(C6:N6)</f>
        <v>4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>
        <v>4</v>
      </c>
      <c r="O7" s="31"/>
      <c r="P7" s="52">
        <f>SUM(C7:N7)</f>
        <v>4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>
        <v>4</v>
      </c>
      <c r="P11" s="53">
        <f>SUM(C11:N11)</f>
        <v>4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>N11*Params!$C$5*(1-Params!$C$3)-Params!$C$4</f>
        <v>1765</v>
      </c>
      <c r="O17" s="4"/>
      <c r="P17" s="37">
        <f>SUM(C17:N17)</f>
        <v>1765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1765</v>
      </c>
      <c r="O19" s="5"/>
      <c r="P19" s="38">
        <f>SUM(C19:O19)</f>
        <v>1765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>
        <v>1024.55</v>
      </c>
      <c r="O22" s="4"/>
      <c r="P22" s="39">
        <f>SUM(C22:N22)</f>
        <v>1024.55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>
        <f>249.29+437.27</f>
        <v>686.56</v>
      </c>
      <c r="O23" s="4"/>
      <c r="P23" s="39">
        <f>SUM(C23:N23)</f>
        <v>686.56</v>
      </c>
    </row>
    <row r="24" spans="2:16" x14ac:dyDescent="0.45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1711.11</v>
      </c>
      <c r="O24" s="4"/>
      <c r="P24" s="41">
        <f>SUM(C24:N24)</f>
        <v>1711.11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53.8900000000001</v>
      </c>
      <c r="P26" s="54">
        <f>SUM(C26:O26)</f>
        <v>53.8900000000001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C1A37-6B2B-4B1C-864B-76E0F67CB2BB}">
  <dimension ref="B1:P27"/>
  <sheetViews>
    <sheetView tabSelected="1" workbookViewId="0">
      <selection activeCell="I35" sqref="I35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>
        <v>19</v>
      </c>
      <c r="E6" s="56">
        <v>19</v>
      </c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57</v>
      </c>
    </row>
    <row r="7" spans="2:16" x14ac:dyDescent="0.45">
      <c r="B7" s="8" t="s">
        <v>20</v>
      </c>
      <c r="C7" s="33">
        <v>22</v>
      </c>
      <c r="D7" s="33">
        <v>18</v>
      </c>
      <c r="E7" s="33">
        <v>20</v>
      </c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60</v>
      </c>
    </row>
    <row r="8" spans="2:16" x14ac:dyDescent="0.45">
      <c r="B8" s="16" t="s">
        <v>21</v>
      </c>
      <c r="C8" s="32">
        <f t="shared" ref="C8:N8" si="0">C7-C6</f>
        <v>3</v>
      </c>
      <c r="D8" s="32">
        <f t="shared" si="0"/>
        <v>-1</v>
      </c>
      <c r="E8" s="32">
        <f t="shared" si="0"/>
        <v>1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22</v>
      </c>
      <c r="D11" s="10">
        <v>18</v>
      </c>
      <c r="E11" s="10">
        <v>20</v>
      </c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60</v>
      </c>
    </row>
    <row r="12" spans="2:16" x14ac:dyDescent="0.45">
      <c r="B12" s="8" t="s">
        <v>15</v>
      </c>
      <c r="C12" s="11"/>
      <c r="D12" s="11">
        <v>3</v>
      </c>
      <c r="E12" s="11">
        <v>1</v>
      </c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4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10045</v>
      </c>
      <c r="D17" s="9">
        <f>D11*Params!$C$5*(1-Params!$C$3)-Params!$C$4</f>
        <v>8205</v>
      </c>
      <c r="E17" s="9">
        <f>E11*Params!$C$5*(1-Params!$C$3)-Params!$C$4</f>
        <v>9125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27375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10045</v>
      </c>
      <c r="D19" s="25">
        <f t="shared" si="1"/>
        <v>8205</v>
      </c>
      <c r="E19" s="25">
        <f t="shared" si="1"/>
        <v>9125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27375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5305.12</v>
      </c>
      <c r="D22" s="9">
        <v>5305.12</v>
      </c>
      <c r="E22" s="9">
        <v>5305.12</v>
      </c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15915.36</v>
      </c>
    </row>
    <row r="23" spans="2:16" x14ac:dyDescent="0.45">
      <c r="B23" s="8" t="s">
        <v>8</v>
      </c>
      <c r="C23" s="9">
        <f>1174.58+2206.1</f>
        <v>3380.68</v>
      </c>
      <c r="D23" s="9">
        <f>1174.58+2206.1</f>
        <v>3380.68</v>
      </c>
      <c r="E23" s="9">
        <f>1174.58+2209.22</f>
        <v>3383.7999999999997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10145.16</v>
      </c>
    </row>
    <row r="24" spans="2:16" x14ac:dyDescent="0.45">
      <c r="B24" s="65" t="s">
        <v>39</v>
      </c>
      <c r="C24" s="66"/>
      <c r="D24" s="66"/>
      <c r="E24" s="66"/>
      <c r="F24" s="66">
        <v>1573.5</v>
      </c>
      <c r="G24" s="66"/>
      <c r="H24" s="66"/>
      <c r="I24" s="66"/>
      <c r="J24" s="66"/>
      <c r="K24" s="66"/>
      <c r="L24" s="66"/>
      <c r="M24" s="66"/>
      <c r="N24" s="66"/>
      <c r="O24" s="4"/>
      <c r="P24" s="39">
        <f>SUM(C24:N24)</f>
        <v>1573.5</v>
      </c>
    </row>
    <row r="25" spans="2:16" x14ac:dyDescent="0.45">
      <c r="B25" s="7" t="s">
        <v>3</v>
      </c>
      <c r="C25" s="40">
        <f t="shared" ref="C25:N25" si="2">SUM(C22:C23)</f>
        <v>8685.7999999999993</v>
      </c>
      <c r="D25" s="40">
        <f t="shared" si="2"/>
        <v>8685.7999999999993</v>
      </c>
      <c r="E25" s="40">
        <f>SUM(E22:E24)</f>
        <v>8688.92</v>
      </c>
      <c r="F25" s="40">
        <f t="shared" ref="F25:J25" si="3">SUM(F22:F24)</f>
        <v>1573.5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27634.019999999997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4">C19-C25</f>
        <v>1359.2000000000007</v>
      </c>
      <c r="D27" s="44">
        <f t="shared" si="4"/>
        <v>-480.79999999999927</v>
      </c>
      <c r="E27" s="44">
        <f t="shared" si="4"/>
        <v>436.07999999999993</v>
      </c>
      <c r="F27" s="44">
        <f t="shared" si="4"/>
        <v>-1573.5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-259.01999999999862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4" t="s">
        <v>23</v>
      </c>
      <c r="C2" s="64"/>
    </row>
    <row r="3" spans="2:3" ht="16.899999999999999" customHeight="1" x14ac:dyDescent="0.45">
      <c r="B3" s="34" t="s">
        <v>24</v>
      </c>
      <c r="C3" s="35">
        <f>'2023'!P26+'2024'!P27</f>
        <v>-205.12999999999852</v>
      </c>
    </row>
    <row r="4" spans="2:3" ht="16.899999999999999" customHeight="1" x14ac:dyDescent="0.45">
      <c r="B4" s="34" t="s">
        <v>26</v>
      </c>
      <c r="C4" s="36">
        <f>SUM('2023'!P12)+('2024'!P12)</f>
        <v>4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2024-04-04T03:11:15Z</dcterms:modified>
</cp:coreProperties>
</file>