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firstSheet="4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Décembre!$A$1:$I$205</definedName>
    <definedName name="_xlnm._FilterDatabase" localSheetId="1" hidden="1">Février!$A$1:$J$1</definedName>
    <definedName name="_xlnm._FilterDatabase" localSheetId="0" hidden="1">Janvier!$A$1:$H$282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27" l="1"/>
  <c r="N44" i="27"/>
  <c r="N43" i="27"/>
  <c r="N42" i="27"/>
  <c r="N41" i="27"/>
  <c r="N39" i="27"/>
  <c r="N28" i="27"/>
  <c r="N27" i="27"/>
  <c r="N26" i="27"/>
  <c r="N25" i="27"/>
  <c r="N24" i="27"/>
  <c r="N23" i="27"/>
  <c r="N22" i="27"/>
  <c r="N21" i="27"/>
  <c r="N19" i="27"/>
  <c r="N18" i="27"/>
  <c r="N17" i="27"/>
  <c r="N16" i="27"/>
  <c r="N15" i="27"/>
  <c r="N14" i="27"/>
  <c r="N13" i="27"/>
  <c r="N12" i="27"/>
  <c r="N10" i="27"/>
  <c r="N9" i="27"/>
  <c r="N8" i="27"/>
  <c r="N7" i="27"/>
  <c r="M13" i="27" l="1"/>
  <c r="L13" i="27"/>
  <c r="K13" i="27"/>
  <c r="J13" i="27"/>
  <c r="I13" i="27"/>
  <c r="H13" i="27"/>
  <c r="G13" i="27"/>
  <c r="F13" i="27"/>
  <c r="E13" i="27"/>
  <c r="D13" i="27"/>
  <c r="C13" i="27"/>
  <c r="P13" i="27" l="1"/>
  <c r="K57" i="27"/>
  <c r="K53" i="27"/>
  <c r="J53" i="27"/>
  <c r="M14" i="27" l="1"/>
  <c r="L14" i="27"/>
  <c r="K14" i="27"/>
  <c r="J14" i="27"/>
  <c r="I14" i="27"/>
  <c r="H14" i="27"/>
  <c r="G14" i="27"/>
  <c r="E14" i="27"/>
  <c r="F14" i="27"/>
  <c r="D14" i="27"/>
  <c r="C14" i="27"/>
  <c r="P14" i="27" l="1"/>
  <c r="M16" i="27"/>
  <c r="L16" i="27"/>
  <c r="K16" i="27"/>
  <c r="J16" i="27"/>
  <c r="I16" i="27"/>
  <c r="H16" i="27"/>
  <c r="G16" i="27"/>
  <c r="F16" i="27"/>
  <c r="E16" i="27"/>
  <c r="D16" i="27"/>
  <c r="C16" i="27"/>
  <c r="P16" i="27" l="1"/>
  <c r="M10" i="27"/>
  <c r="L10" i="27"/>
  <c r="K10" i="27"/>
  <c r="J10" i="27"/>
  <c r="I10" i="27"/>
  <c r="H10" i="27"/>
  <c r="G10" i="27"/>
  <c r="F10" i="27"/>
  <c r="E10" i="27"/>
  <c r="D10" i="27"/>
  <c r="C10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P10" i="27" l="1"/>
  <c r="P32" i="27"/>
  <c r="M45" i="27"/>
  <c r="L45" i="27"/>
  <c r="K45" i="27"/>
  <c r="J45" i="27"/>
  <c r="I45" i="27"/>
  <c r="H45" i="27"/>
  <c r="G45" i="27"/>
  <c r="F45" i="27"/>
  <c r="E45" i="27"/>
  <c r="D45" i="27"/>
  <c r="C45" i="27"/>
  <c r="P45" i="27" l="1"/>
  <c r="M19" i="27"/>
  <c r="L19" i="27"/>
  <c r="K19" i="27"/>
  <c r="J19" i="27"/>
  <c r="I19" i="27"/>
  <c r="H19" i="27"/>
  <c r="G19" i="27"/>
  <c r="F19" i="27"/>
  <c r="E19" i="27"/>
  <c r="D19" i="27"/>
  <c r="C19" i="27"/>
  <c r="M44" i="27"/>
  <c r="L44" i="27"/>
  <c r="K44" i="27"/>
  <c r="J44" i="27"/>
  <c r="I44" i="27"/>
  <c r="H44" i="27"/>
  <c r="G44" i="27"/>
  <c r="F44" i="27"/>
  <c r="E44" i="27"/>
  <c r="D44" i="27"/>
  <c r="C44" i="27"/>
  <c r="P19" i="27" l="1"/>
  <c r="P44" i="27"/>
  <c r="E53" i="27"/>
  <c r="N37" i="27" l="1"/>
  <c r="M37" i="27"/>
  <c r="L37" i="27"/>
  <c r="K37" i="27"/>
  <c r="J37" i="27"/>
  <c r="I37" i="27"/>
  <c r="H37" i="27"/>
  <c r="G37" i="27"/>
  <c r="F37" i="27"/>
  <c r="E37" i="27"/>
  <c r="D37" i="27"/>
  <c r="C37" i="27"/>
  <c r="P37" i="27" l="1"/>
  <c r="C35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P34" i="27" l="1"/>
  <c r="N40" i="27"/>
  <c r="M40" i="27"/>
  <c r="L40" i="27"/>
  <c r="K40" i="27"/>
  <c r="J40" i="27"/>
  <c r="I40" i="27"/>
  <c r="H40" i="27"/>
  <c r="G40" i="27"/>
  <c r="F40" i="27"/>
  <c r="E40" i="27"/>
  <c r="D40" i="27"/>
  <c r="C40" i="27"/>
  <c r="M15" i="27" l="1"/>
  <c r="L15" i="27"/>
  <c r="K15" i="27"/>
  <c r="J15" i="27"/>
  <c r="I15" i="27"/>
  <c r="H15" i="27"/>
  <c r="G15" i="27"/>
  <c r="F15" i="27"/>
  <c r="E15" i="27"/>
  <c r="D15" i="27"/>
  <c r="C15" i="27"/>
  <c r="P15" i="27" l="1"/>
  <c r="N36" i="27"/>
  <c r="M36" i="27"/>
  <c r="L36" i="27"/>
  <c r="K36" i="27"/>
  <c r="J36" i="27"/>
  <c r="I36" i="27"/>
  <c r="H36" i="27"/>
  <c r="G36" i="27"/>
  <c r="F36" i="27"/>
  <c r="E36" i="27"/>
  <c r="D36" i="27"/>
  <c r="C36" i="27"/>
  <c r="P36" i="27" l="1"/>
  <c r="C53" i="27"/>
  <c r="C4" i="27" l="1"/>
  <c r="N51" i="27" l="1"/>
  <c r="N50" i="27"/>
  <c r="N49" i="27"/>
  <c r="N48" i="27"/>
  <c r="N47" i="27"/>
  <c r="M51" i="27"/>
  <c r="M50" i="27"/>
  <c r="M49" i="27"/>
  <c r="M48" i="27"/>
  <c r="M47" i="27"/>
  <c r="M43" i="27"/>
  <c r="M42" i="27"/>
  <c r="M41" i="27"/>
  <c r="M39" i="27"/>
  <c r="M28" i="27"/>
  <c r="M27" i="27"/>
  <c r="M25" i="27"/>
  <c r="M24" i="27"/>
  <c r="M23" i="27"/>
  <c r="M22" i="27"/>
  <c r="M21" i="27"/>
  <c r="M26" i="27"/>
  <c r="M9" i="27" l="1"/>
  <c r="N35" i="27" l="1"/>
  <c r="M35" i="27"/>
  <c r="L35" i="27"/>
  <c r="K35" i="27"/>
  <c r="J35" i="27"/>
  <c r="I35" i="27"/>
  <c r="H35" i="27"/>
  <c r="G35" i="27"/>
  <c r="F35" i="27"/>
  <c r="E35" i="27"/>
  <c r="D35" i="27"/>
  <c r="P35" i="27" l="1"/>
  <c r="I51" i="27"/>
  <c r="I50" i="27"/>
  <c r="I49" i="27"/>
  <c r="I47" i="27"/>
  <c r="I43" i="27"/>
  <c r="I42" i="27"/>
  <c r="I41" i="27"/>
  <c r="I39" i="27"/>
  <c r="I33" i="27"/>
  <c r="I31" i="27"/>
  <c r="I30" i="27"/>
  <c r="I29" i="27"/>
  <c r="I28" i="27"/>
  <c r="I27" i="27"/>
  <c r="I26" i="27"/>
  <c r="I25" i="27"/>
  <c r="I24" i="27"/>
  <c r="I23" i="27"/>
  <c r="I22" i="27"/>
  <c r="I21" i="27"/>
  <c r="I18" i="27"/>
  <c r="I17" i="27"/>
  <c r="I9" i="27"/>
  <c r="I8" i="27"/>
  <c r="I7" i="27"/>
  <c r="I12" i="27"/>
  <c r="I64" i="27" l="1"/>
  <c r="N33" i="27"/>
  <c r="M33" i="27"/>
  <c r="L33" i="27"/>
  <c r="K33" i="27"/>
  <c r="J33" i="27"/>
  <c r="H33" i="27"/>
  <c r="G33" i="27"/>
  <c r="F33" i="27"/>
  <c r="E33" i="27"/>
  <c r="D33" i="27"/>
  <c r="C33" i="27"/>
  <c r="P33" i="27" l="1"/>
  <c r="F51" i="27"/>
  <c r="F50" i="27"/>
  <c r="F49" i="27"/>
  <c r="F48" i="27"/>
  <c r="F47" i="27"/>
  <c r="F31" i="27"/>
  <c r="F30" i="27"/>
  <c r="F29" i="27"/>
  <c r="F28" i="27"/>
  <c r="F27" i="27"/>
  <c r="F26" i="27"/>
  <c r="F25" i="27"/>
  <c r="F24" i="27"/>
  <c r="F23" i="27"/>
  <c r="F22" i="27"/>
  <c r="F21" i="27"/>
  <c r="F18" i="27"/>
  <c r="F17" i="27"/>
  <c r="F12" i="27"/>
  <c r="F65" i="27" s="1"/>
  <c r="F9" i="27"/>
  <c r="F8" i="27"/>
  <c r="F7" i="27"/>
  <c r="F66" i="27" s="1"/>
  <c r="F43" i="27"/>
  <c r="F42" i="27"/>
  <c r="F39" i="27"/>
  <c r="F41" i="27"/>
  <c r="F64" i="27" l="1"/>
  <c r="P40" i="27"/>
  <c r="N30" i="27"/>
  <c r="M30" i="27"/>
  <c r="K30" i="27"/>
  <c r="K29" i="27"/>
  <c r="J30" i="27"/>
  <c r="J29" i="27"/>
  <c r="H30" i="27"/>
  <c r="H29" i="27"/>
  <c r="G30" i="27"/>
  <c r="G29" i="27"/>
  <c r="E30" i="27"/>
  <c r="E29" i="27"/>
  <c r="D30" i="27"/>
  <c r="D29" i="27"/>
  <c r="C30" i="27"/>
  <c r="L30" i="27"/>
  <c r="C29" i="27"/>
  <c r="N29" i="27"/>
  <c r="M29" i="27"/>
  <c r="L29" i="27"/>
  <c r="D31" i="27"/>
  <c r="E31" i="27"/>
  <c r="G31" i="27"/>
  <c r="H31" i="27"/>
  <c r="J31" i="27"/>
  <c r="K31" i="27"/>
  <c r="L31" i="27"/>
  <c r="M31" i="27"/>
  <c r="N31" i="27"/>
  <c r="C31" i="27"/>
  <c r="P30" i="27" l="1"/>
  <c r="P29" i="27"/>
  <c r="P31" i="27"/>
  <c r="K41" i="27" l="1"/>
  <c r="K27" i="27"/>
  <c r="L27" i="27"/>
  <c r="K26" i="27"/>
  <c r="K21" i="27"/>
  <c r="K17" i="27"/>
  <c r="K12" i="27"/>
  <c r="K65" i="27" s="1"/>
  <c r="K48" i="27"/>
  <c r="J42" i="27"/>
  <c r="J41" i="27"/>
  <c r="J39" i="27"/>
  <c r="J27" i="27"/>
  <c r="J17" i="27"/>
  <c r="J12" i="27"/>
  <c r="J65" i="27" s="1"/>
  <c r="J21" i="27"/>
  <c r="J25" i="27"/>
  <c r="J26" i="27"/>
  <c r="L51" i="27" l="1"/>
  <c r="L50" i="27"/>
  <c r="L49" i="27"/>
  <c r="L48" i="27"/>
  <c r="L47" i="27"/>
  <c r="L43" i="27"/>
  <c r="L42" i="27"/>
  <c r="L41" i="27"/>
  <c r="L39" i="27"/>
  <c r="L28" i="27"/>
  <c r="L26" i="27"/>
  <c r="L25" i="27"/>
  <c r="L24" i="27"/>
  <c r="L23" i="27"/>
  <c r="L22" i="27"/>
  <c r="L21" i="27"/>
  <c r="L18" i="27"/>
  <c r="L17" i="27"/>
  <c r="L12" i="27"/>
  <c r="L65" i="27" s="1"/>
  <c r="L9" i="27"/>
  <c r="L8" i="27"/>
  <c r="L7" i="27"/>
  <c r="L66" i="27" s="1"/>
  <c r="K51" i="27"/>
  <c r="K50" i="27"/>
  <c r="K49" i="27"/>
  <c r="K47" i="27"/>
  <c r="K43" i="27"/>
  <c r="K42" i="27"/>
  <c r="K39" i="27"/>
  <c r="K28" i="27"/>
  <c r="K25" i="27"/>
  <c r="K24" i="27"/>
  <c r="K23" i="27"/>
  <c r="K22" i="27"/>
  <c r="K18" i="27"/>
  <c r="K9" i="27"/>
  <c r="J9" i="27"/>
  <c r="K8" i="27"/>
  <c r="J8" i="27"/>
  <c r="K7" i="27"/>
  <c r="K66" i="27" s="1"/>
  <c r="H7" i="27"/>
  <c r="H66" i="27" s="1"/>
  <c r="G17" i="27"/>
  <c r="G28" i="27"/>
  <c r="G42" i="27"/>
  <c r="G48" i="27"/>
  <c r="G50" i="27"/>
  <c r="G41" i="27"/>
  <c r="G21" i="27"/>
  <c r="G12" i="27"/>
  <c r="G65" i="27" s="1"/>
  <c r="G7" i="27"/>
  <c r="G66" i="27" s="1"/>
  <c r="G26" i="27"/>
  <c r="G39" i="27"/>
  <c r="G51" i="27"/>
  <c r="G49" i="27"/>
  <c r="G47" i="27"/>
  <c r="G43" i="27"/>
  <c r="G27" i="27"/>
  <c r="G25" i="27"/>
  <c r="G24" i="27"/>
  <c r="G23" i="27"/>
  <c r="G22" i="27"/>
  <c r="G18" i="27"/>
  <c r="G9" i="27"/>
  <c r="G8" i="27"/>
  <c r="K64" i="27" l="1"/>
  <c r="L64" i="27"/>
  <c r="G64" i="27"/>
  <c r="E7" i="27"/>
  <c r="E66" i="27" s="1"/>
  <c r="E25" i="27"/>
  <c r="E26" i="27"/>
  <c r="E39" i="27"/>
  <c r="D42" i="27"/>
  <c r="D41" i="27"/>
  <c r="D12" i="27"/>
  <c r="D65" i="27" s="1"/>
  <c r="D26" i="27"/>
  <c r="D4" i="27"/>
  <c r="E4" i="27" s="1"/>
  <c r="F4" i="27" l="1"/>
  <c r="G4" i="27" s="1"/>
  <c r="H4" i="27" s="1"/>
  <c r="C41" i="27"/>
  <c r="C12" i="27"/>
  <c r="C65" i="27" s="1"/>
  <c r="C26" i="27"/>
  <c r="C27" i="27"/>
  <c r="C42" i="27"/>
  <c r="C50" i="27"/>
  <c r="C21" i="27"/>
  <c r="D25" i="27"/>
  <c r="I4" i="27" l="1"/>
  <c r="J4" i="27" s="1"/>
  <c r="C48" i="27"/>
  <c r="C51" i="27"/>
  <c r="K4" i="27" l="1"/>
  <c r="L4" i="27" s="1"/>
  <c r="M4" i="27" s="1"/>
  <c r="N4" i="27" s="1"/>
  <c r="J7" i="27"/>
  <c r="J66" i="27" s="1"/>
  <c r="D7" i="27"/>
  <c r="D66" i="27" s="1"/>
  <c r="C7" i="27"/>
  <c r="C66" i="27" s="1"/>
  <c r="P53" i="27"/>
  <c r="P56" i="27"/>
  <c r="P55" i="27"/>
  <c r="P57" i="27"/>
  <c r="C49" i="27"/>
  <c r="C18" i="27" l="1"/>
  <c r="H42" i="27"/>
  <c r="C25" i="27" l="1"/>
  <c r="C23" i="27" l="1"/>
  <c r="D24" i="27" l="1"/>
  <c r="C24" i="27" l="1"/>
  <c r="M12" i="27" l="1"/>
  <c r="M65" i="27" s="1"/>
  <c r="D43" i="27" l="1"/>
  <c r="C43" i="27" l="1"/>
  <c r="J50" i="27"/>
  <c r="H50" i="27"/>
  <c r="E50" i="27"/>
  <c r="D50" i="27"/>
  <c r="E42" i="27"/>
  <c r="H41" i="27"/>
  <c r="E41" i="27"/>
  <c r="P50" i="27" l="1"/>
  <c r="P54" i="27"/>
  <c r="N65" i="27"/>
  <c r="H9" i="27" l="1"/>
  <c r="E9" i="27"/>
  <c r="D9" i="27"/>
  <c r="C9" i="27"/>
  <c r="H39" i="27"/>
  <c r="D39" i="27"/>
  <c r="C39" i="27"/>
  <c r="M18" i="27"/>
  <c r="M64" i="27" s="1"/>
  <c r="J18" i="27"/>
  <c r="H18" i="27"/>
  <c r="E18" i="27"/>
  <c r="D18" i="27"/>
  <c r="J23" i="27"/>
  <c r="H23" i="27"/>
  <c r="E23" i="27"/>
  <c r="J22" i="27"/>
  <c r="H22" i="27"/>
  <c r="E22" i="27"/>
  <c r="D23" i="27"/>
  <c r="D22" i="27"/>
  <c r="C22" i="27"/>
  <c r="P39" i="27" l="1"/>
  <c r="P22" i="27"/>
  <c r="P23" i="27"/>
  <c r="P18" i="27"/>
  <c r="P9" i="27"/>
  <c r="P4" i="27"/>
  <c r="M8" i="27" l="1"/>
  <c r="H8" i="27"/>
  <c r="E8" i="27"/>
  <c r="D8" i="27"/>
  <c r="C8" i="27"/>
  <c r="P8" i="27" l="1"/>
  <c r="M17" i="27"/>
  <c r="N66" i="27"/>
  <c r="M7" i="27"/>
  <c r="M66" i="27" s="1"/>
  <c r="N64" i="27" l="1"/>
  <c r="R50" i="27"/>
  <c r="H25" i="27"/>
  <c r="J24" i="27"/>
  <c r="H24" i="27"/>
  <c r="E24" i="27"/>
  <c r="H17" i="27"/>
  <c r="E17" i="27"/>
  <c r="D17" i="27"/>
  <c r="C17" i="27"/>
  <c r="I65" i="27"/>
  <c r="H12" i="27"/>
  <c r="H65" i="27" s="1"/>
  <c r="E12" i="27"/>
  <c r="E65" i="27" s="1"/>
  <c r="I66" i="27"/>
  <c r="P7" i="27" l="1"/>
  <c r="P25" i="27"/>
  <c r="P24" i="27"/>
  <c r="P17" i="27"/>
  <c r="P12" i="27"/>
  <c r="J28" i="27"/>
  <c r="J64" i="27" s="1"/>
  <c r="H28" i="27"/>
  <c r="E28" i="27"/>
  <c r="D28" i="27"/>
  <c r="C28" i="27"/>
  <c r="C64" i="27" s="1"/>
  <c r="H27" i="27"/>
  <c r="E27" i="27"/>
  <c r="D27" i="27"/>
  <c r="P5" i="27"/>
  <c r="P28" i="27" l="1"/>
  <c r="P27" i="27"/>
  <c r="J43" i="27" l="1"/>
  <c r="H43" i="27"/>
  <c r="E43" i="27"/>
  <c r="P43" i="27" l="1"/>
  <c r="J51" i="27"/>
  <c r="H51" i="27"/>
  <c r="E51" i="27"/>
  <c r="D51" i="27"/>
  <c r="J49" i="27"/>
  <c r="H49" i="27"/>
  <c r="E49" i="27"/>
  <c r="D49" i="27"/>
  <c r="J48" i="27"/>
  <c r="I48" i="27"/>
  <c r="H48" i="27"/>
  <c r="E48" i="27"/>
  <c r="D48" i="27"/>
  <c r="J47" i="27"/>
  <c r="H47" i="27"/>
  <c r="E47" i="27"/>
  <c r="D47" i="27"/>
  <c r="C47" i="27"/>
  <c r="H26" i="27"/>
  <c r="H21" i="27"/>
  <c r="E21" i="27"/>
  <c r="E64" i="27" s="1"/>
  <c r="D21" i="27"/>
  <c r="D64" i="27" s="1"/>
  <c r="H64" i="27" l="1"/>
  <c r="P49" i="27"/>
  <c r="R49" i="27" s="1"/>
  <c r="P48" i="27"/>
  <c r="R48" i="27" s="1"/>
  <c r="P51" i="27"/>
  <c r="R51" i="27" s="1"/>
  <c r="P47" i="27"/>
  <c r="R47" i="27" s="1"/>
  <c r="P42" i="27"/>
  <c r="P26" i="27"/>
  <c r="P21" i="27"/>
  <c r="P41" i="27"/>
</calcChain>
</file>

<file path=xl/comments1.xml><?xml version="1.0" encoding="utf-8"?>
<comments xmlns="http://schemas.openxmlformats.org/spreadsheetml/2006/main">
  <authors>
    <author>Auteur</author>
  </authors>
  <commentList>
    <comment ref="C47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URSSAF / DSN 12-2023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paiement cotisation T4 - 2023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paiement cotisation T4 - 2023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DGFIP : 
prélèvement du mois Décembre 2023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+5€ regul 12/2023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Régul taux pas septembre</t>
        </r>
      </text>
    </comment>
  </commentList>
</comments>
</file>

<file path=xl/sharedStrings.xml><?xml version="1.0" encoding="utf-8"?>
<sst xmlns="http://schemas.openxmlformats.org/spreadsheetml/2006/main" count="6076" uniqueCount="1132">
  <si>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</si>
  <si>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</si>
  <si>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</si>
  <si>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</si>
  <si>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</si>
  <si>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</si>
  <si>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</si>
  <si>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</si>
  <si>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</si>
  <si>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</si>
  <si>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</si>
  <si>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</si>
  <si>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</si>
  <si>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</si>
  <si>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</si>
  <si>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</si>
  <si>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</si>
  <si>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</si>
  <si>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</si>
  <si>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</si>
  <si>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</si>
  <si>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</si>
  <si>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</si>
  <si>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</si>
  <si>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</si>
  <si>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</si>
  <si>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</si>
  <si>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</si>
  <si>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</si>
  <si>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</si>
  <si>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</si>
  <si>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</si>
  <si>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</si>
  <si>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</si>
  <si>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</si>
  <si>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</si>
  <si>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</si>
  <si>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</si>
  <si>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</si>
  <si>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</si>
  <si>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</si>
  <si>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</si>
  <si>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</si>
  <si>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</si>
  <si>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</si>
  <si>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</si>
  <si>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</si>
  <si>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</si>
  <si>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</si>
  <si>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</si>
  <si>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</si>
  <si>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</si>
  <si>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</si>
  <si>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</si>
  <si>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</si>
  <si>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</si>
  <si>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</si>
  <si>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</si>
  <si>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CMSM</t>
  </si>
  <si>
    <t>SeDomicilier</t>
  </si>
  <si>
    <t>Prévoyance (contrat n° 2840186110000)</t>
  </si>
  <si>
    <t>Mutuelle (contrat n° 2840186420000)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</si>
  <si>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</si>
  <si>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</si>
  <si>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</si>
  <si>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</si>
  <si>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</si>
  <si>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</si>
  <si>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</si>
  <si>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Qonto</t>
  </si>
  <si>
    <t>TERAGONE SOLUTIONS</t>
  </si>
  <si>
    <t>Hazem BENAMOR</t>
  </si>
  <si>
    <t>BIOKOU Edna</t>
  </si>
  <si>
    <t>AMRI Marwa</t>
  </si>
  <si>
    <t>SNOUSSI Wadii</t>
  </si>
  <si>
    <t>GOUYVENOUX Cedric</t>
  </si>
  <si>
    <t>TABOUBI Bechir</t>
  </si>
  <si>
    <t>MEJDOUB Oussama</t>
  </si>
  <si>
    <t>DAHBI SKALI Anas</t>
  </si>
  <si>
    <t>OUERTANI Zied</t>
  </si>
  <si>
    <t>THABET Idris</t>
  </si>
  <si>
    <t>LEHLIB Ahmed</t>
  </si>
  <si>
    <t>JAZIRI Anis</t>
  </si>
  <si>
    <t>BIOKOU Sourou Mabayomidje JF</t>
  </si>
  <si>
    <t>HOUIDI Ramzi</t>
  </si>
  <si>
    <t>GOLALI Chelcy</t>
  </si>
  <si>
    <t>BEN AOUN Hamza</t>
  </si>
  <si>
    <t>BEN SASSI Dhia Eddine</t>
  </si>
  <si>
    <t>RIAHI Rafik</t>
  </si>
  <si>
    <t>ZAFZEF Mourad</t>
  </si>
  <si>
    <t>MILADI Houssem Eddine</t>
  </si>
  <si>
    <t>AJINA Amir</t>
  </si>
  <si>
    <t>DAMMAK Salma</t>
  </si>
  <si>
    <t>MEKNI Mohamed Amine</t>
  </si>
  <si>
    <t>AJJEL Mahdi</t>
  </si>
  <si>
    <t>KHEMISSI Hassen</t>
  </si>
  <si>
    <t>AFFES Mohamed Ali</t>
  </si>
  <si>
    <t>RGUEI Ahmed</t>
  </si>
  <si>
    <t>TOIOUILOU Kassay</t>
  </si>
  <si>
    <t>EL AOUAD Mostapha</t>
  </si>
  <si>
    <t>REZGUI Yosser</t>
  </si>
  <si>
    <t>ABIDLI Nabil</t>
  </si>
  <si>
    <t>BoondManager</t>
  </si>
  <si>
    <t>MR OUERTANI ZIED</t>
  </si>
  <si>
    <t>M. Bechir TABOUBI</t>
  </si>
  <si>
    <t>Monsieur HOUIDI RAMZI</t>
  </si>
  <si>
    <t>M MOHAMED AMINE MEKNI</t>
  </si>
  <si>
    <t>MME NSIRI MARWA</t>
  </si>
  <si>
    <t>M. Anis Jazir</t>
  </si>
  <si>
    <t>M. Ahmed HARZALLAH</t>
  </si>
  <si>
    <t>M. HAZEM BENAMOR</t>
  </si>
  <si>
    <t>Oussama MEJDOUB</t>
  </si>
  <si>
    <t>M. KALLEL Kassem</t>
  </si>
  <si>
    <t>M. MILADI HOUSSEM EDDINE</t>
  </si>
  <si>
    <t>Mme Hanane Boumi</t>
  </si>
  <si>
    <t>M. AHMED LEHLIB</t>
  </si>
  <si>
    <t>M. Hassen Khemissi</t>
  </si>
  <si>
    <t>Mangopay</t>
  </si>
  <si>
    <t>M. Mohamed Affes</t>
  </si>
  <si>
    <t>M GOLALI CHELCY</t>
  </si>
  <si>
    <t>M RAFIK RIAHI</t>
  </si>
  <si>
    <t>M. RAMI NEIFAR</t>
  </si>
  <si>
    <t>M. BIOKOU S M J</t>
  </si>
  <si>
    <t>M.Anas DAHBI SKALI</t>
  </si>
  <si>
    <t>EKWATEUR</t>
  </si>
  <si>
    <t>NIJI</t>
  </si>
  <si>
    <t>AUBAY</t>
  </si>
  <si>
    <t>CLEVERMIND</t>
  </si>
  <si>
    <t>INTM</t>
  </si>
  <si>
    <t>HPY*OVH</t>
  </si>
  <si>
    <t>SEDOMICILIER</t>
  </si>
  <si>
    <t>SOFTEAM</t>
  </si>
  <si>
    <t>TANEO CONSULTING</t>
  </si>
  <si>
    <t>GVDJ TECHNOLOGIES</t>
  </si>
  <si>
    <t>HITECHPROS SAS-HITECHPROS</t>
  </si>
  <si>
    <t>SQUARE IT SERVICES</t>
  </si>
  <si>
    <t>NEO SOFT SERVICES</t>
  </si>
  <si>
    <t>physical_card_plus</t>
  </si>
  <si>
    <t>team_essential_2023 1</t>
  </si>
  <si>
    <t>FACT202310-024</t>
  </si>
  <si>
    <t>Formation Devops- Hazem BENAMOR 202312</t>
  </si>
  <si>
    <t>Virement HIGHSKILL</t>
  </si>
  <si>
    <t>F2023000038718</t>
  </si>
  <si>
    <t>HARZALLAH Ahmed</t>
  </si>
  <si>
    <t>BENAMOR Hazem</t>
  </si>
  <si>
    <t>KALLEL Kassem</t>
  </si>
  <si>
    <t>BOUMI Hanane</t>
  </si>
  <si>
    <t>LEHLIB AHMED</t>
  </si>
  <si>
    <t>Malt-Gouyven Malt</t>
  </si>
  <si>
    <t>NEIFAR Rami</t>
  </si>
  <si>
    <t>FACT202311015</t>
  </si>
  <si>
    <t>202310.017</t>
  </si>
  <si>
    <t>FACT202311-037</t>
  </si>
  <si>
    <t>HIGHSKILL prest.10/23</t>
  </si>
  <si>
    <t>FACT202311-003</t>
  </si>
  <si>
    <t>FACT202311-009</t>
  </si>
  <si>
    <t>Facture ABO SSII NO 77916</t>
  </si>
  <si>
    <t>FACT202311-034 HIGH SKILL</t>
  </si>
  <si>
    <t>FSCT2401NSSPA000037</t>
  </si>
  <si>
    <t>SIJO</t>
  </si>
  <si>
    <t>PRIMO CONSULTING</t>
  </si>
  <si>
    <t>SAPIENS GROUP</t>
  </si>
  <si>
    <t>SUEZ EAU FRANCE</t>
  </si>
  <si>
    <t>ITS GROUP</t>
  </si>
  <si>
    <t>HIGHSKILL JUILLET</t>
  </si>
  <si>
    <t>PRESTA 2311 M. FOUZAII</t>
  </si>
  <si>
    <t>SEPA 585 SAPIENS PORTAGE</t>
  </si>
  <si>
    <t>FACT202311-005 2023-11-30 7728.00 7728.00</t>
  </si>
  <si>
    <t>High Skill Khemissi 11/23 BFI</t>
  </si>
  <si>
    <t>PRODUCT DEVELOPMENT</t>
  </si>
  <si>
    <t>Genius Holding</t>
  </si>
  <si>
    <t>S.A.R.L. ANBRY CONSULTING</t>
  </si>
  <si>
    <t>Ahmed REGUEI</t>
  </si>
  <si>
    <t>M  KALLEL KASSEM</t>
  </si>
  <si>
    <t>SARL  H.R. TEAM</t>
  </si>
  <si>
    <t>NETPOWER CONSULTING</t>
  </si>
  <si>
    <t>MARGO CONSEIL</t>
  </si>
  <si>
    <t>ONYX</t>
  </si>
  <si>
    <t>High Skill   H.MILADI   12.2023</t>
  </si>
  <si>
    <t>FACT202310-01</t>
  </si>
  <si>
    <t>1023-1</t>
  </si>
  <si>
    <t>Achat Encre Hazem BENAMOR 202301</t>
  </si>
  <si>
    <t>1023-2</t>
  </si>
  <si>
    <t>1123-3</t>
  </si>
  <si>
    <t>Achat Ecran Ahmed REGUEI</t>
  </si>
  <si>
    <t>Achat Imprimante EPSON Hazem BENAMOR</t>
  </si>
  <si>
    <t>F 227 HIGHSKILL 11/23 Hanane Boumi</t>
  </si>
  <si>
    <t>FACT202311-027</t>
  </si>
  <si>
    <t>FACT202311-026</t>
  </si>
  <si>
    <t>FACT202311-024</t>
  </si>
  <si>
    <t>FACT202311-025</t>
  </si>
  <si>
    <t>Fact. FACT202311-018 De 30.11.2023</t>
  </si>
  <si>
    <t>HIGHSKILL - FACT202310-037</t>
  </si>
  <si>
    <t>HIGHSKILL - FACT202310-036</t>
  </si>
  <si>
    <t>HIGHSKILL - FACT202311-016</t>
  </si>
  <si>
    <t>Virement de Kassem KALLEL - remboursement Frais KM</t>
  </si>
  <si>
    <t>ONEDIRECT</t>
  </si>
  <si>
    <t>GUARANI ATLANTIQUE</t>
  </si>
  <si>
    <t>SAS   NEXORIS</t>
  </si>
  <si>
    <t>FREELANCE.COM</t>
  </si>
  <si>
    <t>OCEANE CONSULTING</t>
  </si>
  <si>
    <t>SNCF INTERNET</t>
  </si>
  <si>
    <t>FACT202311-050</t>
  </si>
  <si>
    <t>sepa_inbound_transfer</t>
  </si>
  <si>
    <t>FACT202310-016 2023-10-31 12144.00 12144.00</t>
  </si>
  <si>
    <t>FACT202311-007008</t>
  </si>
  <si>
    <t>Facture FF0094217 HIGHSKILL</t>
  </si>
  <si>
    <t>HIGHSKILL FAC 202311-043</t>
  </si>
  <si>
    <t>transport</t>
  </si>
  <si>
    <t>URSSAF D ILE DE FRANCE</t>
  </si>
  <si>
    <t>UR 117000001570967628    DEC 23788617793000160124</t>
  </si>
  <si>
    <t>sepa_outbound_transfer</t>
  </si>
  <si>
    <t>MANGOPAY SA</t>
  </si>
  <si>
    <t>FREE MOBILE</t>
  </si>
  <si>
    <t>Malt-ABIDLI</t>
  </si>
  <si>
    <t>Astreinte</t>
  </si>
  <si>
    <t>S.A.S MEETSHAKE</t>
  </si>
  <si>
    <t>COMMANDE</t>
  </si>
  <si>
    <t>IONOS SARL</t>
  </si>
  <si>
    <t>ID FACTO</t>
  </si>
  <si>
    <t>DNH*GO DADDY EUROPE EU</t>
  </si>
  <si>
    <t>SQLI</t>
  </si>
  <si>
    <t>GALAXY SOFTWARE SARL</t>
  </si>
  <si>
    <t>DGFIP</t>
  </si>
  <si>
    <t>FACT202311028 novembre 2023 HIGHSKILL SIJO PP2125782</t>
  </si>
  <si>
    <t>AHMED RGUEI PROD NOVEMBRE</t>
  </si>
  <si>
    <t>FACT202312-042</t>
  </si>
  <si>
    <t>FACT FACT202311-023</t>
  </si>
  <si>
    <t>PASDSN15012024-122023-92031181800016</t>
  </si>
  <si>
    <t>FACT 202311-022</t>
  </si>
  <si>
    <t>MALAKOFF HUMANIS</t>
  </si>
  <si>
    <t>HISCOX SA HISCOX SA</t>
  </si>
  <si>
    <t>BUK-ME-Facture nÂ°TMP_FAC64</t>
  </si>
  <si>
    <t>EI CHRISTOPHE LUCAS</t>
  </si>
  <si>
    <t>OUAKRIM Boutaina</t>
  </si>
  <si>
    <t>OTHMAN Emna</t>
  </si>
  <si>
    <t>BEN HELEL Mohamed Sadok</t>
  </si>
  <si>
    <t>BEY Azer</t>
  </si>
  <si>
    <t>FOUZAII Mohamed</t>
  </si>
  <si>
    <t>BOUBAKER Mohamed</t>
  </si>
  <si>
    <t>CHACHIL Jamal</t>
  </si>
  <si>
    <t>HAMDI Besma</t>
  </si>
  <si>
    <t>gotogate_fr_MSRC03</t>
  </si>
  <si>
    <t>SIGHT EXPLORE</t>
  </si>
  <si>
    <t>RETRAITE - MALAKOFF HUMANIS - 202312M - SIRET 92031181800016 -AG033000019028528</t>
  </si>
  <si>
    <t>Police d'assurance numero : HARCP0350436</t>
  </si>
  <si>
    <t>BUK-ME-Facture nTMPFAC64</t>
  </si>
  <si>
    <t>FCT20231229</t>
  </si>
  <si>
    <t>20240126-0914</t>
  </si>
  <si>
    <t>acompte Janvier 2024</t>
  </si>
  <si>
    <t>TVA-012024-3310CA3</t>
  </si>
  <si>
    <t>202311.002</t>
  </si>
  <si>
    <t>FACT202312-045 2023-12-31 11040.00 11040.00</t>
  </si>
  <si>
    <t>Fact. FACT202312-004 De 22.12.2023</t>
  </si>
  <si>
    <t>FACT202312-024</t>
  </si>
  <si>
    <t>FACT202312-038</t>
  </si>
  <si>
    <t>FACT202312-026</t>
  </si>
  <si>
    <t>FACT202312-041</t>
  </si>
  <si>
    <t>FACT202312-012</t>
  </si>
  <si>
    <t>FACT202311-017</t>
  </si>
  <si>
    <t>WERFELLI Alaaeddinne</t>
  </si>
  <si>
    <t>HIGHSKILL prest.11/23</t>
  </si>
  <si>
    <t>FACT202312-052</t>
  </si>
  <si>
    <t>AYOS-TECH</t>
  </si>
  <si>
    <t>Salaire Janvier 2024</t>
  </si>
  <si>
    <t>facture novembre</t>
  </si>
  <si>
    <t>facture decembre 2023</t>
  </si>
  <si>
    <t>LEHIBOU</t>
  </si>
  <si>
    <t>NOUR'S COFFEE</t>
  </si>
  <si>
    <t>ETIHAD AI6072404992196</t>
  </si>
  <si>
    <t>ETIHAD AI6072404992197</t>
  </si>
  <si>
    <t>FACT202311-035</t>
  </si>
  <si>
    <t>FACT202312031</t>
  </si>
  <si>
    <t>42721:HIGHSKILL:11/2023</t>
  </si>
  <si>
    <t>Malt-Gouyven</t>
  </si>
  <si>
    <t>F2024000040354</t>
  </si>
  <si>
    <t>OUNIS Mokhtar</t>
  </si>
  <si>
    <t>NEO-SOFT SERVICES</t>
  </si>
  <si>
    <t>HIGHTEAM</t>
  </si>
  <si>
    <t>AXA FRANCE COLL</t>
  </si>
  <si>
    <t>HIGH TEX IT CONSULTING</t>
  </si>
  <si>
    <t>WYNSYS FRANCE</t>
  </si>
  <si>
    <t>DEGETEL</t>
  </si>
  <si>
    <t>FSCT2401NSSPA000304</t>
  </si>
  <si>
    <t>FACT202312 039</t>
  </si>
  <si>
    <t>FACT202312 013</t>
  </si>
  <si>
    <t>I0000747281073-AXA COLL T4 2023-Contrat 2840186110000-HighSkill      -Mandat 00SP000000000000213763</t>
  </si>
  <si>
    <t>I0000747281074-AXA COLL T4 2023-Contrat 2840186420000-HighSkill      -Mandat 00SP000000000000213763</t>
  </si>
  <si>
    <t>FACT202311-01</t>
  </si>
  <si>
    <t>F012024-001</t>
  </si>
  <si>
    <t>REG FAC N FACT202311 011</t>
  </si>
  <si>
    <t>AYDON</t>
  </si>
  <si>
    <t>High Skill Khemissi 12/23 BFI</t>
  </si>
  <si>
    <t>1223-5</t>
  </si>
  <si>
    <t>1123-1</t>
  </si>
  <si>
    <t>F-23-11-AYD006622</t>
  </si>
  <si>
    <t>1123-2</t>
  </si>
  <si>
    <t>Mohamed Amine MEKNI</t>
  </si>
  <si>
    <t>Nabil ABIDLI</t>
  </si>
  <si>
    <t>M BEN HELEL MOHAMED SADOK</t>
  </si>
  <si>
    <t>Houssem Eddine MILADI</t>
  </si>
  <si>
    <t>Mme Besma Hamdi</t>
  </si>
  <si>
    <t>M. OUNIS MOKHTAR</t>
  </si>
  <si>
    <t>Remboursement frais refacture Mohamed MEKNI</t>
  </si>
  <si>
    <t>frais de deplacement refacture Mohamed MEKNI</t>
  </si>
  <si>
    <t>achat PC + ECRAN ABIDLI</t>
  </si>
  <si>
    <t>Achat Houssem Eddine Miladi - Telephone</t>
  </si>
  <si>
    <t>HAMDI BESMA</t>
  </si>
  <si>
    <t>Achat Oussama MEJDOUB Telephone</t>
  </si>
  <si>
    <t>FACT202312-022</t>
  </si>
  <si>
    <t>FACT202312-005 high skill</t>
  </si>
  <si>
    <t>High Skill   H.MILADI   01.2024</t>
  </si>
  <si>
    <t>Mokhtar OUNIS</t>
  </si>
  <si>
    <t>APPLE STORE R178</t>
  </si>
  <si>
    <t>ACTENCY</t>
  </si>
  <si>
    <t>PRESTA 2312 M.FOUZAII</t>
  </si>
  <si>
    <t>F 474 HIGHSKILL 12/23 Rami Neifar</t>
  </si>
  <si>
    <t>Remboursement Frais Km</t>
  </si>
  <si>
    <t>achat Telephone OUNIS</t>
  </si>
  <si>
    <t>FACT202312-036</t>
  </si>
  <si>
    <t>REG FAC N 202312 056</t>
  </si>
  <si>
    <t>ACTENCY FACT202312 053</t>
  </si>
  <si>
    <t>Facture FF0095530 HIGHSKILL</t>
  </si>
  <si>
    <t>HIGHSKILL - FACT202312-023</t>
  </si>
  <si>
    <t>FACT202401-037</t>
  </si>
  <si>
    <t>URSSAF D'ILE DE FRANCE</t>
  </si>
  <si>
    <t>AMUNDI ESR</t>
  </si>
  <si>
    <t>11799 CMSM Facture NÂ°222172</t>
  </si>
  <si>
    <t>Mohamed BOUBAKER</t>
  </si>
  <si>
    <t>UR 117000001570967628    DEC 23788617793000160224</t>
  </si>
  <si>
    <t>UR 117000001570967628    JANV24788617793000160224</t>
  </si>
  <si>
    <t>AHMED RGUEI PROD DECEMBRE</t>
  </si>
  <si>
    <t>Malt-ABIDLI Malt</t>
  </si>
  <si>
    <t>11799 CMSM Facture N222172</t>
  </si>
  <si>
    <t>achat PC Bureautique BOUBABKER</t>
  </si>
  <si>
    <t>OCEANE CONSULTING AS</t>
  </si>
  <si>
    <t>HIGHSKILL</t>
  </si>
  <si>
    <t>PASDSN15022024-012024-92031181800016</t>
  </si>
  <si>
    <t>DQE-SOFTWARE</t>
  </si>
  <si>
    <t>FACT FACT202312-034</t>
  </si>
  <si>
    <t>RETRAITE - MALAKOFF HUMANIS - 202401M - SIRET 92031181800016 -AG033000019321761</t>
  </si>
  <si>
    <t>FACT202312-033</t>
  </si>
  <si>
    <t>FACT202401-008 2024-01-31 12672.00 12672.00</t>
  </si>
  <si>
    <t>FACT202401-048</t>
  </si>
  <si>
    <t>TVA-022024-3310CA3</t>
  </si>
  <si>
    <t>202312.037</t>
  </si>
  <si>
    <t>REGIE AUTONOME DES TRANSPORTS PARISIENS</t>
  </si>
  <si>
    <t>FACT202312-046</t>
  </si>
  <si>
    <t>FACT202401-047</t>
  </si>
  <si>
    <t>FACT202401-036</t>
  </si>
  <si>
    <t>FACT202401-041</t>
  </si>
  <si>
    <t>FACT202401-034</t>
  </si>
  <si>
    <t>REG FAC N FACT202401 013</t>
  </si>
  <si>
    <t>FACT20312017/FSYS2303901:7956/</t>
  </si>
  <si>
    <t>F2024000041854</t>
  </si>
  <si>
    <t>43958:HIGHSKILL:12/2023</t>
  </si>
  <si>
    <t>decembre</t>
  </si>
  <si>
    <t>FACT202401-014</t>
  </si>
  <si>
    <t>YI GROUP</t>
  </si>
  <si>
    <t>HIPPO 4 TEMPS</t>
  </si>
  <si>
    <t>gotogate1000279260</t>
  </si>
  <si>
    <t>gotogate1001617177</t>
  </si>
  <si>
    <t>Acompte sur Salaire</t>
  </si>
  <si>
    <t>Salaire Fevrier 2024</t>
  </si>
  <si>
    <t>FACT202401 022</t>
  </si>
  <si>
    <t>FACT202401 023</t>
  </si>
  <si>
    <t>FACT202401-054</t>
  </si>
  <si>
    <t>FSCT2402NSSPA000155</t>
  </si>
  <si>
    <t>HIGHSKILL prest.12/23</t>
  </si>
  <si>
    <t>01/ HIGHSKILL 01-2024</t>
  </si>
  <si>
    <t>F012024-002</t>
  </si>
  <si>
    <t>FACT202312-01</t>
  </si>
  <si>
    <t>Complement Prestation Janvier 2024</t>
  </si>
  <si>
    <t>F-23-12-AYD006722</t>
  </si>
  <si>
    <t>1223-1</t>
  </si>
  <si>
    <t>1223-2</t>
  </si>
  <si>
    <t>0124-5</t>
  </si>
  <si>
    <t>FACT202312-028</t>
  </si>
  <si>
    <t>FACT202312-032</t>
  </si>
  <si>
    <t>FACT202312-054</t>
  </si>
  <si>
    <t>FACT202312-002</t>
  </si>
  <si>
    <t>FACT202312-029</t>
  </si>
  <si>
    <t>FACT202312-027</t>
  </si>
  <si>
    <t>FACT202401-024</t>
  </si>
  <si>
    <t>M BEY AZER</t>
  </si>
  <si>
    <t>202401-012</t>
  </si>
  <si>
    <t>High Skill Khemissi 01/24 BFI</t>
  </si>
  <si>
    <t>Fact. FACT202401-016 De 31.01.2024</t>
  </si>
  <si>
    <t>PRESTA 2401 M.FOUZAII</t>
  </si>
  <si>
    <t>LYNK LLTJART CO</t>
  </si>
  <si>
    <t>APPLE.COM/BILL</t>
  </si>
  <si>
    <t>High Skill   H.MILADI   02.2024</t>
  </si>
  <si>
    <t>F 800 HIGHSKILL 1/24 Hanane Boumi</t>
  </si>
  <si>
    <t>fx_card_plus</t>
  </si>
  <si>
    <t>SQUARE IT SERV</t>
  </si>
  <si>
    <t>BoutaÃ¯na OUAKRIM</t>
  </si>
  <si>
    <t>LEGALPLACE</t>
  </si>
  <si>
    <t>032 HIGH SKILL</t>
  </si>
  <si>
    <t>achat iphone 15 Pro Max Boutaina</t>
  </si>
  <si>
    <t>REGLEMENTLEGALPLACECSE202403</t>
  </si>
  <si>
    <t>Facture FF0096702 HIGHSKILL</t>
  </si>
  <si>
    <t>FACT202402-018</t>
  </si>
  <si>
    <t>FACT202401-011</t>
  </si>
  <si>
    <t>FACT202401-010</t>
  </si>
  <si>
    <t>ACTENCY FACT202401 035</t>
  </si>
  <si>
    <t>HIGHSKILL - SACEM-SNOUSSI</t>
  </si>
  <si>
    <t>FACT202402-032</t>
  </si>
  <si>
    <t>HIGHSKILL SIJO PP2881045</t>
  </si>
  <si>
    <t>HIGHSKILL FAC 202401-025</t>
  </si>
  <si>
    <t>IS-032024-2571</t>
  </si>
  <si>
    <t>UR 117000001570967628    FEV 24788617793000180324</t>
  </si>
  <si>
    <t>11799 PREVEAM Facture NÂ°226840</t>
  </si>
  <si>
    <t>NANOTECH</t>
  </si>
  <si>
    <t>Anas DAHBI SKALI</t>
  </si>
  <si>
    <t>02/ HIGHSKILL 02-2024</t>
  </si>
  <si>
    <t>AHMED PROD JANVIER</t>
  </si>
  <si>
    <t>11799 PREVEAM Facture N226840</t>
  </si>
  <si>
    <t>2024-000014</t>
  </si>
  <si>
    <t>F-001-2023-12</t>
  </si>
  <si>
    <t>achat Iphone 15 Pro Max + Adaptateur SKALI</t>
  </si>
  <si>
    <t>Interessement</t>
  </si>
  <si>
    <t>1471305 - HIGHSKILL - interessement Amir AJINA</t>
  </si>
  <si>
    <t>1471305 - HIGHSKILL - interessement Zied OUERTANI</t>
  </si>
  <si>
    <t>Captain Vegetal F20231206-10564</t>
  </si>
  <si>
    <t>CLICKUP</t>
  </si>
  <si>
    <t>LA POSTE BOUTIQU</t>
  </si>
  <si>
    <t>PASDSN15032024-022024-92031181800016</t>
  </si>
  <si>
    <t>Remboursement OCEANE CONSULTING</t>
  </si>
  <si>
    <t>fx_card</t>
  </si>
  <si>
    <t>RETRAITE - MALAKOFF HUMANIS - 202402M - SIRET 92031181800016 -AG033000019621239</t>
  </si>
  <si>
    <t>Remboursement</t>
  </si>
  <si>
    <t>Remboursement Facture client</t>
  </si>
  <si>
    <t>TOPBIZ</t>
  </si>
  <si>
    <t>202401.005</t>
  </si>
  <si>
    <t>FACT202402-051 2024-02-29 12096.00 12096.00</t>
  </si>
  <si>
    <t>FACT202402-041</t>
  </si>
  <si>
    <t>FACT202402-047</t>
  </si>
  <si>
    <t>FACT202402-036</t>
  </si>
  <si>
    <t>FACT202401-006 FACT202402-006</t>
  </si>
  <si>
    <t>TVA-032024-3310CA3</t>
  </si>
  <si>
    <t>HIGHSKILL prest.01/24</t>
  </si>
  <si>
    <t>ASENIUM</t>
  </si>
  <si>
    <t>HIGHSKILL 202401-002 JAN/24</t>
  </si>
  <si>
    <t>FACT202402-040</t>
  </si>
  <si>
    <t>COMPL FACT 202401-019</t>
  </si>
  <si>
    <t>Salaire Mars 2024</t>
  </si>
  <si>
    <t>FACT202401-042</t>
  </si>
  <si>
    <t>FACT202401-030</t>
  </si>
  <si>
    <t>Sami HAMDI</t>
  </si>
  <si>
    <t>F2024000043560</t>
  </si>
  <si>
    <t>Reglement SAMI HAMDI Facture NF00033</t>
  </si>
  <si>
    <t>FSCT2403NSSPA000168</t>
  </si>
  <si>
    <t>FACT202402 024</t>
  </si>
  <si>
    <t>FACT202402 023</t>
  </si>
  <si>
    <t>FACT202402-050</t>
  </si>
  <si>
    <t>ATLAS SOUTENIR LES COMPETENCES</t>
  </si>
  <si>
    <t>Besma HAMDI</t>
  </si>
  <si>
    <t>Hamza BEN AOUN</t>
  </si>
  <si>
    <t>FACT202401-01</t>
  </si>
  <si>
    <t>F012024-003</t>
  </si>
  <si>
    <t>Prelevement ENT 616145</t>
  </si>
  <si>
    <t>0124-2</t>
  </si>
  <si>
    <t>Remboursement frais refactures Besma HAMDI</t>
  </si>
  <si>
    <t>0124-1</t>
  </si>
  <si>
    <t>AYDON-202401</t>
  </si>
  <si>
    <t>achat Telephone BEN AOUN</t>
  </si>
  <si>
    <t>0224-5</t>
  </si>
  <si>
    <t>FACT202402-012</t>
  </si>
  <si>
    <t>High Skill Khemissi 02/24 BFI</t>
  </si>
  <si>
    <t>ATLAS</t>
  </si>
  <si>
    <t>MICROSOFT#G042429630</t>
  </si>
  <si>
    <t>FACT202402-011</t>
  </si>
  <si>
    <t>PRESTA 2402 M.FOUZAII</t>
  </si>
  <si>
    <t>High Skill   H.MILADI   03.2024</t>
  </si>
  <si>
    <t>Acompte ABIDLI 202404</t>
  </si>
  <si>
    <t>FCT20240322</t>
  </si>
  <si>
    <t>Prestation de service Fevrier 2024</t>
  </si>
  <si>
    <t>F 987 HIGHSKILL 2/24 Hanane Boumi</t>
  </si>
  <si>
    <t>Fact. FACT202402-034 De 29.02.2024</t>
  </si>
  <si>
    <t>HIGHSKILL 202402-001 FEV/24</t>
  </si>
  <si>
    <t>ACTENCY FACT202402 030</t>
  </si>
  <si>
    <t>Facture FF0098116 HIGHSKILL</t>
  </si>
  <si>
    <t>FACT202402-009  010</t>
  </si>
  <si>
    <t>UR 117000001570967628    MARS24788617793000160424</t>
  </si>
  <si>
    <t>REG FAC N FACT202402 042</t>
  </si>
  <si>
    <t>Cedric GOUYVENOUX</t>
  </si>
  <si>
    <t>Wadii SNOUSSI</t>
  </si>
  <si>
    <t>FACT202401017/FSYS2400306:11016/</t>
  </si>
  <si>
    <t>Achat Iphone 15 Pro Max Cedric GOUYVENOUX</t>
  </si>
  <si>
    <t>Achat Ecran Wadii SNOUSSI</t>
  </si>
  <si>
    <t>1471305 - HIGHSKILL - interessement</t>
  </si>
  <si>
    <t>FACT202402014 HIGHSKILL SIJO PP3362947</t>
  </si>
  <si>
    <t>2024-000006</t>
  </si>
  <si>
    <t>2024-000020</t>
  </si>
  <si>
    <t>PARADIS DEFENSE</t>
  </si>
  <si>
    <t>PASDSN15042024-032024-92031181800016</t>
  </si>
  <si>
    <t>FACT FACT202402-019</t>
  </si>
  <si>
    <t>HIGHSKILL FACT202402-049</t>
  </si>
  <si>
    <t>HIGHSKILL - SNOUSSI</t>
  </si>
  <si>
    <t>HIGHSKILL FACT202401-015</t>
  </si>
  <si>
    <t>Salaire Avril 2024</t>
  </si>
  <si>
    <t>FACT202403-011 2024-03-31 12096.00 12096.00</t>
  </si>
  <si>
    <t>OH MY CHOU</t>
  </si>
  <si>
    <t>LEGALSTART.FR</t>
  </si>
  <si>
    <t>WWW.SMARTEVENTSCY.COM</t>
  </si>
  <si>
    <t>FiverrEU</t>
  </si>
  <si>
    <t>RETRAITE - MALAKOFF HUMANIS - 202403M - SIRET 92031181800016 -AG033000019947624</t>
  </si>
  <si>
    <t>FACT202403-032</t>
  </si>
  <si>
    <t>FACT202403-037</t>
  </si>
  <si>
    <t>FACT202403-004</t>
  </si>
  <si>
    <t>FACT202403-055</t>
  </si>
  <si>
    <t>PRESTATION FEVRIER</t>
  </si>
  <si>
    <t>FACT202403-009</t>
  </si>
  <si>
    <t>I0000772860984-AXA COLL T1 2024-Contrat 2840186420000-HIGHSKILL      -Mandat 00SP000000000000213763</t>
  </si>
  <si>
    <t>I0000772860983-AXA COLL T1 2024-Contrat 2840186110000-HIGHSKILL      -Mandat 00SP000000000000213763</t>
  </si>
  <si>
    <t>TVA-042024-3310CA3</t>
  </si>
  <si>
    <t>LEGALSTART</t>
  </si>
  <si>
    <t>CHANNAOUI Hiba</t>
  </si>
  <si>
    <t>BENHZEZ Ali</t>
  </si>
  <si>
    <t>FACT202401-031</t>
  </si>
  <si>
    <t>FACT202401-045</t>
  </si>
  <si>
    <t>FACT202401-044</t>
  </si>
  <si>
    <t>FACT202401-027</t>
  </si>
  <si>
    <t>FACT202401-046</t>
  </si>
  <si>
    <t>FACT202402-005</t>
  </si>
  <si>
    <t>Mourad - Avril</t>
  </si>
  <si>
    <t>HIGHSKILL prest.02/24</t>
  </si>
  <si>
    <t>FSCT2404NSSPA000242</t>
  </si>
  <si>
    <t>FACT202402046/FSYS2400454:11016/</t>
  </si>
  <si>
    <t>PAUSE</t>
  </si>
  <si>
    <t>11799 PREVEAM Facture NÂ°230961</t>
  </si>
  <si>
    <t>Rami NEIFAR</t>
  </si>
  <si>
    <t>F2024000045205</t>
  </si>
  <si>
    <t>FACT202403-036 HIGH SKILL</t>
  </si>
  <si>
    <t>FACT202403-017</t>
  </si>
  <si>
    <t>FACT202403 026</t>
  </si>
  <si>
    <t>FACT202403-049</t>
  </si>
  <si>
    <t>11799 PREVEAM Facture N230961</t>
  </si>
  <si>
    <t>Frais Formation Rami NEIFAR</t>
  </si>
  <si>
    <t>FACT202403 025</t>
  </si>
  <si>
    <t>FACT202403-031</t>
  </si>
  <si>
    <t>M. CHACHIL JAMAL</t>
  </si>
  <si>
    <t>M. ALI BENHZEZ</t>
  </si>
  <si>
    <t>HIGHSKILL 202404-001 MAR/24</t>
  </si>
  <si>
    <t>FACT202402-02</t>
  </si>
  <si>
    <t>PMT158</t>
  </si>
  <si>
    <t>03/ HIGHSKILL 03-2024</t>
  </si>
  <si>
    <t>F-24-02-AYD007078</t>
  </si>
  <si>
    <t>0224-2</t>
  </si>
  <si>
    <t>2024-000026</t>
  </si>
  <si>
    <t>0324-5</t>
  </si>
  <si>
    <t>0224-1</t>
  </si>
  <si>
    <t>2024-000019</t>
  </si>
  <si>
    <t>Complement salaire Avril 2024</t>
  </si>
  <si>
    <t>REG FAC N FACT202403 015</t>
  </si>
  <si>
    <t>FACT202404-023</t>
  </si>
  <si>
    <t>EMONTECH TND</t>
  </si>
  <si>
    <t>HIGHSKILL FACT202403-018</t>
  </si>
  <si>
    <t>High Skill   H.MILADI   04.2024</t>
  </si>
  <si>
    <t>FACT202403-014</t>
  </si>
  <si>
    <t>PRESTA 2403 M.FOUZAII</t>
  </si>
  <si>
    <t>F 1501 HIGHSKILL 3/24 Hanane Boumi</t>
  </si>
  <si>
    <t>FACT202210-007</t>
  </si>
  <si>
    <t>fx_outbound_transfer</t>
  </si>
  <si>
    <t>FACT202210-008</t>
  </si>
  <si>
    <t>Fact. FACT202403-039 De 31.03.2024</t>
  </si>
  <si>
    <t>EI-Mohammed Jouad / devtospace</t>
  </si>
  <si>
    <t>CAFE DI ROMA</t>
  </si>
  <si>
    <t>DVT01042024X1</t>
  </si>
  <si>
    <t>NEXORIS</t>
  </si>
  <si>
    <t>Mohamed Sadok BEN HELEL</t>
  </si>
  <si>
    <t>Kantox European Union, S.L.</t>
  </si>
  <si>
    <t>High Skill Khemissi 03/24 BFI</t>
  </si>
  <si>
    <t>qonto-credit-note.018f7c3b-6e18-7b5f-9a9a-891de1516ad6</t>
  </si>
  <si>
    <t>UR 117000001570967628    AVR 24788617793000160524</t>
  </si>
  <si>
    <t>UR 117000001570967628    MARS24788617793000160524</t>
  </si>
  <si>
    <t>FACT202402-026</t>
  </si>
  <si>
    <t>FACT202403-028</t>
  </si>
  <si>
    <t>note de frais Mr Ben Helel</t>
  </si>
  <si>
    <t>Facture FF0099595 HIGHSKILL</t>
  </si>
  <si>
    <t>FACT202403-013</t>
  </si>
  <si>
    <t>ACTENCY 202403 046</t>
  </si>
  <si>
    <t>Remboursement frais refacture Mohamed Sadok</t>
  </si>
  <si>
    <t>Frais Refacturer</t>
  </si>
  <si>
    <t>EMONTECH</t>
  </si>
  <si>
    <t>O-62FMRCNSR O-5K843KFYS B/O Kantox Ltd "REFUS DE VIREMENT"</t>
  </si>
  <si>
    <t>CVAE</t>
  </si>
  <si>
    <t>CVAE-052024-1329DEF "cotisation sur la valeur ajoutée des entreprises"</t>
  </si>
  <si>
    <t>VAP LA DEFENSE</t>
  </si>
  <si>
    <t>PASDSN15052024-042024-92031181800016</t>
  </si>
  <si>
    <t>RETRAITE - MALAKOFF HUMANIS - 202404M - SIRET 92031181800016 -AG033000020219899</t>
  </si>
  <si>
    <t>team_business_2023 5</t>
  </si>
  <si>
    <t>Salaire Mai 2024</t>
  </si>
  <si>
    <t>Facture BSM Expertise T1 2024 - FAC001419</t>
  </si>
  <si>
    <t>Facture BSM Expertise T4 2022 + T4 2023 - FAC000994</t>
  </si>
  <si>
    <t>Facture BSM Expertise Creation dossier - N22-1105</t>
  </si>
  <si>
    <t>Facture BSM Expertise T4 2022 - FAC00000029</t>
  </si>
  <si>
    <t>Frais Formation Devops Rami NEIFAR</t>
  </si>
  <si>
    <t>ABONNEMENT PRIVILEGE</t>
  </si>
  <si>
    <t>LPC04 GUYANCOURT-LPC GUYANCOURT</t>
  </si>
  <si>
    <t>BSM Expertise</t>
  </si>
  <si>
    <t>creche</t>
  </si>
  <si>
    <t>IT TRATTORIA</t>
  </si>
  <si>
    <t>FCT202210-007</t>
  </si>
  <si>
    <t>FACT202404-007</t>
  </si>
  <si>
    <t>FACT202404-005</t>
  </si>
  <si>
    <t>FACT202404-045</t>
  </si>
  <si>
    <t>FACT202404-004</t>
  </si>
  <si>
    <t>FACT202404-006</t>
  </si>
  <si>
    <t>TVA-052024-3310CA3</t>
  </si>
  <si>
    <t>202403.008</t>
  </si>
  <si>
    <t>QPLD P1P2 AUT</t>
  </si>
  <si>
    <t>AU DELICE GOURM</t>
  </si>
  <si>
    <t>FACT202404-011</t>
  </si>
  <si>
    <t>FACT202404-049</t>
  </si>
  <si>
    <t>FACT202403-051</t>
  </si>
  <si>
    <t>FACT202403-035</t>
  </si>
  <si>
    <t>OVH SAS</t>
  </si>
  <si>
    <t>Anis JAZIRI</t>
  </si>
  <si>
    <t>11799 PREVEAM Facture NÂ°232435</t>
  </si>
  <si>
    <t>F2024000046876</t>
  </si>
  <si>
    <t>STC MAI 2024</t>
  </si>
  <si>
    <t>FACT202404 041</t>
  </si>
  <si>
    <t>FACT202404 038</t>
  </si>
  <si>
    <t>FACT202404-018 FACT202402-022</t>
  </si>
  <si>
    <t>HIGHSKILL 202404-001 APR/24</t>
  </si>
  <si>
    <t>FACT202404-013 2024-04-30 12096.00 12096.00</t>
  </si>
  <si>
    <t>FACT202402-03</t>
  </si>
  <si>
    <t>Remboursement frais refacture Anis JAZIRI</t>
  </si>
  <si>
    <t>2024-000025</t>
  </si>
  <si>
    <t>0324-2</t>
  </si>
  <si>
    <t>0324-1</t>
  </si>
  <si>
    <t>F-24-03-AYD007234</t>
  </si>
  <si>
    <t>11799 PREVEAM Facture N232435</t>
  </si>
  <si>
    <t>2024-000028</t>
  </si>
  <si>
    <t>FACT202404-032 HIGH SKILL</t>
  </si>
  <si>
    <t>High Skill Khemissi 04/24 BFI</t>
  </si>
  <si>
    <t>HIGHSKILL prest.03/24</t>
  </si>
  <si>
    <t>FSCT2405NSSPA000230</t>
  </si>
  <si>
    <t>FACT202403048/FSYS2400790:12240/</t>
  </si>
  <si>
    <t>FACT202403-019</t>
  </si>
  <si>
    <t>GALAXY SOFTWARE</t>
  </si>
  <si>
    <t>FACT FACT202403-022</t>
  </si>
  <si>
    <t>MICROSOFT#G049006171</t>
  </si>
  <si>
    <t>SAS YELLOW IT - CONSULTING</t>
  </si>
  <si>
    <t>Bechir TABOUBI</t>
  </si>
  <si>
    <t>SCALIAN DS</t>
  </si>
  <si>
    <t>FACT202404-016</t>
  </si>
  <si>
    <t>FACT202402-016</t>
  </si>
  <si>
    <t>FACT202402-031</t>
  </si>
  <si>
    <t>FACT202402-017</t>
  </si>
  <si>
    <t>FACT202402-015</t>
  </si>
  <si>
    <t>FACT202402-039</t>
  </si>
  <si>
    <t>24-03-YT-0051</t>
  </si>
  <si>
    <t>Achat Licence PhpStorm Bechir</t>
  </si>
  <si>
    <t>0424-5</t>
  </si>
  <si>
    <t>PRESTA 2404 M.FOUZAII</t>
  </si>
  <si>
    <t>High Skill   H.MILADI   05.2024</t>
  </si>
  <si>
    <t>Facture FF0101248 HIGHSKILL</t>
  </si>
  <si>
    <t>HRT-1898,HRT-1902</t>
  </si>
  <si>
    <t>FACT202405-032</t>
  </si>
  <si>
    <t>FCT202211-008</t>
  </si>
  <si>
    <t>FCT202211-007</t>
  </si>
  <si>
    <t>Dhia Eddine BENSASSI</t>
  </si>
  <si>
    <t>FACT202404-042</t>
  </si>
  <si>
    <t>Achat Telephone Dhiaeddine</t>
  </si>
  <si>
    <t>REG FAC N 202404 017</t>
  </si>
  <si>
    <t>Fact. FACT202404-039 De 30.04.2024</t>
  </si>
  <si>
    <t>Boulanger.com</t>
  </si>
  <si>
    <t>FIRST CONSEIL</t>
  </si>
  <si>
    <t>GLADY</t>
  </si>
  <si>
    <t>SIE PARIS 8E ELYSEES</t>
  </si>
  <si>
    <t>PRESTA 04/2024 - REF FRS.FACT202404-051</t>
  </si>
  <si>
    <t>FACT202404-015</t>
  </si>
  <si>
    <t>DVT01052024X1</t>
  </si>
  <si>
    <t>ACTENCY FACT202404 030</t>
  </si>
  <si>
    <t>IS-062024-2571</t>
  </si>
  <si>
    <t>UR 117000001570967628    MAI 24788617793000180624</t>
  </si>
  <si>
    <t>REMB. EXCEDENT D'IS - 20221001-20231231/920311818</t>
  </si>
  <si>
    <t>Frais crèche Imane</t>
  </si>
  <si>
    <t>IONOS</t>
  </si>
  <si>
    <t>cartes cadeau</t>
  </si>
  <si>
    <t>Remboursement Impot IS</t>
  </si>
  <si>
    <t>REMB IS</t>
  </si>
  <si>
    <t>FACT202404-040</t>
  </si>
  <si>
    <t>PASDSN17062024-052024-92031181800016</t>
  </si>
  <si>
    <t>RETRAITE - MALAKOFF HUMANIS - 202405M - SIRET 92031181800016 -AG033000020525896</t>
  </si>
  <si>
    <t>TVA-062024-3310CA3</t>
  </si>
  <si>
    <t>AMZIL Imane</t>
  </si>
  <si>
    <t>FACT202405-003</t>
  </si>
  <si>
    <t>FACT202405-004</t>
  </si>
  <si>
    <t>Salaire Juin 2024</t>
  </si>
  <si>
    <t>FACT FACT202404-034</t>
  </si>
  <si>
    <t>FACT FACT202404-033</t>
  </si>
  <si>
    <t>FSCT2406NSSPA000182</t>
  </si>
  <si>
    <t>FACT202404021/FSYS2401111:7650/</t>
  </si>
  <si>
    <t>FACT202405-030</t>
  </si>
  <si>
    <t>FACT202405-050</t>
  </si>
  <si>
    <t>FACT202405-029</t>
  </si>
  <si>
    <t>FACT202404-020</t>
  </si>
  <si>
    <t>Complement Salaire Juin 2024</t>
  </si>
  <si>
    <t>202404.010</t>
  </si>
  <si>
    <t>FACT202405 040</t>
  </si>
  <si>
    <t>FACT202406-003</t>
  </si>
  <si>
    <t>Mostapha EL AOUAD</t>
  </si>
  <si>
    <t>FACT202405-016</t>
  </si>
  <si>
    <t>F2024000048541</t>
  </si>
  <si>
    <t>HIGHSKILL 202405-002 MAY/24</t>
  </si>
  <si>
    <t>FACT202405-009</t>
  </si>
  <si>
    <t>24-04-YT-0074</t>
  </si>
  <si>
    <t>2024-000027</t>
  </si>
  <si>
    <t>Achat Telephone Wadii SNOUSSI</t>
  </si>
  <si>
    <t>F-24-04-AYD007400</t>
  </si>
  <si>
    <t>2024-000036</t>
  </si>
  <si>
    <t>0424-1</t>
  </si>
  <si>
    <t>0524-5</t>
  </si>
  <si>
    <t>F012024-005</t>
  </si>
  <si>
    <t>achat MacBook Boutaina</t>
  </si>
  <si>
    <t>0424-2</t>
  </si>
  <si>
    <t>achat Iphone 15 pro Max EL AOUAD</t>
  </si>
  <si>
    <t>FACT202405-046 HIGH SKILL</t>
  </si>
  <si>
    <t>High Skill Khemissi 05/24 BFI</t>
  </si>
  <si>
    <t>POINTRD</t>
  </si>
  <si>
    <t>FACT202404-022</t>
  </si>
  <si>
    <t>HIGHSKILL prest.04/24</t>
  </si>
  <si>
    <t>FACT202405-011 2024-05-31 9792.00 9792.00</t>
  </si>
  <si>
    <t>LINKEDIN PRE*359743354</t>
  </si>
  <si>
    <t>DVT01072024X1</t>
  </si>
  <si>
    <t>Achat PC Besma HAMDI</t>
  </si>
  <si>
    <t>Achat Ecran Besma HAMDI</t>
  </si>
  <si>
    <t>MICROSOFT#G051742391</t>
  </si>
  <si>
    <t>FACT202405-015</t>
  </si>
  <si>
    <t>MOHAMED ICBAL Imran</t>
  </si>
  <si>
    <t>PRESTA 2405 M.FOUZAII</t>
  </si>
  <si>
    <t>High Skill   H.MILADI   06.2024</t>
  </si>
  <si>
    <t>Alaaeddinne WERFELLI</t>
  </si>
  <si>
    <t>ALENIA CONSULTING</t>
  </si>
  <si>
    <t>HIGHSKILL FACT202405-018</t>
  </si>
  <si>
    <t>FACT202405-024,FACT202405-038</t>
  </si>
  <si>
    <t>Fact. FACT202405-043 De 31.05.2024</t>
  </si>
  <si>
    <t>Delta de la facture erronee 03/highskill 03-2024</t>
  </si>
  <si>
    <t>Achat telephone Alaaeddinne</t>
  </si>
  <si>
    <t>Avance Salaire Juillet 2024</t>
  </si>
  <si>
    <t>ACTENCY FACT202405 025</t>
  </si>
  <si>
    <t>FACT202405-054</t>
  </si>
  <si>
    <t>Facture FF0103440 HIGHSKILL</t>
  </si>
  <si>
    <t>FACT202405-013  014</t>
  </si>
  <si>
    <t>FACT202405034 HIGHSKILL SIJO PP4744792</t>
  </si>
  <si>
    <t>FCT20240622</t>
  </si>
  <si>
    <t>M IMRAN MOHAMED ICBAL</t>
  </si>
  <si>
    <t>11799 PREVEAM Facture NÂ°233689</t>
  </si>
  <si>
    <t>REG FAC N 202405 051</t>
  </si>
  <si>
    <t>PRESTA 05/2024 - REF FRS.FACT202405-048</t>
  </si>
  <si>
    <t>UR 117000001570967628    JUIN24788617793000160724</t>
  </si>
  <si>
    <t>FACT202404-04</t>
  </si>
  <si>
    <t>Achat Houssem Eddine Miladi - PC</t>
  </si>
  <si>
    <t>PASDSN15072024-062024-92031181800016</t>
  </si>
  <si>
    <t>Mohamed Icbal Imran</t>
  </si>
  <si>
    <t>11799 PREVEAM Facture N233689</t>
  </si>
  <si>
    <t>FACT202405-045</t>
  </si>
  <si>
    <t>Infogreffe - Kbis</t>
  </si>
  <si>
    <t>ZEMMOURI Imane</t>
  </si>
  <si>
    <t>CHOUCHENE Abir</t>
  </si>
  <si>
    <t>RETRAITE - MALAKOFF HUMANIS - 202406M - SIRET 92031181800016 -AG033000020847116</t>
  </si>
  <si>
    <t>FACT202406-013 2024-06-30 11520.00 11520.00</t>
  </si>
  <si>
    <t>TVA-072024-3310CA3</t>
  </si>
  <si>
    <t>MOKNI Mohamed Seifeddine</t>
  </si>
  <si>
    <t>FACT202406-014</t>
  </si>
  <si>
    <t>I0000791059531-AXA COLL T2 2024-Contrat 2840186110000-HIGHSKILL      -Mandat 00SP000000000000213763</t>
  </si>
  <si>
    <t>I0000791059532-AXA COLL T2 2024-Contrat 2840186420000-HIGHSKILL      -Mandat 00SP000000000000213763</t>
  </si>
  <si>
    <t>FACT202405-019</t>
  </si>
  <si>
    <t>202405.008</t>
  </si>
  <si>
    <t>F2024000050249</t>
  </si>
  <si>
    <t>FACT202406-020</t>
  </si>
  <si>
    <t>FACT202406-007</t>
  </si>
  <si>
    <t>REG FAC N FACT202406 018</t>
  </si>
  <si>
    <t>FACT202406-005</t>
  </si>
  <si>
    <t>FACT202403-050</t>
  </si>
  <si>
    <t>FACT202406-006</t>
  </si>
  <si>
    <t>FACT202406-004</t>
  </si>
  <si>
    <t>Paiement facture FACT202403-047</t>
  </si>
  <si>
    <t>Paiement facture FACT202403-034</t>
  </si>
  <si>
    <t>Paiement facture FACT202403-020</t>
  </si>
  <si>
    <t>FACT202406-038</t>
  </si>
  <si>
    <t>FACT202405020/FSYS2401521:11016/</t>
  </si>
  <si>
    <t>Salaire Juillet 2024</t>
  </si>
  <si>
    <t>Hassen KHEMISSI</t>
  </si>
  <si>
    <t>0524-2</t>
  </si>
  <si>
    <t>2024-000035</t>
  </si>
  <si>
    <t>0524-1</t>
  </si>
  <si>
    <t>24-05-YT-0120</t>
  </si>
  <si>
    <t>2024-000040</t>
  </si>
  <si>
    <t>Achat Hassen KHEMISSI Telephone</t>
  </si>
  <si>
    <t>F-24-05-AYD007504</t>
  </si>
  <si>
    <t>FACT FACT202405-023</t>
  </si>
  <si>
    <t>FACT FACT202405-035</t>
  </si>
  <si>
    <t>MICROSOFT#G054007328</t>
  </si>
  <si>
    <t>FACT202406 035</t>
  </si>
  <si>
    <t>0624-5</t>
  </si>
  <si>
    <t>F012024-006</t>
  </si>
  <si>
    <t>High Skill Khemissi 06/24 BFI</t>
  </si>
  <si>
    <t>High Skill   H.MILADI   07.2024</t>
  </si>
  <si>
    <t>FACT202406-026</t>
  </si>
  <si>
    <t>HIGHSKILL FACT202404-019</t>
  </si>
  <si>
    <t>FACT202405 039</t>
  </si>
  <si>
    <t>FACT202306-008</t>
  </si>
  <si>
    <t>PRESTA 2406 M.FOUZAII</t>
  </si>
  <si>
    <t>FACT202406-043 HIGH SKILL</t>
  </si>
  <si>
    <t>PRESTA JUIN</t>
  </si>
  <si>
    <t>Fact. FACT202406-022 De 30.06.2024</t>
  </si>
  <si>
    <t>FACT202405-031</t>
  </si>
  <si>
    <t>fact202406-044,FACT202406-027</t>
  </si>
  <si>
    <t>Mohamed FOUZAII</t>
  </si>
  <si>
    <t>achat Iphone 15 Pro Max Mohamed FOUZAII</t>
  </si>
  <si>
    <t>HIGH EVOLUTION CONSEILS</t>
  </si>
  <si>
    <t>FACT202406-016</t>
  </si>
  <si>
    <t>ACTENCY FACT202406 039</t>
  </si>
  <si>
    <t>PRESTA 06/2024 - REF FRS.FACT202406-025</t>
  </si>
  <si>
    <t>achat Ecouteurs Mohamed FOUZAII</t>
  </si>
  <si>
    <t>HEC240001</t>
  </si>
  <si>
    <t>UR 117000001570967628    JUIL24788617793000190824</t>
  </si>
  <si>
    <t>FACTURE JUIN</t>
  </si>
  <si>
    <t>FACT202403-042</t>
  </si>
  <si>
    <t>FACT202403-041</t>
  </si>
  <si>
    <t>FACT202403-043</t>
  </si>
  <si>
    <t>FACT202404-024</t>
  </si>
  <si>
    <t>FACT202404-025</t>
  </si>
  <si>
    <t>FACT202404-026</t>
  </si>
  <si>
    <t>PASDSN16082024-072024-92031181800016</t>
  </si>
  <si>
    <t>FACT202405-044</t>
  </si>
  <si>
    <t>FACT202405-028</t>
  </si>
  <si>
    <t>FACT202405-042</t>
  </si>
  <si>
    <t>FACT202406023/FSYS2401879:12240/</t>
  </si>
  <si>
    <t>RETRAITE - MALAKOFF HUMANIS - 202407M - SIRET 92031181800016 -AG033000021153819</t>
  </si>
  <si>
    <t>TVA-082024-3310CA3</t>
  </si>
  <si>
    <t>FACT202406-042</t>
  </si>
  <si>
    <t>FACT202407-001</t>
  </si>
  <si>
    <t>HIGHSKILL FACT202406-021</t>
  </si>
  <si>
    <t>FACT202405-033</t>
  </si>
  <si>
    <t>FACT202407-029</t>
  </si>
  <si>
    <t>FACT202407-005</t>
  </si>
  <si>
    <t>FACT202407-004</t>
  </si>
  <si>
    <t>FACT202407-028</t>
  </si>
  <si>
    <t>AYEB Abir</t>
  </si>
  <si>
    <t>RGLMT FC 202311-051 202401-051</t>
  </si>
  <si>
    <t>FACT202407-013 2024-07-31 13248.00 13248.00</t>
  </si>
  <si>
    <t>FACT202407-010</t>
  </si>
  <si>
    <t>FACT202407-018</t>
  </si>
  <si>
    <t>DVT01082024X1</t>
  </si>
  <si>
    <t>FACT202407 048</t>
  </si>
  <si>
    <t>HIGHSKILL prest.06/24</t>
  </si>
  <si>
    <t>202406.011</t>
  </si>
  <si>
    <t>FACT202406-045</t>
  </si>
  <si>
    <t>F2024000051873</t>
  </si>
  <si>
    <t>Facture FF0106263 HIGHSKILL</t>
  </si>
  <si>
    <t>HIGHSKILL 202407-003 JUL/24</t>
  </si>
  <si>
    <t>FACT202406-06</t>
  </si>
  <si>
    <t>0624-1</t>
  </si>
  <si>
    <t>0624-2</t>
  </si>
  <si>
    <t>0724-5</t>
  </si>
  <si>
    <t>F-24-06-AYD007587</t>
  </si>
  <si>
    <t>2024-000041</t>
  </si>
  <si>
    <t>2024-000045</t>
  </si>
  <si>
    <t>FACT FACT202406-033</t>
  </si>
  <si>
    <t>24-06-YT-0142</t>
  </si>
  <si>
    <t>FACT202407-042 HIGH SKILL</t>
  </si>
  <si>
    <t>Mme OSEI KWASI Lydia</t>
  </si>
  <si>
    <t>MICROSOFT#G057148544</t>
  </si>
  <si>
    <t>FACT202407-036</t>
  </si>
  <si>
    <t>2024-1</t>
  </si>
  <si>
    <t>High Skill Khemissi 07/24 BFI</t>
  </si>
  <si>
    <t>FACT202407-046</t>
  </si>
  <si>
    <t>FACT202407-015</t>
  </si>
  <si>
    <t>PRESTA 2407 M.FOUZAII</t>
  </si>
  <si>
    <t>PRESTA 2407 M.FOUZAII HNO</t>
  </si>
  <si>
    <t>High Skill   H.MILADI   08.2024</t>
  </si>
  <si>
    <t>FACT202407-051,FACT202407-032</t>
  </si>
  <si>
    <t>Facture FF0106540 HIGHSKILL</t>
  </si>
  <si>
    <t>Fact. FACT202407-040 De 31.07.2024</t>
  </si>
  <si>
    <t>ACTENCY FACT202407 037</t>
  </si>
  <si>
    <t>11799 PREVEAM Facture NÂ° 236274</t>
  </si>
  <si>
    <t>FACT202407-014</t>
  </si>
  <si>
    <t>fact202407-019</t>
  </si>
  <si>
    <t>FACT202407-025</t>
  </si>
  <si>
    <t>FACT202407029 Juillet 2024 HIGHSKILL SIJO PP5786010</t>
  </si>
  <si>
    <t>achat SSD Mohamed FOUZAII</t>
  </si>
  <si>
    <t>achat Clavier Mohamed FOUZAII</t>
  </si>
  <si>
    <t>achat Souris Mohamed FOUZAII</t>
  </si>
  <si>
    <t>11799 PREVEAM Facture N 236274</t>
  </si>
  <si>
    <t>UR 117000001570967628    AOUT24788617793000170924</t>
  </si>
  <si>
    <t>UR 117000001570967628    JUIL24788617793000170924</t>
  </si>
  <si>
    <t>PRESTA 07/2024 - REF FRS.FACT202407-024</t>
  </si>
  <si>
    <t>AYADI Iskandar</t>
  </si>
  <si>
    <t>TABOUBI Rania</t>
  </si>
  <si>
    <t>PASDSN16092024-082024-92031181800016</t>
  </si>
  <si>
    <t>RETRAITE - MALAKOFF HUMANIS - 202408M - SIRET 92031181800016 -AG033000021441805</t>
  </si>
  <si>
    <t>FACT202408-011 2024-08-31 5760.00 5760.00</t>
  </si>
  <si>
    <t>TVA-092024-3310CA3</t>
  </si>
  <si>
    <t>202407.009</t>
  </si>
  <si>
    <t>FACT202407-021</t>
  </si>
  <si>
    <t>FACT202408 034</t>
  </si>
  <si>
    <t>FACT202408-004</t>
  </si>
  <si>
    <t>FACT202407-020</t>
  </si>
  <si>
    <t>FACT202408-003</t>
  </si>
  <si>
    <t>FACT202408-005</t>
  </si>
  <si>
    <t>FACT202408-017</t>
  </si>
  <si>
    <t>FACT202407-043</t>
  </si>
  <si>
    <t>F2024000053583</t>
  </si>
  <si>
    <t>FACT202407-07</t>
  </si>
  <si>
    <t>FACT202408-048</t>
  </si>
  <si>
    <t>HIGHSKILL 202408-002 AUG/24</t>
  </si>
  <si>
    <t>HIGHSKILL prest.07/24</t>
  </si>
  <si>
    <t>REG FAC N FACT202407 016</t>
  </si>
  <si>
    <t>EL MGHIRBI Mohamed Ali</t>
  </si>
  <si>
    <t>11799 PREVEAM Facture NÂ° 237562</t>
  </si>
  <si>
    <t>M.OU MME EL MGHIRBI MOHAMED ALI</t>
  </si>
  <si>
    <t>MR AYADI ISKANDAR</t>
  </si>
  <si>
    <t>F-24-07-AYD007805</t>
  </si>
  <si>
    <t>0724-2</t>
  </si>
  <si>
    <t>HEC240002</t>
  </si>
  <si>
    <t>11799 PREVEAM Facture N 237562</t>
  </si>
  <si>
    <t>El MGHIRBI Mohamed Ali</t>
  </si>
  <si>
    <t>FACT202407022/FSYS2402369:11016/</t>
  </si>
  <si>
    <t>High Skill Khemissi 08/24 BFI</t>
  </si>
  <si>
    <t>MARIONNAUD LAFAYETTE</t>
  </si>
  <si>
    <t>MICROSOFT PAYMENTS</t>
  </si>
  <si>
    <t>FACT202406-024</t>
  </si>
  <si>
    <t>202408-044</t>
  </si>
  <si>
    <t>FACTURE MARS</t>
  </si>
  <si>
    <t>PRESTA 2408 M.FOUZAII</t>
  </si>
  <si>
    <t>PRESTA 2408 M.FOUZAII Astreintes</t>
  </si>
  <si>
    <t>High Skill   H.MILADI   09.2024</t>
  </si>
  <si>
    <t>DOMICILIATION</t>
  </si>
  <si>
    <t>OPTION BUSINESS</t>
  </si>
  <si>
    <t>Jamal CHACHIL</t>
  </si>
  <si>
    <t>DOCUSIGN INC.</t>
  </si>
  <si>
    <t>LINKEDIN PRE*226115704</t>
  </si>
  <si>
    <t>LINKEDIN PRE*226167844</t>
  </si>
  <si>
    <t>FACT202408-038</t>
  </si>
  <si>
    <t>2024-000046</t>
  </si>
  <si>
    <t>Achat Imprimante Jamal</t>
  </si>
  <si>
    <t>FACT202408-028</t>
  </si>
  <si>
    <t>Fact. FACT202408-043 De 31.08.2024</t>
  </si>
  <si>
    <t>ACTENCY FACT202408 040</t>
  </si>
  <si>
    <t>FACT202408-013</t>
  </si>
  <si>
    <t>Facture FF0107083 HIGHSKILL</t>
  </si>
  <si>
    <t>TANEO CONSULTING FACT202408-046</t>
  </si>
  <si>
    <t>UR 117000001570967628    AOUT24788617793000161024</t>
  </si>
  <si>
    <t>UR 117000001570967628    SEPT24788617793000161024</t>
  </si>
  <si>
    <t>PRESTA 08/2024 - REF FRS.FACT202408-023</t>
  </si>
  <si>
    <t>FACT202408-024</t>
  </si>
  <si>
    <t>VIRT HIGH SKILL FACT202408-039</t>
  </si>
  <si>
    <t>FACT202408033 Aout 2024 HIGHSKILL SIJO PP6447303</t>
  </si>
  <si>
    <t>FACT202408-047</t>
  </si>
  <si>
    <t>FCT202212-007</t>
  </si>
  <si>
    <t>fx_outbound_transfer_eur_swift_sha</t>
  </si>
  <si>
    <t>FCT202212-008</t>
  </si>
  <si>
    <t>HIGH-SKILL FACT202408-018</t>
  </si>
  <si>
    <t>PASDSN15102024-092024-92031181800016</t>
  </si>
  <si>
    <t>Facture EMONTECH</t>
  </si>
  <si>
    <t>Hanane BOUMI</t>
  </si>
  <si>
    <t>Salaire Octobre 2024</t>
  </si>
  <si>
    <t>achat Iphne 15 Pro Max Hanane BOUMI</t>
  </si>
  <si>
    <t>I0000813469947-AXA COLL T3 2024-Contrat 2840186420000-HIGHSKILL      -Mandat 00SP000000000000213763</t>
  </si>
  <si>
    <t>I0000813469946-AXA COLL T3 2024-Contrat 2840186110000-HIGHSKILL      -Mandat 00SP000000000000213763</t>
  </si>
  <si>
    <t>RETRAITE - MALAKOFF HUMANIS - 202409M - SIRET 92031181800016 -AG033000021778048</t>
  </si>
  <si>
    <t>FACT202409-012 2024-09-30 12096.00 12096.00</t>
  </si>
  <si>
    <t>FACT202408-037</t>
  </si>
  <si>
    <t>TVA-102024-3310CA3</t>
  </si>
  <si>
    <t>REG FAC N FACT202408 014</t>
  </si>
  <si>
    <t>202408.009</t>
  </si>
  <si>
    <t>FACT202409-003</t>
  </si>
  <si>
    <t>FACT202409-006</t>
  </si>
  <si>
    <t>FACT202409-005</t>
  </si>
  <si>
    <t>FACT202409-004</t>
  </si>
  <si>
    <t>FACT202408-019</t>
  </si>
  <si>
    <t>FACT202408-020</t>
  </si>
  <si>
    <t xml:space="preserve">Prestation Service </t>
  </si>
  <si>
    <t>HIGHSKILL prest.08/24</t>
  </si>
  <si>
    <t>HEC240003</t>
  </si>
  <si>
    <t>FACT202408-08</t>
  </si>
  <si>
    <t>FACT202409-018</t>
  </si>
  <si>
    <t>FACT202408021/FSYS2402705:6732/</t>
  </si>
  <si>
    <t>FACT202406-031</t>
  </si>
  <si>
    <t>FACT202406-030</t>
  </si>
  <si>
    <t>ALLIAGO</t>
  </si>
  <si>
    <t>2024-000051</t>
  </si>
  <si>
    <t>F-24-08-AYD00790</t>
  </si>
  <si>
    <t>F202001113</t>
  </si>
  <si>
    <t>F2024000055344</t>
  </si>
  <si>
    <t>FACT202409 037</t>
  </si>
  <si>
    <t>FACT202407-023</t>
  </si>
  <si>
    <t>TANEO CONSULTING FACT202409-051</t>
  </si>
  <si>
    <t>REPPLY</t>
  </si>
  <si>
    <t>KAWASAKI</t>
  </si>
  <si>
    <t>MICROSOFT#G064506542</t>
  </si>
  <si>
    <t>FACT202409 031                     CMD 202409 02 ENEDIS ELMGHIRBI</t>
  </si>
  <si>
    <t>High Skill Khemissi 09/24 BFI</t>
  </si>
  <si>
    <t>Facture BSM Expertise T3 2024 - FAC001975</t>
  </si>
  <si>
    <t>Facture BSM Expertise T2 2024 - FAC001974</t>
  </si>
  <si>
    <t>complément salaire octobre</t>
  </si>
  <si>
    <t>FACT202409-042 HIGH SKILL</t>
  </si>
  <si>
    <t>PREST SEPT24</t>
  </si>
  <si>
    <t>PRESTA 2409 M.FOUZAII</t>
  </si>
  <si>
    <t>Fact. FACT202409-022 De 30.09.2024</t>
  </si>
  <si>
    <t>PRESTA 2409 M.FOUZAII Astreintes</t>
  </si>
  <si>
    <t>High Skill   H.MILADI   10.2024</t>
  </si>
  <si>
    <t>FACT202409-046,FAC202409-047</t>
  </si>
  <si>
    <t>FACT202409-007</t>
  </si>
  <si>
    <t>FACT202409-044 - 2024-11-13</t>
  </si>
  <si>
    <t>Facture FF0108572 HIGHSKILL</t>
  </si>
  <si>
    <t>PRESTA 09/2024 - REF FRS.FACT202409-025</t>
  </si>
  <si>
    <t>FACT202409-014 015</t>
  </si>
  <si>
    <t>Virement HIGHSKILL - salaire Octobre</t>
  </si>
  <si>
    <t>MICROSOFT#G066831018</t>
  </si>
  <si>
    <t>le 105</t>
  </si>
  <si>
    <t>ACTENCY 202409 043</t>
  </si>
  <si>
    <t>UR 117000001570967628    OCT 24788617793000181124</t>
  </si>
  <si>
    <t>UR 117000001570967628    SEPT24788617793000181124</t>
  </si>
  <si>
    <t>FACT202409030 Septembre 2024 HIGHSKILL SIJO PP7114028</t>
  </si>
  <si>
    <t>FACT2409-016</t>
  </si>
  <si>
    <t>Avance Salaire Novembre 2024</t>
  </si>
  <si>
    <t>HIGHSKILL FACT202409-019</t>
  </si>
  <si>
    <t>STC - 15-11-2024</t>
  </si>
  <si>
    <t/>
  </si>
  <si>
    <t>PASDSN15112024-102024-92031181800016</t>
  </si>
  <si>
    <t>FACT202409-026</t>
  </si>
  <si>
    <t>RETRAITE - MALAKOFF HUMANIS - 202410M - SIRET 92031181800016 -AG033000022068573</t>
  </si>
  <si>
    <t>1471305 - HIGHSKILL - Interessement infra-annuel</t>
  </si>
  <si>
    <t>Iskandar AYADI</t>
  </si>
  <si>
    <t>Achat Ecran et Clavier Iskandar</t>
  </si>
  <si>
    <t>SERVICE NAVIGO</t>
  </si>
  <si>
    <t>VIRT HIGHSKILL</t>
  </si>
  <si>
    <t>"Interessement" Mohamed FOUZAII - 2024 - STC</t>
  </si>
  <si>
    <t>FACT202408-027,FACT202410-049,FACT202408-029</t>
  </si>
  <si>
    <t>TVA-112024-3310CA3</t>
  </si>
  <si>
    <t>202409.010</t>
  </si>
  <si>
    <t>FCT202301-007</t>
  </si>
  <si>
    <t>FCT202301-008</t>
  </si>
  <si>
    <t>FACT202410-005</t>
  </si>
  <si>
    <t>FACT202410-006</t>
  </si>
  <si>
    <t>FACT202410-004</t>
  </si>
  <si>
    <t>Francky BIOKOU</t>
  </si>
  <si>
    <t>Achat MacBook Francky BIOKOU</t>
  </si>
  <si>
    <t>FACT202409023/FSYS2403128:6120/</t>
  </si>
  <si>
    <t>FACT202410-025</t>
  </si>
  <si>
    <t>FACT202409-038</t>
  </si>
  <si>
    <t xml:space="preserve">FACT202409-020 + regul </t>
  </si>
  <si>
    <t>FACT202409-021</t>
  </si>
  <si>
    <t>emagine Consulting SARL</t>
  </si>
  <si>
    <t>PDC-102312-1</t>
  </si>
  <si>
    <t>Avance sur Salaire</t>
  </si>
  <si>
    <t>Salaire Novembre 2024</t>
  </si>
  <si>
    <t>RAPIDAPI</t>
  </si>
  <si>
    <t>STC - 06-11-2024</t>
  </si>
  <si>
    <t>F2024000057101</t>
  </si>
  <si>
    <t>FACT202410-014</t>
  </si>
  <si>
    <t>BENALI Ep TABOUBI Rania</t>
  </si>
  <si>
    <t>LANDOLSI Dhafer</t>
  </si>
  <si>
    <t>ZAGHLOUL Yassine</t>
  </si>
  <si>
    <t>HEC HIGH EVOLUTION CONSEILS</t>
  </si>
  <si>
    <t>HEC240004</t>
  </si>
  <si>
    <t>HIGHSKILL 202410-002 OCT/24</t>
  </si>
  <si>
    <t>FACT202410-009 2024-10-30 12672.00 12672.00</t>
  </si>
  <si>
    <t>HIGHSKILL prest.09/24</t>
  </si>
  <si>
    <t>Google GSUITE_itdevtea</t>
  </si>
  <si>
    <t>UGC RESERVATION</t>
  </si>
  <si>
    <t>FACT202410-037</t>
  </si>
  <si>
    <t>MR LANDOLSI DHAFER</t>
  </si>
  <si>
    <t>M. ZAGHLOUL YASSINE</t>
  </si>
  <si>
    <t>ZAGHLOUL YASSINE</t>
  </si>
  <si>
    <t>REG FAC N FACT202409 017</t>
  </si>
  <si>
    <t>Paiement facture FACT202406-028</t>
  </si>
  <si>
    <t>Paiement facture FACT202406-029</t>
  </si>
  <si>
    <t>FACT202409-09</t>
  </si>
  <si>
    <t>FACT202408-022</t>
  </si>
  <si>
    <t>2024-000055</t>
  </si>
  <si>
    <t>High Skill Khemissi 10/24 BFI</t>
  </si>
  <si>
    <t>FACT202410-012</t>
  </si>
  <si>
    <t>FACT202410-028 HIGH SKILL</t>
  </si>
  <si>
    <t>Remboursement avance</t>
  </si>
  <si>
    <t>MICROSOFT#G068726946</t>
  </si>
  <si>
    <t>Facture GENIUS</t>
  </si>
  <si>
    <t>GENIUS</t>
  </si>
  <si>
    <t>STC - 30/11/2024</t>
  </si>
  <si>
    <t>"Interessement" Cedric GOUYVENOUX - 2024 - STC</t>
  </si>
  <si>
    <t>PRESTA 2410 M.FOUZAII</t>
  </si>
  <si>
    <t>Acompte sur Salaire Decembre 2024</t>
  </si>
  <si>
    <t>FACT202302-007</t>
  </si>
  <si>
    <t>FACT202302-008</t>
  </si>
  <si>
    <t>High Skill   H.MILADI   11.2024</t>
  </si>
  <si>
    <t>FACT202410-043,FACT202410-044</t>
  </si>
  <si>
    <t>HIGH-SKILL FACT202410-015</t>
  </si>
  <si>
    <t>Fact. FACT202410-033 De 30.10.2024</t>
  </si>
  <si>
    <t>FACT202407-038</t>
  </si>
  <si>
    <t>FACT202407-045</t>
  </si>
  <si>
    <t>Firas FESSI</t>
  </si>
  <si>
    <t>Acompte Facture Decembre 2024</t>
  </si>
  <si>
    <t>ACTENCY FACT202410 023</t>
  </si>
  <si>
    <t>AMZN Mktp FR*5301F6705</t>
  </si>
  <si>
    <t>MICROSOFT#G070604242</t>
  </si>
  <si>
    <t>IS-122024-2571</t>
  </si>
  <si>
    <t>FACT202410-010 + 011</t>
  </si>
  <si>
    <t>Facture FF0110443 HIGHSKILL</t>
  </si>
  <si>
    <t>FACT202410-034 - 2024-12-13</t>
  </si>
  <si>
    <t>DNHGODADDY *#69410595</t>
  </si>
  <si>
    <t>UR 117000001570967628    NOV 24788617793000171224</t>
  </si>
  <si>
    <t>FACT202410003 Octobre 2024 HIGHSKILL SIJO PP7929622</t>
  </si>
  <si>
    <t>PRESTA 10/2024 - REF FRS.FACT202410-018</t>
  </si>
  <si>
    <t>FACT202410-029 - TANEO CONSULTING</t>
  </si>
  <si>
    <t>FACT202404035 HIGHSKILL SIJO PP7987158</t>
  </si>
  <si>
    <t>FACT202410-031</t>
  </si>
  <si>
    <t>202412-1</t>
  </si>
  <si>
    <t>Salaire Decembre 2024</t>
  </si>
  <si>
    <t>STC Decembre 2024</t>
  </si>
  <si>
    <t>FACT202411-014</t>
  </si>
  <si>
    <t>FACT202410-019</t>
  </si>
  <si>
    <t>PASDSN16122024-112024-92031181800016</t>
  </si>
  <si>
    <t>PDC-102312-2</t>
  </si>
  <si>
    <t>TVA-122024-3310CA3</t>
  </si>
  <si>
    <t>RETRAITE - MALAKOFF HUMANIS - 202411M - SIRET 92031181800016 -AG033000022355376</t>
  </si>
  <si>
    <t>FACT202411-048</t>
  </si>
  <si>
    <t>FACT202411-003</t>
  </si>
  <si>
    <t>FACT202411-032</t>
  </si>
  <si>
    <t>FACT202411-027</t>
  </si>
  <si>
    <t>Salaire Décembre 2024 + complément salaire Novembre</t>
  </si>
  <si>
    <t>FACT202410-027</t>
  </si>
  <si>
    <t>FACT202411-045</t>
  </si>
  <si>
    <t>FACT202411-028</t>
  </si>
  <si>
    <t>Avance sur Salaire Janvier 2025</t>
  </si>
  <si>
    <t>F2024000058946</t>
  </si>
  <si>
    <t>HEC240005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</si>
</sst>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7" applyNumberFormat="0" applyAlignment="0" applyProtection="0"/>
    <xf numFmtId="0" fontId="16" fillId="17" borderId="8" applyNumberFormat="0" applyAlignment="0" applyProtection="0"/>
    <xf numFmtId="0" fontId="17" fillId="17" borderId="7" applyNumberFormat="0" applyAlignment="0" applyProtection="0"/>
    <xf numFmtId="0" fontId="18" fillId="0" borderId="9" applyNumberFormat="0" applyFill="0" applyAlignment="0" applyProtection="0"/>
    <xf numFmtId="0" fontId="19" fillId="18" borderId="10" applyNumberFormat="0" applyAlignment="0" applyProtection="0"/>
    <xf numFmtId="0" fontId="3" fillId="0" borderId="0" applyNumberFormat="0" applyFill="0" applyBorder="0" applyAlignment="0" applyProtection="0"/>
    <xf numFmtId="0" fontId="7" fillId="19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3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0" fontId="0" fillId="0" borderId="13" xfId="0" applyBorder="1"/>
    <xf numFmtId="0" fontId="0" fillId="11" borderId="13" xfId="0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10" borderId="1" xfId="0" applyNumberFormat="1" applyFill="1" applyBorder="1" applyAlignment="1">
      <alignment horizontal="right" vertical="center"/>
    </xf>
    <xf numFmtId="4" fontId="0" fillId="10" borderId="1" xfId="0" applyNumberForma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23" fillId="44" borderId="22" xfId="0" applyFont="1" applyFill="1" applyBorder="1"/>
    <xf numFmtId="0" fontId="23" fillId="45" borderId="22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" fontId="24" fillId="45" borderId="22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3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7" fillId="47" borderId="1" xfId="0" applyFont="1" applyFill="1" applyBorder="1"/>
    <xf numFmtId="0" fontId="27" fillId="48" borderId="1" xfId="0" applyFont="1" applyFill="1" applyBorder="1"/>
    <xf numFmtId="0" fontId="27" fillId="49" borderId="1" xfId="0" applyFont="1" applyFill="1" applyBorder="1"/>
    <xf numFmtId="0" fontId="1" fillId="8" borderId="0" xfId="0" applyFont="1" applyFill="1" applyBorder="1"/>
    <xf numFmtId="43" fontId="1" fillId="3" borderId="1" xfId="42" applyFont="1" applyFill="1" applyBorder="1"/>
    <xf numFmtId="43" fontId="1" fillId="6" borderId="1" xfId="42" applyFont="1" applyFill="1" applyBorder="1"/>
    <xf numFmtId="43" fontId="1" fillId="8" borderId="1" xfId="42" applyFont="1" applyFill="1" applyBorder="1"/>
    <xf numFmtId="43" fontId="1" fillId="4" borderId="1" xfId="42" applyFont="1" applyFill="1" applyBorder="1"/>
    <xf numFmtId="43" fontId="1" fillId="5" borderId="1" xfId="42" applyFont="1" applyFill="1" applyBorder="1"/>
    <xf numFmtId="0" fontId="27" fillId="45" borderId="22" xfId="0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zoomScale="85" zoomScaleNormal="85" workbookViewId="0">
      <pane ySplit="1" topLeftCell="A126" activePane="bottomLeft" state="frozen"/>
      <selection pane="bottomLeft" activeCell="B91" sqref="B91"/>
    </sheetView>
  </sheetViews>
  <sheetFormatPr baseColWidth="10" defaultColWidth="9" defaultRowHeight="21.75" customHeight="1" x14ac:dyDescent="0.3"/>
  <cols>
    <col min="1" max="1" width="16.109375" style="82" bestFit="1" customWidth="1"/>
    <col min="2" max="2" width="30.21875" style="55" bestFit="1" customWidth="1"/>
    <col min="3" max="3" width="16.109375" style="82" bestFit="1" customWidth="1"/>
    <col min="4" max="4" width="11" style="57" bestFit="1" customWidth="1"/>
    <col min="5" max="5" width="11.33203125" style="58" bestFit="1" customWidth="1"/>
    <col min="6" max="6" width="82.6640625" style="59" bestFit="1" customWidth="1"/>
    <col min="7" max="7" width="24.21875" style="59" bestFit="1" customWidth="1"/>
    <col min="8" max="8" width="10" style="52" bestFit="1" customWidth="1"/>
    <col min="9" max="9" width="9.21875" style="52" bestFit="1" customWidth="1"/>
    <col min="10" max="16384" width="9" style="52"/>
  </cols>
  <sheetData>
    <row r="1" spans="1:8" ht="21.75" customHeight="1" x14ac:dyDescent="0.3">
      <c r="A1" s="81" t="s">
        <v>0</v>
      </c>
      <c r="B1" s="76" t="s">
        <v>1</v>
      </c>
      <c r="C1" s="81" t="s">
        <v>2</v>
      </c>
      <c r="D1" s="77" t="s">
        <v>3</v>
      </c>
      <c r="E1" s="76" t="s">
        <v>4</v>
      </c>
      <c r="F1" s="78" t="s">
        <v>5</v>
      </c>
      <c r="G1" s="78" t="s">
        <v>6</v>
      </c>
      <c r="H1" s="78" t="s">
        <v>7</v>
      </c>
    </row>
    <row r="2" spans="1:8" ht="21.75" customHeight="1" x14ac:dyDescent="0.3">
      <c r="A2" s="87">
        <v>45292.163043981483</v>
      </c>
      <c r="B2" s="15" t="s">
        <v>69</v>
      </c>
      <c r="C2" s="87">
        <v>45292.16306712963</v>
      </c>
      <c r="D2" s="15">
        <v>7.2</v>
      </c>
      <c r="E2" s="15"/>
      <c r="F2" s="80" t="s">
        <v>137</v>
      </c>
      <c r="G2" s="15" t="s">
        <v>8</v>
      </c>
      <c r="H2" s="15"/>
    </row>
    <row r="3" spans="1:8" ht="21.75" customHeight="1" x14ac:dyDescent="0.3">
      <c r="A3" s="87">
        <v>45292.163043981483</v>
      </c>
      <c r="B3" s="15" t="s">
        <v>69</v>
      </c>
      <c r="C3" s="87">
        <v>45292.16306712963</v>
      </c>
      <c r="D3" s="15">
        <v>40.799999999999997</v>
      </c>
      <c r="E3" s="15"/>
      <c r="F3" s="80" t="s">
        <v>138</v>
      </c>
      <c r="G3" s="15" t="s">
        <v>8</v>
      </c>
      <c r="H3" s="15"/>
    </row>
    <row r="4" spans="1:8" ht="21.75" customHeight="1" x14ac:dyDescent="0.3">
      <c r="A4" s="89">
        <v>45293.000428240739</v>
      </c>
      <c r="B4" s="19" t="s">
        <v>70</v>
      </c>
      <c r="C4" s="89">
        <v>45293.000428240739</v>
      </c>
      <c r="D4" s="19"/>
      <c r="E4" s="19">
        <v>12240</v>
      </c>
      <c r="F4" s="19" t="s">
        <v>139</v>
      </c>
      <c r="G4" s="19" t="s">
        <v>9</v>
      </c>
      <c r="H4" s="19"/>
    </row>
    <row r="5" spans="1:8" ht="21.75" customHeight="1" x14ac:dyDescent="0.3">
      <c r="A5" s="88">
        <v>45289.565601851849</v>
      </c>
      <c r="B5" s="11" t="s">
        <v>71</v>
      </c>
      <c r="C5" s="88">
        <v>45293.341168981482</v>
      </c>
      <c r="D5" s="11">
        <v>3945</v>
      </c>
      <c r="E5" s="11"/>
      <c r="F5" s="11" t="s">
        <v>140</v>
      </c>
      <c r="G5" s="11" t="s">
        <v>12</v>
      </c>
      <c r="H5" s="11"/>
    </row>
    <row r="6" spans="1:8" ht="21.75" customHeight="1" x14ac:dyDescent="0.3">
      <c r="A6" s="88">
        <v>45289.60864583333</v>
      </c>
      <c r="B6" s="11" t="s">
        <v>72</v>
      </c>
      <c r="C6" s="88">
        <v>45293.343368055554</v>
      </c>
      <c r="D6" s="11">
        <v>4573.55</v>
      </c>
      <c r="E6" s="11"/>
      <c r="F6" s="11" t="s">
        <v>141</v>
      </c>
      <c r="G6" s="11" t="s">
        <v>13</v>
      </c>
      <c r="H6" s="11"/>
    </row>
    <row r="7" spans="1:8" ht="21.75" customHeight="1" x14ac:dyDescent="0.3">
      <c r="A7" s="88">
        <v>45289.608113425929</v>
      </c>
      <c r="B7" s="11" t="s">
        <v>73</v>
      </c>
      <c r="C7" s="88">
        <v>45293.343368055554</v>
      </c>
      <c r="D7" s="11">
        <v>4511.82</v>
      </c>
      <c r="E7" s="11"/>
      <c r="F7" s="11" t="s">
        <v>141</v>
      </c>
      <c r="G7" s="11" t="s">
        <v>13</v>
      </c>
      <c r="H7" s="11"/>
    </row>
    <row r="8" spans="1:8" ht="21.75" customHeight="1" x14ac:dyDescent="0.3">
      <c r="A8" s="88">
        <v>45289.608807870369</v>
      </c>
      <c r="B8" s="11" t="s">
        <v>74</v>
      </c>
      <c r="C8" s="88">
        <v>45293.34337962963</v>
      </c>
      <c r="D8" s="11">
        <v>5374.8</v>
      </c>
      <c r="E8" s="11"/>
      <c r="F8" s="11" t="s">
        <v>141</v>
      </c>
      <c r="G8" s="11" t="s">
        <v>13</v>
      </c>
      <c r="H8" s="11"/>
    </row>
    <row r="9" spans="1:8" ht="21.75" customHeight="1" x14ac:dyDescent="0.3">
      <c r="A9" s="88">
        <v>45289.608668981484</v>
      </c>
      <c r="B9" s="11" t="s">
        <v>75</v>
      </c>
      <c r="C9" s="88">
        <v>45293.343391203707</v>
      </c>
      <c r="D9" s="11">
        <v>6789.77</v>
      </c>
      <c r="E9" s="11"/>
      <c r="F9" s="11" t="s">
        <v>141</v>
      </c>
      <c r="G9" s="11" t="s">
        <v>13</v>
      </c>
      <c r="H9" s="11"/>
    </row>
    <row r="10" spans="1:8" ht="21.75" customHeight="1" x14ac:dyDescent="0.3">
      <c r="A10" s="88">
        <v>45289.608807870369</v>
      </c>
      <c r="B10" s="11" t="s">
        <v>76</v>
      </c>
      <c r="C10" s="88">
        <v>45293.343449074076</v>
      </c>
      <c r="D10" s="11">
        <v>5001.3100000000004</v>
      </c>
      <c r="E10" s="11"/>
      <c r="F10" s="11" t="s">
        <v>141</v>
      </c>
      <c r="G10" s="11" t="s">
        <v>13</v>
      </c>
      <c r="H10" s="11"/>
    </row>
    <row r="11" spans="1:8" ht="21.75" customHeight="1" x14ac:dyDescent="0.3">
      <c r="A11" s="88">
        <v>45289.60869212963</v>
      </c>
      <c r="B11" s="11" t="s">
        <v>77</v>
      </c>
      <c r="C11" s="88">
        <v>45293.343460648146</v>
      </c>
      <c r="D11" s="11">
        <v>4919.68</v>
      </c>
      <c r="E11" s="11"/>
      <c r="F11" s="11" t="s">
        <v>141</v>
      </c>
      <c r="G11" s="11" t="s">
        <v>13</v>
      </c>
      <c r="H11" s="11"/>
    </row>
    <row r="12" spans="1:8" ht="21.75" customHeight="1" x14ac:dyDescent="0.3">
      <c r="A12" s="88">
        <v>45289.608148148145</v>
      </c>
      <c r="B12" s="11" t="s">
        <v>78</v>
      </c>
      <c r="C12" s="88">
        <v>45293.343530092592</v>
      </c>
      <c r="D12" s="11">
        <v>4687.1400000000003</v>
      </c>
      <c r="E12" s="11"/>
      <c r="F12" s="11" t="s">
        <v>141</v>
      </c>
      <c r="G12" s="11" t="s">
        <v>13</v>
      </c>
      <c r="H12" s="11"/>
    </row>
    <row r="13" spans="1:8" ht="21.75" customHeight="1" x14ac:dyDescent="0.3">
      <c r="A13" s="88">
        <v>45289.608275462961</v>
      </c>
      <c r="B13" s="11" t="s">
        <v>79</v>
      </c>
      <c r="C13" s="88">
        <v>45293.343541666669</v>
      </c>
      <c r="D13" s="11">
        <v>5413</v>
      </c>
      <c r="E13" s="11"/>
      <c r="F13" s="11" t="s">
        <v>141</v>
      </c>
      <c r="G13" s="11" t="s">
        <v>13</v>
      </c>
      <c r="H13" s="11"/>
    </row>
    <row r="14" spans="1:8" ht="21.75" customHeight="1" x14ac:dyDescent="0.3">
      <c r="A14" s="88">
        <v>45289.608819444446</v>
      </c>
      <c r="B14" s="11" t="s">
        <v>80</v>
      </c>
      <c r="C14" s="88">
        <v>45293.343553240738</v>
      </c>
      <c r="D14" s="11">
        <v>4669.0600000000004</v>
      </c>
      <c r="E14" s="11"/>
      <c r="F14" s="11" t="s">
        <v>141</v>
      </c>
      <c r="G14" s="11" t="s">
        <v>13</v>
      </c>
      <c r="H14" s="11"/>
    </row>
    <row r="15" spans="1:8" ht="21.75" customHeight="1" x14ac:dyDescent="0.3">
      <c r="A15" s="88">
        <v>45289.608263888891</v>
      </c>
      <c r="B15" s="11" t="s">
        <v>81</v>
      </c>
      <c r="C15" s="88">
        <v>45293.343599537038</v>
      </c>
      <c r="D15" s="11">
        <v>4421.18</v>
      </c>
      <c r="E15" s="11"/>
      <c r="F15" s="11" t="s">
        <v>141</v>
      </c>
      <c r="G15" s="11" t="s">
        <v>13</v>
      </c>
      <c r="H15" s="11"/>
    </row>
    <row r="16" spans="1:8" ht="21.75" customHeight="1" x14ac:dyDescent="0.3">
      <c r="A16" s="88">
        <v>45289.608263888891</v>
      </c>
      <c r="B16" s="11" t="s">
        <v>82</v>
      </c>
      <c r="C16" s="88">
        <v>45293.343611111108</v>
      </c>
      <c r="D16" s="11">
        <v>6210.89</v>
      </c>
      <c r="E16" s="11"/>
      <c r="F16" s="11" t="s">
        <v>141</v>
      </c>
      <c r="G16" s="11" t="s">
        <v>13</v>
      </c>
      <c r="H16" s="11"/>
    </row>
    <row r="17" spans="1:8" ht="21.75" customHeight="1" x14ac:dyDescent="0.3">
      <c r="A17" s="88">
        <v>45289.60864583333</v>
      </c>
      <c r="B17" s="11" t="s">
        <v>83</v>
      </c>
      <c r="C17" s="88">
        <v>45293.343622685185</v>
      </c>
      <c r="D17" s="11">
        <v>4621.71</v>
      </c>
      <c r="E17" s="11"/>
      <c r="F17" s="11" t="s">
        <v>141</v>
      </c>
      <c r="G17" s="11" t="s">
        <v>13</v>
      </c>
      <c r="H17" s="11"/>
    </row>
    <row r="18" spans="1:8" ht="21.75" customHeight="1" x14ac:dyDescent="0.3">
      <c r="A18" s="88">
        <v>45289.608194444445</v>
      </c>
      <c r="B18" s="11" t="s">
        <v>84</v>
      </c>
      <c r="C18" s="88">
        <v>45293.343657407408</v>
      </c>
      <c r="D18" s="11">
        <v>5398.95</v>
      </c>
      <c r="E18" s="11"/>
      <c r="F18" s="11" t="s">
        <v>141</v>
      </c>
      <c r="G18" s="11" t="s">
        <v>13</v>
      </c>
      <c r="H18" s="11"/>
    </row>
    <row r="19" spans="1:8" ht="21.75" customHeight="1" x14ac:dyDescent="0.3">
      <c r="A19" s="88">
        <v>45289.608657407407</v>
      </c>
      <c r="B19" s="11" t="s">
        <v>85</v>
      </c>
      <c r="C19" s="88">
        <v>45293.343692129631</v>
      </c>
      <c r="D19" s="11">
        <v>3976.36</v>
      </c>
      <c r="E19" s="11"/>
      <c r="F19" s="11" t="s">
        <v>141</v>
      </c>
      <c r="G19" s="11" t="s">
        <v>13</v>
      </c>
      <c r="H19" s="11"/>
    </row>
    <row r="20" spans="1:8" ht="21.75" customHeight="1" x14ac:dyDescent="0.3">
      <c r="A20" s="88">
        <v>45289.608124999999</v>
      </c>
      <c r="B20" s="11" t="s">
        <v>86</v>
      </c>
      <c r="C20" s="88">
        <v>45293.344780092593</v>
      </c>
      <c r="D20" s="11">
        <v>1024.55</v>
      </c>
      <c r="E20" s="11"/>
      <c r="F20" s="11" t="s">
        <v>141</v>
      </c>
      <c r="G20" s="11" t="s">
        <v>13</v>
      </c>
      <c r="H20" s="11"/>
    </row>
    <row r="21" spans="1:8" ht="21.75" customHeight="1" x14ac:dyDescent="0.3">
      <c r="A21" s="88">
        <v>45289.608136574076</v>
      </c>
      <c r="B21" s="11" t="s">
        <v>87</v>
      </c>
      <c r="C21" s="88">
        <v>45293.34480324074</v>
      </c>
      <c r="D21" s="11">
        <v>2520.12</v>
      </c>
      <c r="E21" s="11"/>
      <c r="F21" s="11" t="s">
        <v>141</v>
      </c>
      <c r="G21" s="11" t="s">
        <v>13</v>
      </c>
      <c r="H21" s="11"/>
    </row>
    <row r="22" spans="1:8" ht="21.75" customHeight="1" x14ac:dyDescent="0.3">
      <c r="A22" s="88">
        <v>45289.608784722222</v>
      </c>
      <c r="B22" s="11" t="s">
        <v>88</v>
      </c>
      <c r="C22" s="88">
        <v>45293.344872685186</v>
      </c>
      <c r="D22" s="11">
        <v>5643.43</v>
      </c>
      <c r="E22" s="11"/>
      <c r="F22" s="11" t="s">
        <v>141</v>
      </c>
      <c r="G22" s="11" t="s">
        <v>13</v>
      </c>
      <c r="H22" s="11"/>
    </row>
    <row r="23" spans="1:8" ht="21.75" customHeight="1" x14ac:dyDescent="0.3">
      <c r="A23" s="88">
        <v>45289.608831018515</v>
      </c>
      <c r="B23" s="11" t="s">
        <v>89</v>
      </c>
      <c r="C23" s="88">
        <v>45293.344884259262</v>
      </c>
      <c r="D23" s="11">
        <v>5320.64</v>
      </c>
      <c r="E23" s="11"/>
      <c r="F23" s="11" t="s">
        <v>141</v>
      </c>
      <c r="G23" s="11" t="s">
        <v>13</v>
      </c>
      <c r="H23" s="11"/>
    </row>
    <row r="24" spans="1:8" ht="21.75" customHeight="1" x14ac:dyDescent="0.3">
      <c r="A24" s="88">
        <v>45289.608784722222</v>
      </c>
      <c r="B24" s="11" t="s">
        <v>90</v>
      </c>
      <c r="C24" s="88">
        <v>45293.344907407409</v>
      </c>
      <c r="D24" s="11">
        <v>5124.8999999999996</v>
      </c>
      <c r="E24" s="11"/>
      <c r="F24" s="11" t="s">
        <v>141</v>
      </c>
      <c r="G24" s="11" t="s">
        <v>13</v>
      </c>
      <c r="H24" s="11"/>
    </row>
    <row r="25" spans="1:8" ht="21.75" customHeight="1" x14ac:dyDescent="0.3">
      <c r="A25" s="88">
        <v>45289.608622685184</v>
      </c>
      <c r="B25" s="11" t="s">
        <v>91</v>
      </c>
      <c r="C25" s="88">
        <v>45293.344942129632</v>
      </c>
      <c r="D25" s="11">
        <v>4199.3599999999997</v>
      </c>
      <c r="E25" s="11"/>
      <c r="F25" s="11" t="s">
        <v>141</v>
      </c>
      <c r="G25" s="11" t="s">
        <v>13</v>
      </c>
      <c r="H25" s="11"/>
    </row>
    <row r="26" spans="1:8" ht="21.75" customHeight="1" x14ac:dyDescent="0.3">
      <c r="A26" s="88">
        <v>45289.608159722222</v>
      </c>
      <c r="B26" s="11" t="s">
        <v>92</v>
      </c>
      <c r="C26" s="88">
        <v>45293.344942129632</v>
      </c>
      <c r="D26" s="11">
        <v>2729.45</v>
      </c>
      <c r="E26" s="11"/>
      <c r="F26" s="11" t="s">
        <v>141</v>
      </c>
      <c r="G26" s="11" t="s">
        <v>13</v>
      </c>
      <c r="H26" s="11"/>
    </row>
    <row r="27" spans="1:8" ht="21.75" customHeight="1" x14ac:dyDescent="0.3">
      <c r="A27" s="88">
        <v>45289.608715277776</v>
      </c>
      <c r="B27" s="11" t="s">
        <v>93</v>
      </c>
      <c r="C27" s="88">
        <v>45293.345000000001</v>
      </c>
      <c r="D27" s="11">
        <v>4734.71</v>
      </c>
      <c r="E27" s="11"/>
      <c r="F27" s="11" t="s">
        <v>141</v>
      </c>
      <c r="G27" s="11" t="s">
        <v>13</v>
      </c>
      <c r="H27" s="11"/>
    </row>
    <row r="28" spans="1:8" ht="21.75" customHeight="1" x14ac:dyDescent="0.3">
      <c r="A28" s="88">
        <v>45289.608101851853</v>
      </c>
      <c r="B28" s="11" t="s">
        <v>94</v>
      </c>
      <c r="C28" s="88">
        <v>45293.345023148147</v>
      </c>
      <c r="D28" s="11">
        <v>5202.93</v>
      </c>
      <c r="E28" s="11"/>
      <c r="F28" s="11" t="s">
        <v>141</v>
      </c>
      <c r="G28" s="11" t="s">
        <v>13</v>
      </c>
      <c r="H28" s="11"/>
    </row>
    <row r="29" spans="1:8" ht="21.75" customHeight="1" x14ac:dyDescent="0.3">
      <c r="A29" s="88">
        <v>45289.608680555553</v>
      </c>
      <c r="B29" s="11" t="s">
        <v>95</v>
      </c>
      <c r="C29" s="88">
        <v>45293.345057870371</v>
      </c>
      <c r="D29" s="11">
        <v>5093</v>
      </c>
      <c r="E29" s="11"/>
      <c r="F29" s="11" t="s">
        <v>141</v>
      </c>
      <c r="G29" s="11" t="s">
        <v>13</v>
      </c>
      <c r="H29" s="11"/>
    </row>
    <row r="30" spans="1:8" ht="21.75" customHeight="1" x14ac:dyDescent="0.3">
      <c r="A30" s="88">
        <v>45289.608611111114</v>
      </c>
      <c r="B30" s="11" t="s">
        <v>96</v>
      </c>
      <c r="C30" s="88">
        <v>45293.345057870371</v>
      </c>
      <c r="D30" s="11">
        <v>5593.07</v>
      </c>
      <c r="E30" s="11"/>
      <c r="F30" s="11" t="s">
        <v>141</v>
      </c>
      <c r="G30" s="11" t="s">
        <v>13</v>
      </c>
      <c r="H30" s="11"/>
    </row>
    <row r="31" spans="1:8" ht="21.75" customHeight="1" x14ac:dyDescent="0.3">
      <c r="A31" s="88">
        <v>45289.608298611114</v>
      </c>
      <c r="B31" s="11" t="s">
        <v>97</v>
      </c>
      <c r="C31" s="88">
        <v>45293.345069444447</v>
      </c>
      <c r="D31" s="11">
        <v>4978.21</v>
      </c>
      <c r="E31" s="11"/>
      <c r="F31" s="11" t="s">
        <v>141</v>
      </c>
      <c r="G31" s="11" t="s">
        <v>13</v>
      </c>
      <c r="H31" s="11"/>
    </row>
    <row r="32" spans="1:8" ht="21.75" customHeight="1" x14ac:dyDescent="0.3">
      <c r="A32" s="88">
        <v>45289.608310185184</v>
      </c>
      <c r="B32" s="11" t="s">
        <v>98</v>
      </c>
      <c r="C32" s="88">
        <v>45293.345081018517</v>
      </c>
      <c r="D32" s="11">
        <v>1941.61</v>
      </c>
      <c r="E32" s="11"/>
      <c r="F32" s="11" t="s">
        <v>141</v>
      </c>
      <c r="G32" s="11" t="s">
        <v>13</v>
      </c>
      <c r="H32" s="11"/>
    </row>
    <row r="33" spans="1:8" ht="21.75" customHeight="1" x14ac:dyDescent="0.3">
      <c r="A33" s="88">
        <v>45289.608171296299</v>
      </c>
      <c r="B33" s="11" t="s">
        <v>99</v>
      </c>
      <c r="C33" s="88">
        <v>45293.345081018517</v>
      </c>
      <c r="D33" s="11">
        <v>4615.8100000000004</v>
      </c>
      <c r="E33" s="11"/>
      <c r="F33" s="11" t="s">
        <v>141</v>
      </c>
      <c r="G33" s="11" t="s">
        <v>13</v>
      </c>
      <c r="H33" s="11"/>
    </row>
    <row r="34" spans="1:8" ht="21.75" customHeight="1" x14ac:dyDescent="0.3">
      <c r="A34" s="88">
        <v>45289.608287037037</v>
      </c>
      <c r="B34" s="11" t="s">
        <v>100</v>
      </c>
      <c r="C34" s="88">
        <v>45293.345104166663</v>
      </c>
      <c r="D34" s="11">
        <v>5565.54</v>
      </c>
      <c r="E34" s="11"/>
      <c r="F34" s="11" t="s">
        <v>141</v>
      </c>
      <c r="G34" s="11" t="s">
        <v>13</v>
      </c>
      <c r="H34" s="11"/>
    </row>
    <row r="35" spans="1:8" ht="21.75" customHeight="1" x14ac:dyDescent="0.3">
      <c r="A35" s="88">
        <v>45289.608587962961</v>
      </c>
      <c r="B35" s="11" t="s">
        <v>101</v>
      </c>
      <c r="C35" s="88">
        <v>45293.34511574074</v>
      </c>
      <c r="D35" s="11">
        <v>5822.18</v>
      </c>
      <c r="E35" s="11"/>
      <c r="F35" s="11" t="s">
        <v>141</v>
      </c>
      <c r="G35" s="11" t="s">
        <v>13</v>
      </c>
      <c r="H35" s="11"/>
    </row>
    <row r="36" spans="1:8" ht="21.75" customHeight="1" x14ac:dyDescent="0.3">
      <c r="A36" s="87">
        <v>45293</v>
      </c>
      <c r="B36" s="15" t="s">
        <v>102</v>
      </c>
      <c r="C36" s="87">
        <v>45293.430636574078</v>
      </c>
      <c r="D36" s="15">
        <v>324</v>
      </c>
      <c r="E36" s="15"/>
      <c r="F36" s="80" t="s">
        <v>142</v>
      </c>
      <c r="G36" s="15" t="s">
        <v>24</v>
      </c>
      <c r="H36" s="15"/>
    </row>
    <row r="37" spans="1:8" ht="21.75" customHeight="1" x14ac:dyDescent="0.3">
      <c r="A37" s="88">
        <v>45293.383564814816</v>
      </c>
      <c r="B37" s="11" t="s">
        <v>103</v>
      </c>
      <c r="C37" s="88">
        <v>45293.471759259257</v>
      </c>
      <c r="D37" s="11">
        <v>331.67</v>
      </c>
      <c r="E37" s="11"/>
      <c r="F37" s="11" t="s">
        <v>79</v>
      </c>
      <c r="G37" s="11" t="s">
        <v>62</v>
      </c>
      <c r="H37" s="11"/>
    </row>
    <row r="38" spans="1:8" ht="21.75" customHeight="1" x14ac:dyDescent="0.3">
      <c r="A38" s="88">
        <v>45293.383402777778</v>
      </c>
      <c r="B38" s="11" t="s">
        <v>104</v>
      </c>
      <c r="C38" s="88">
        <v>45293.471932870372</v>
      </c>
      <c r="D38" s="11">
        <v>309.92</v>
      </c>
      <c r="E38" s="11"/>
      <c r="F38" s="11" t="s">
        <v>76</v>
      </c>
      <c r="G38" s="11" t="s">
        <v>62</v>
      </c>
      <c r="H38" s="11"/>
    </row>
    <row r="39" spans="1:8" ht="21.75" customHeight="1" x14ac:dyDescent="0.3">
      <c r="A39" s="88">
        <v>45293.383587962962</v>
      </c>
      <c r="B39" s="11" t="s">
        <v>105</v>
      </c>
      <c r="C39" s="88">
        <v>45293.471990740742</v>
      </c>
      <c r="D39" s="11">
        <v>288.5</v>
      </c>
      <c r="E39" s="11"/>
      <c r="F39" s="11" t="s">
        <v>84</v>
      </c>
      <c r="G39" s="11" t="s">
        <v>62</v>
      </c>
      <c r="H39" s="11"/>
    </row>
    <row r="40" spans="1:8" ht="21.75" customHeight="1" x14ac:dyDescent="0.3">
      <c r="A40" s="88">
        <v>45293.383333333331</v>
      </c>
      <c r="B40" s="11" t="s">
        <v>106</v>
      </c>
      <c r="C40" s="88">
        <v>45293.472013888888</v>
      </c>
      <c r="D40" s="11">
        <v>698.88</v>
      </c>
      <c r="E40" s="11"/>
      <c r="F40" s="11" t="s">
        <v>93</v>
      </c>
      <c r="G40" s="11" t="s">
        <v>62</v>
      </c>
      <c r="H40" s="11"/>
    </row>
    <row r="41" spans="1:8" ht="21.75" customHeight="1" x14ac:dyDescent="0.3">
      <c r="A41" s="88">
        <v>45293.383564814816</v>
      </c>
      <c r="B41" s="11" t="s">
        <v>107</v>
      </c>
      <c r="C41" s="88">
        <v>45293.472025462965</v>
      </c>
      <c r="D41" s="11">
        <v>362.4</v>
      </c>
      <c r="E41" s="11"/>
      <c r="F41" s="11" t="s">
        <v>73</v>
      </c>
      <c r="G41" s="11" t="s">
        <v>62</v>
      </c>
      <c r="H41" s="11"/>
    </row>
    <row r="42" spans="1:8" ht="21.75" customHeight="1" x14ac:dyDescent="0.3">
      <c r="A42" s="88">
        <v>45293.383368055554</v>
      </c>
      <c r="B42" s="11" t="s">
        <v>108</v>
      </c>
      <c r="C42" s="88">
        <v>45293.472037037034</v>
      </c>
      <c r="D42" s="11">
        <v>354.9</v>
      </c>
      <c r="E42" s="11"/>
      <c r="F42" s="11" t="s">
        <v>82</v>
      </c>
      <c r="G42" s="11" t="s">
        <v>62</v>
      </c>
      <c r="H42" s="11"/>
    </row>
    <row r="43" spans="1:8" ht="21.75" customHeight="1" x14ac:dyDescent="0.3">
      <c r="A43" s="88">
        <v>45293.383368055554</v>
      </c>
      <c r="B43" s="11" t="s">
        <v>109</v>
      </c>
      <c r="C43" s="88">
        <v>45293.472048611111</v>
      </c>
      <c r="D43" s="11">
        <v>476.99</v>
      </c>
      <c r="E43" s="11"/>
      <c r="F43" s="11" t="s">
        <v>143</v>
      </c>
      <c r="G43" s="11" t="s">
        <v>62</v>
      </c>
      <c r="H43" s="11"/>
    </row>
    <row r="44" spans="1:8" ht="21.75" customHeight="1" x14ac:dyDescent="0.3">
      <c r="A44" s="88">
        <v>45293.383414351854</v>
      </c>
      <c r="B44" s="11" t="s">
        <v>110</v>
      </c>
      <c r="C44" s="88">
        <v>45293.472071759257</v>
      </c>
      <c r="D44" s="11">
        <v>396.21</v>
      </c>
      <c r="E44" s="11"/>
      <c r="F44" s="11" t="s">
        <v>144</v>
      </c>
      <c r="G44" s="11" t="s">
        <v>62</v>
      </c>
      <c r="H44" s="11"/>
    </row>
    <row r="45" spans="1:8" ht="21.75" customHeight="1" x14ac:dyDescent="0.3">
      <c r="A45" s="88">
        <v>45293.383657407408</v>
      </c>
      <c r="B45" s="11" t="s">
        <v>111</v>
      </c>
      <c r="C45" s="88">
        <v>45293.472083333334</v>
      </c>
      <c r="D45" s="11">
        <v>483.72</v>
      </c>
      <c r="E45" s="11"/>
      <c r="F45" s="11" t="s">
        <v>77</v>
      </c>
      <c r="G45" s="11" t="s">
        <v>62</v>
      </c>
      <c r="H45" s="11"/>
    </row>
    <row r="46" spans="1:8" ht="21.75" customHeight="1" x14ac:dyDescent="0.3">
      <c r="A46" s="88">
        <v>45293.383483796293</v>
      </c>
      <c r="B46" s="11" t="s">
        <v>112</v>
      </c>
      <c r="C46" s="88">
        <v>45293.472129629627</v>
      </c>
      <c r="D46" s="11">
        <v>389.68</v>
      </c>
      <c r="E46" s="11"/>
      <c r="F46" s="11" t="s">
        <v>145</v>
      </c>
      <c r="G46" s="11" t="s">
        <v>62</v>
      </c>
      <c r="H46" s="11"/>
    </row>
    <row r="47" spans="1:8" ht="21.75" customHeight="1" x14ac:dyDescent="0.3">
      <c r="A47" s="88">
        <v>45293.38349537037</v>
      </c>
      <c r="B47" s="11" t="s">
        <v>113</v>
      </c>
      <c r="C47" s="88">
        <v>45293.472314814811</v>
      </c>
      <c r="D47" s="11">
        <v>893</v>
      </c>
      <c r="E47" s="11"/>
      <c r="F47" s="11" t="s">
        <v>90</v>
      </c>
      <c r="G47" s="11" t="s">
        <v>62</v>
      </c>
      <c r="H47" s="11"/>
    </row>
    <row r="48" spans="1:8" ht="21.75" customHeight="1" x14ac:dyDescent="0.3">
      <c r="A48" s="88">
        <v>45293.383576388886</v>
      </c>
      <c r="B48" s="11" t="s">
        <v>114</v>
      </c>
      <c r="C48" s="88">
        <v>45293.472384259258</v>
      </c>
      <c r="D48" s="11">
        <v>372</v>
      </c>
      <c r="E48" s="11"/>
      <c r="F48" s="11" t="s">
        <v>146</v>
      </c>
      <c r="G48" s="11" t="s">
        <v>62</v>
      </c>
      <c r="H48" s="11"/>
    </row>
    <row r="49" spans="1:8" ht="21.75" customHeight="1" x14ac:dyDescent="0.3">
      <c r="A49" s="88">
        <v>45293.383356481485</v>
      </c>
      <c r="B49" s="11" t="s">
        <v>115</v>
      </c>
      <c r="C49" s="88">
        <v>45293.472395833334</v>
      </c>
      <c r="D49" s="11">
        <v>596.44000000000005</v>
      </c>
      <c r="E49" s="11"/>
      <c r="F49" s="11" t="s">
        <v>147</v>
      </c>
      <c r="G49" s="11" t="s">
        <v>62</v>
      </c>
      <c r="H49" s="11"/>
    </row>
    <row r="50" spans="1:8" ht="21.75" customHeight="1" x14ac:dyDescent="0.3">
      <c r="A50" s="88">
        <v>45293.383483796293</v>
      </c>
      <c r="B50" s="11" t="s">
        <v>116</v>
      </c>
      <c r="C50" s="88">
        <v>45293.472708333335</v>
      </c>
      <c r="D50" s="11">
        <v>474.85</v>
      </c>
      <c r="E50" s="11"/>
      <c r="F50" s="11" t="s">
        <v>95</v>
      </c>
      <c r="G50" s="11" t="s">
        <v>62</v>
      </c>
      <c r="H50" s="11"/>
    </row>
    <row r="51" spans="1:8" ht="21.75" customHeight="1" x14ac:dyDescent="0.3">
      <c r="A51" s="89">
        <v>45293.474224537036</v>
      </c>
      <c r="B51" s="19" t="s">
        <v>117</v>
      </c>
      <c r="C51" s="89">
        <v>45293.474224537036</v>
      </c>
      <c r="D51" s="19"/>
      <c r="E51" s="19">
        <v>16800</v>
      </c>
      <c r="F51" s="19" t="s">
        <v>148</v>
      </c>
      <c r="G51" s="19" t="s">
        <v>9</v>
      </c>
      <c r="H51" s="19"/>
    </row>
    <row r="52" spans="1:8" ht="21.75" customHeight="1" x14ac:dyDescent="0.3">
      <c r="A52" s="88">
        <v>45293.383518518516</v>
      </c>
      <c r="B52" s="11" t="s">
        <v>118</v>
      </c>
      <c r="C52" s="88">
        <v>45293.475810185184</v>
      </c>
      <c r="D52" s="11">
        <v>348.22</v>
      </c>
      <c r="E52" s="11"/>
      <c r="F52" s="11" t="s">
        <v>96</v>
      </c>
      <c r="G52" s="11" t="s">
        <v>62</v>
      </c>
      <c r="H52" s="11"/>
    </row>
    <row r="53" spans="1:8" ht="21.75" customHeight="1" x14ac:dyDescent="0.3">
      <c r="A53" s="88">
        <v>45293.383321759262</v>
      </c>
      <c r="B53" s="11" t="s">
        <v>119</v>
      </c>
      <c r="C53" s="88">
        <v>45293.47583333333</v>
      </c>
      <c r="D53" s="11">
        <v>649.78</v>
      </c>
      <c r="E53" s="11"/>
      <c r="F53" s="11" t="s">
        <v>85</v>
      </c>
      <c r="G53" s="11" t="s">
        <v>62</v>
      </c>
      <c r="H53" s="11"/>
    </row>
    <row r="54" spans="1:8" ht="21.75" customHeight="1" x14ac:dyDescent="0.3">
      <c r="A54" s="88">
        <v>45293.383344907408</v>
      </c>
      <c r="B54" s="11" t="s">
        <v>120</v>
      </c>
      <c r="C54" s="88">
        <v>45293.475891203707</v>
      </c>
      <c r="D54" s="11">
        <v>419.87</v>
      </c>
      <c r="E54" s="11"/>
      <c r="F54" s="11" t="s">
        <v>88</v>
      </c>
      <c r="G54" s="11" t="s">
        <v>62</v>
      </c>
      <c r="H54" s="11"/>
    </row>
    <row r="55" spans="1:8" ht="21.75" customHeight="1" x14ac:dyDescent="0.3">
      <c r="A55" s="88">
        <v>45293.38354166667</v>
      </c>
      <c r="B55" s="11" t="s">
        <v>121</v>
      </c>
      <c r="C55" s="88">
        <v>45293.475949074076</v>
      </c>
      <c r="D55" s="11">
        <v>153.34</v>
      </c>
      <c r="E55" s="11"/>
      <c r="F55" s="11" t="s">
        <v>149</v>
      </c>
      <c r="G55" s="11" t="s">
        <v>62</v>
      </c>
      <c r="H55" s="11"/>
    </row>
    <row r="56" spans="1:8" ht="21.75" customHeight="1" x14ac:dyDescent="0.3">
      <c r="A56" s="88">
        <v>45293.383391203701</v>
      </c>
      <c r="B56" s="11" t="s">
        <v>122</v>
      </c>
      <c r="C56" s="88">
        <v>45293.476064814815</v>
      </c>
      <c r="D56" s="11">
        <v>127.26</v>
      </c>
      <c r="E56" s="11"/>
      <c r="F56" s="11" t="s">
        <v>83</v>
      </c>
      <c r="G56" s="11" t="s">
        <v>62</v>
      </c>
      <c r="H56" s="11"/>
    </row>
    <row r="57" spans="1:8" ht="21.75" customHeight="1" x14ac:dyDescent="0.3">
      <c r="A57" s="88">
        <v>45293.38354166667</v>
      </c>
      <c r="B57" s="11" t="s">
        <v>123</v>
      </c>
      <c r="C57" s="88">
        <v>45293.476712962962</v>
      </c>
      <c r="D57" s="11">
        <v>489.84</v>
      </c>
      <c r="E57" s="11"/>
      <c r="F57" s="11" t="s">
        <v>78</v>
      </c>
      <c r="G57" s="11" t="s">
        <v>62</v>
      </c>
      <c r="H57" s="11"/>
    </row>
    <row r="58" spans="1:8" ht="21.75" customHeight="1" x14ac:dyDescent="0.3">
      <c r="A58" s="89">
        <v>45293.481203703705</v>
      </c>
      <c r="B58" s="19" t="s">
        <v>124</v>
      </c>
      <c r="C58" s="89">
        <v>45293.481203703705</v>
      </c>
      <c r="D58" s="19"/>
      <c r="E58" s="19">
        <v>12084</v>
      </c>
      <c r="F58" s="19"/>
      <c r="G58" s="19" t="s">
        <v>9</v>
      </c>
      <c r="H58" s="19"/>
    </row>
    <row r="59" spans="1:8" ht="21.75" customHeight="1" x14ac:dyDescent="0.3">
      <c r="A59" s="89">
        <v>45293.48128472222</v>
      </c>
      <c r="B59" s="19" t="s">
        <v>125</v>
      </c>
      <c r="C59" s="89">
        <v>45293.48128472222</v>
      </c>
      <c r="D59" s="19"/>
      <c r="E59" s="19">
        <v>15876</v>
      </c>
      <c r="F59" s="19" t="s">
        <v>150</v>
      </c>
      <c r="G59" s="19" t="s">
        <v>9</v>
      </c>
      <c r="H59" s="19"/>
    </row>
    <row r="60" spans="1:8" ht="21.75" customHeight="1" x14ac:dyDescent="0.3">
      <c r="A60" s="89">
        <v>45293.484479166669</v>
      </c>
      <c r="B60" s="19" t="s">
        <v>126</v>
      </c>
      <c r="C60" s="89">
        <v>45293.484479166669</v>
      </c>
      <c r="D60" s="19"/>
      <c r="E60" s="19">
        <v>12600</v>
      </c>
      <c r="F60" s="19" t="s">
        <v>151</v>
      </c>
      <c r="G60" s="19" t="s">
        <v>9</v>
      </c>
      <c r="H60" s="19"/>
    </row>
    <row r="61" spans="1:8" ht="21.75" customHeight="1" x14ac:dyDescent="0.3">
      <c r="A61" s="89">
        <v>45293.493923611109</v>
      </c>
      <c r="B61" s="19" t="s">
        <v>127</v>
      </c>
      <c r="C61" s="89">
        <v>45293.493923611109</v>
      </c>
      <c r="D61" s="19"/>
      <c r="E61" s="19">
        <v>14742</v>
      </c>
      <c r="F61" s="19" t="s">
        <v>152</v>
      </c>
      <c r="G61" s="19" t="s">
        <v>9</v>
      </c>
      <c r="H61" s="19"/>
    </row>
    <row r="62" spans="1:8" ht="21.75" customHeight="1" x14ac:dyDescent="0.3">
      <c r="A62" s="89">
        <v>45293.493923611109</v>
      </c>
      <c r="B62" s="19" t="s">
        <v>128</v>
      </c>
      <c r="C62" s="89">
        <v>45293.493923611109</v>
      </c>
      <c r="D62" s="19"/>
      <c r="E62" s="19">
        <v>11616</v>
      </c>
      <c r="F62" s="19" t="s">
        <v>153</v>
      </c>
      <c r="G62" s="19" t="s">
        <v>9</v>
      </c>
      <c r="H62" s="19"/>
    </row>
    <row r="63" spans="1:8" ht="21.75" customHeight="1" x14ac:dyDescent="0.3">
      <c r="A63" s="87">
        <v>45292.471458333333</v>
      </c>
      <c r="B63" s="15" t="s">
        <v>129</v>
      </c>
      <c r="C63" s="87">
        <v>45293.606076388889</v>
      </c>
      <c r="D63" s="15">
        <v>108.34</v>
      </c>
      <c r="E63" s="15"/>
      <c r="F63" s="80"/>
      <c r="G63" s="15" t="s">
        <v>57</v>
      </c>
      <c r="H63" s="15"/>
    </row>
    <row r="64" spans="1:8" ht="21.75" customHeight="1" x14ac:dyDescent="0.3">
      <c r="A64" s="87">
        <v>45292.591238425928</v>
      </c>
      <c r="B64" s="15" t="s">
        <v>130</v>
      </c>
      <c r="C64" s="87">
        <v>45293.613321759258</v>
      </c>
      <c r="D64" s="15">
        <v>5.04</v>
      </c>
      <c r="E64" s="15"/>
      <c r="F64" s="80"/>
      <c r="G64" s="15" t="s">
        <v>59</v>
      </c>
      <c r="H64" s="15"/>
    </row>
    <row r="65" spans="1:8" ht="21.75" customHeight="1" x14ac:dyDescent="0.3">
      <c r="A65" s="89">
        <v>45293.636307870373</v>
      </c>
      <c r="B65" s="19" t="s">
        <v>131</v>
      </c>
      <c r="C65" s="89">
        <v>45293.636307870373</v>
      </c>
      <c r="D65" s="19"/>
      <c r="E65" s="19">
        <v>12474</v>
      </c>
      <c r="F65" s="19" t="s">
        <v>154</v>
      </c>
      <c r="G65" s="19" t="s">
        <v>9</v>
      </c>
      <c r="H65" s="19"/>
    </row>
    <row r="66" spans="1:8" ht="21.75" customHeight="1" x14ac:dyDescent="0.3">
      <c r="A66" s="88">
        <v>45293.557175925926</v>
      </c>
      <c r="B66" s="11" t="s">
        <v>110</v>
      </c>
      <c r="C66" s="88">
        <v>45294.002395833333</v>
      </c>
      <c r="D66" s="11">
        <v>197.47</v>
      </c>
      <c r="E66" s="11"/>
      <c r="F66" s="11" t="s">
        <v>144</v>
      </c>
      <c r="G66" s="11" t="s">
        <v>62</v>
      </c>
      <c r="H66" s="11"/>
    </row>
    <row r="67" spans="1:8" ht="21.75" customHeight="1" x14ac:dyDescent="0.3">
      <c r="A67" s="88">
        <v>45293.557199074072</v>
      </c>
      <c r="B67" s="11" t="s">
        <v>121</v>
      </c>
      <c r="C67" s="88">
        <v>45294.002627314818</v>
      </c>
      <c r="D67" s="11">
        <v>24.48</v>
      </c>
      <c r="E67" s="11"/>
      <c r="F67" s="11" t="s">
        <v>149</v>
      </c>
      <c r="G67" s="11" t="s">
        <v>62</v>
      </c>
      <c r="H67" s="11"/>
    </row>
    <row r="68" spans="1:8" ht="21.75" customHeight="1" x14ac:dyDescent="0.3">
      <c r="A68" s="88">
        <v>45293.557187500002</v>
      </c>
      <c r="B68" s="11" t="s">
        <v>113</v>
      </c>
      <c r="C68" s="88">
        <v>45294.002662037034</v>
      </c>
      <c r="D68" s="11">
        <v>8.4</v>
      </c>
      <c r="E68" s="11"/>
      <c r="F68" s="11" t="s">
        <v>90</v>
      </c>
      <c r="G68" s="11" t="s">
        <v>62</v>
      </c>
      <c r="H68" s="11"/>
    </row>
    <row r="69" spans="1:8" ht="21.75" customHeight="1" x14ac:dyDescent="0.3">
      <c r="A69" s="88">
        <v>45293.557314814818</v>
      </c>
      <c r="B69" s="11" t="s">
        <v>111</v>
      </c>
      <c r="C69" s="88">
        <v>45294.003391203703</v>
      </c>
      <c r="D69" s="11">
        <v>397.14</v>
      </c>
      <c r="E69" s="11"/>
      <c r="F69" s="11" t="s">
        <v>77</v>
      </c>
      <c r="G69" s="11" t="s">
        <v>62</v>
      </c>
      <c r="H69" s="11"/>
    </row>
    <row r="70" spans="1:8" ht="21.75" customHeight="1" x14ac:dyDescent="0.3">
      <c r="A70" s="88">
        <v>45293.557152777779</v>
      </c>
      <c r="B70" s="11" t="s">
        <v>122</v>
      </c>
      <c r="C70" s="88">
        <v>45294.003449074073</v>
      </c>
      <c r="D70" s="11">
        <v>109.49</v>
      </c>
      <c r="E70" s="11"/>
      <c r="F70" s="11" t="s">
        <v>83</v>
      </c>
      <c r="G70" s="11" t="s">
        <v>62</v>
      </c>
      <c r="H70" s="11"/>
    </row>
    <row r="71" spans="1:8" ht="21.75" customHeight="1" x14ac:dyDescent="0.3">
      <c r="A71" s="88">
        <v>45293.557152777779</v>
      </c>
      <c r="B71" s="11" t="s">
        <v>115</v>
      </c>
      <c r="C71" s="88">
        <v>45294.003518518519</v>
      </c>
      <c r="D71" s="11">
        <v>991.36</v>
      </c>
      <c r="E71" s="11"/>
      <c r="F71" s="11" t="s">
        <v>147</v>
      </c>
      <c r="G71" s="11" t="s">
        <v>62</v>
      </c>
      <c r="H71" s="11"/>
    </row>
    <row r="72" spans="1:8" ht="21.75" customHeight="1" x14ac:dyDescent="0.3">
      <c r="A72" s="88">
        <v>45293.557268518518</v>
      </c>
      <c r="B72" s="11" t="s">
        <v>103</v>
      </c>
      <c r="C72" s="88">
        <v>45294.003530092596</v>
      </c>
      <c r="D72" s="11">
        <v>273.63</v>
      </c>
      <c r="E72" s="11"/>
      <c r="F72" s="11" t="s">
        <v>79</v>
      </c>
      <c r="G72" s="11" t="s">
        <v>62</v>
      </c>
      <c r="H72" s="11"/>
    </row>
    <row r="73" spans="1:8" ht="21.75" customHeight="1" x14ac:dyDescent="0.3">
      <c r="A73" s="88">
        <v>45293.557210648149</v>
      </c>
      <c r="B73" s="11" t="s">
        <v>123</v>
      </c>
      <c r="C73" s="88">
        <v>45294.003530092596</v>
      </c>
      <c r="D73" s="11">
        <v>776.44</v>
      </c>
      <c r="E73" s="11"/>
      <c r="F73" s="11" t="s">
        <v>78</v>
      </c>
      <c r="G73" s="11" t="s">
        <v>62</v>
      </c>
      <c r="H73" s="11"/>
    </row>
    <row r="74" spans="1:8" ht="21.75" customHeight="1" x14ac:dyDescent="0.3">
      <c r="A74" s="88">
        <v>45293.557152777779</v>
      </c>
      <c r="B74" s="11" t="s">
        <v>108</v>
      </c>
      <c r="C74" s="88">
        <v>45294.003564814811</v>
      </c>
      <c r="D74" s="11">
        <v>436.46</v>
      </c>
      <c r="E74" s="11"/>
      <c r="F74" s="11" t="s">
        <v>82</v>
      </c>
      <c r="G74" s="11" t="s">
        <v>62</v>
      </c>
      <c r="H74" s="11"/>
    </row>
    <row r="75" spans="1:8" ht="21.75" customHeight="1" x14ac:dyDescent="0.3">
      <c r="A75" s="88">
        <v>45293.557303240741</v>
      </c>
      <c r="B75" s="11" t="s">
        <v>105</v>
      </c>
      <c r="C75" s="88">
        <v>45294.003622685188</v>
      </c>
      <c r="D75" s="11">
        <v>250.05</v>
      </c>
      <c r="E75" s="11"/>
      <c r="F75" s="11" t="s">
        <v>84</v>
      </c>
      <c r="G75" s="11" t="s">
        <v>62</v>
      </c>
      <c r="H75" s="11"/>
    </row>
    <row r="76" spans="1:8" ht="21.75" customHeight="1" x14ac:dyDescent="0.3">
      <c r="A76" s="88">
        <v>45293.557129629633</v>
      </c>
      <c r="B76" s="11" t="s">
        <v>106</v>
      </c>
      <c r="C76" s="88">
        <v>45294.003680555557</v>
      </c>
      <c r="D76" s="11">
        <v>986.89</v>
      </c>
      <c r="E76" s="11"/>
      <c r="F76" s="11" t="s">
        <v>93</v>
      </c>
      <c r="G76" s="11" t="s">
        <v>62</v>
      </c>
      <c r="H76" s="11"/>
    </row>
    <row r="77" spans="1:8" ht="21.75" customHeight="1" x14ac:dyDescent="0.3">
      <c r="A77" s="88">
        <v>45293.557129629633</v>
      </c>
      <c r="B77" s="11" t="s">
        <v>120</v>
      </c>
      <c r="C77" s="88">
        <v>45294.003692129627</v>
      </c>
      <c r="D77" s="11">
        <v>79.97</v>
      </c>
      <c r="E77" s="11"/>
      <c r="F77" s="11" t="s">
        <v>88</v>
      </c>
      <c r="G77" s="11" t="s">
        <v>62</v>
      </c>
      <c r="H77" s="11"/>
    </row>
    <row r="78" spans="1:8" ht="21.75" customHeight="1" x14ac:dyDescent="0.3">
      <c r="A78" s="88">
        <v>45293.557303240741</v>
      </c>
      <c r="B78" s="11" t="s">
        <v>114</v>
      </c>
      <c r="C78" s="88">
        <v>45294.003703703704</v>
      </c>
      <c r="D78" s="11">
        <v>156.52000000000001</v>
      </c>
      <c r="E78" s="11"/>
      <c r="F78" s="11" t="s">
        <v>146</v>
      </c>
      <c r="G78" s="11" t="s">
        <v>62</v>
      </c>
      <c r="H78" s="11"/>
    </row>
    <row r="79" spans="1:8" ht="21.75" customHeight="1" x14ac:dyDescent="0.3">
      <c r="A79" s="89">
        <v>45294.476215277777</v>
      </c>
      <c r="B79" s="19" t="s">
        <v>132</v>
      </c>
      <c r="C79" s="89">
        <v>45294.476215277777</v>
      </c>
      <c r="D79" s="19"/>
      <c r="E79" s="19">
        <v>10260</v>
      </c>
      <c r="F79" s="19" t="s">
        <v>132</v>
      </c>
      <c r="G79" s="19" t="s">
        <v>9</v>
      </c>
      <c r="H79" s="19"/>
    </row>
    <row r="80" spans="1:8" ht="21.75" customHeight="1" x14ac:dyDescent="0.3">
      <c r="A80" s="89">
        <v>45294.483796296299</v>
      </c>
      <c r="B80" s="19" t="s">
        <v>133</v>
      </c>
      <c r="C80" s="89">
        <v>45294.483796296299</v>
      </c>
      <c r="D80" s="19"/>
      <c r="E80" s="19">
        <v>12000</v>
      </c>
      <c r="F80" s="19" t="s">
        <v>155</v>
      </c>
      <c r="G80" s="19" t="s">
        <v>9</v>
      </c>
      <c r="H80" s="19"/>
    </row>
    <row r="81" spans="1:8" ht="21.75" customHeight="1" x14ac:dyDescent="0.3">
      <c r="A81" s="89">
        <v>45294.62945601852</v>
      </c>
      <c r="B81" s="19" t="s">
        <v>132</v>
      </c>
      <c r="C81" s="89">
        <v>45294.62945601852</v>
      </c>
      <c r="D81" s="19"/>
      <c r="E81" s="19">
        <v>10800</v>
      </c>
      <c r="F81" s="19" t="s">
        <v>132</v>
      </c>
      <c r="G81" s="19" t="s">
        <v>9</v>
      </c>
      <c r="H81" s="19"/>
    </row>
    <row r="82" spans="1:8" ht="21.75" customHeight="1" x14ac:dyDescent="0.3">
      <c r="A82" s="87">
        <v>45295</v>
      </c>
      <c r="B82" s="15" t="s">
        <v>134</v>
      </c>
      <c r="C82" s="87">
        <v>45295.259259259263</v>
      </c>
      <c r="D82" s="15">
        <v>648</v>
      </c>
      <c r="E82" s="15"/>
      <c r="F82" s="80" t="s">
        <v>156</v>
      </c>
      <c r="G82" s="15" t="s">
        <v>14</v>
      </c>
      <c r="H82" s="15"/>
    </row>
    <row r="83" spans="1:8" ht="21.75" customHeight="1" x14ac:dyDescent="0.3">
      <c r="A83" s="89">
        <v>45295.463518518518</v>
      </c>
      <c r="B83" s="19" t="s">
        <v>135</v>
      </c>
      <c r="C83" s="89">
        <v>45295.463518518518</v>
      </c>
      <c r="D83" s="19"/>
      <c r="E83" s="19">
        <v>13608</v>
      </c>
      <c r="F83" s="19" t="s">
        <v>157</v>
      </c>
      <c r="G83" s="19" t="s">
        <v>9</v>
      </c>
      <c r="H83" s="19"/>
    </row>
    <row r="84" spans="1:8" ht="21.75" customHeight="1" x14ac:dyDescent="0.3">
      <c r="A84" s="89">
        <v>45295.465694444443</v>
      </c>
      <c r="B84" s="19" t="s">
        <v>136</v>
      </c>
      <c r="C84" s="89">
        <v>45295.465694444443</v>
      </c>
      <c r="D84" s="19"/>
      <c r="E84" s="19">
        <v>6600</v>
      </c>
      <c r="F84" s="19" t="s">
        <v>158</v>
      </c>
      <c r="G84" s="19" t="s">
        <v>9</v>
      </c>
      <c r="H84" s="19"/>
    </row>
    <row r="85" spans="1:8" ht="21.75" customHeight="1" x14ac:dyDescent="0.3">
      <c r="A85" s="89">
        <v>45296.425370370373</v>
      </c>
      <c r="B85" s="19" t="s">
        <v>159</v>
      </c>
      <c r="C85" s="89">
        <v>45296.425370370373</v>
      </c>
      <c r="D85" s="19"/>
      <c r="E85" s="19">
        <v>13440</v>
      </c>
      <c r="F85" s="19" t="s">
        <v>164</v>
      </c>
      <c r="G85" s="19" t="s">
        <v>9</v>
      </c>
      <c r="H85" s="19"/>
    </row>
    <row r="86" spans="1:8" ht="21.75" customHeight="1" x14ac:dyDescent="0.3">
      <c r="A86" s="89">
        <v>45299.463518518518</v>
      </c>
      <c r="B86" s="19" t="s">
        <v>160</v>
      </c>
      <c r="C86" s="89">
        <v>45299.463518518518</v>
      </c>
      <c r="D86" s="19"/>
      <c r="E86" s="19">
        <v>11232</v>
      </c>
      <c r="F86" s="19" t="s">
        <v>165</v>
      </c>
      <c r="G86" s="19" t="s">
        <v>9</v>
      </c>
      <c r="H86" s="19"/>
    </row>
    <row r="87" spans="1:8" ht="21.75" customHeight="1" x14ac:dyDescent="0.3">
      <c r="A87" s="89">
        <v>45299.473287037035</v>
      </c>
      <c r="B87" s="19" t="s">
        <v>161</v>
      </c>
      <c r="C87" s="89">
        <v>45299.473287037035</v>
      </c>
      <c r="D87" s="19"/>
      <c r="E87" s="19">
        <v>12084</v>
      </c>
      <c r="F87" s="19" t="s">
        <v>166</v>
      </c>
      <c r="G87" s="19" t="s">
        <v>9</v>
      </c>
      <c r="H87" s="19"/>
    </row>
    <row r="88" spans="1:8" ht="21.75" customHeight="1" x14ac:dyDescent="0.3">
      <c r="A88" s="89">
        <v>45299.475451388891</v>
      </c>
      <c r="B88" s="19" t="s">
        <v>162</v>
      </c>
      <c r="C88" s="89">
        <v>45299.475451388891</v>
      </c>
      <c r="D88" s="19"/>
      <c r="E88" s="19">
        <v>7728</v>
      </c>
      <c r="F88" s="19" t="s">
        <v>167</v>
      </c>
      <c r="G88" s="19" t="s">
        <v>9</v>
      </c>
      <c r="H88" s="19"/>
    </row>
    <row r="89" spans="1:8" ht="21.75" customHeight="1" x14ac:dyDescent="0.3">
      <c r="A89" s="89">
        <v>45299.4762962963</v>
      </c>
      <c r="B89" s="19" t="s">
        <v>163</v>
      </c>
      <c r="C89" s="89">
        <v>45299.4762962963</v>
      </c>
      <c r="D89" s="19"/>
      <c r="E89" s="19">
        <v>13500</v>
      </c>
      <c r="F89" s="19" t="s">
        <v>168</v>
      </c>
      <c r="G89" s="19" t="s">
        <v>9</v>
      </c>
      <c r="H89" s="19"/>
    </row>
    <row r="90" spans="1:8" ht="21.75" customHeight="1" x14ac:dyDescent="0.3">
      <c r="A90" s="89">
        <v>45300.464999999997</v>
      </c>
      <c r="B90" s="19" t="s">
        <v>169</v>
      </c>
      <c r="C90" s="89">
        <v>45300.464999999997</v>
      </c>
      <c r="D90" s="19"/>
      <c r="E90" s="19">
        <v>11232</v>
      </c>
      <c r="F90" s="19" t="s">
        <v>178</v>
      </c>
      <c r="G90" s="19" t="s">
        <v>9</v>
      </c>
      <c r="H90" s="19"/>
    </row>
    <row r="91" spans="1:8" ht="21.75" customHeight="1" x14ac:dyDescent="0.3">
      <c r="A91" s="90">
        <v>45301.384965277779</v>
      </c>
      <c r="B91" s="22" t="s">
        <v>170</v>
      </c>
      <c r="C91" s="90">
        <v>45301.384965277779</v>
      </c>
      <c r="D91" s="22">
        <v>12000</v>
      </c>
      <c r="E91" s="22"/>
      <c r="F91" s="22" t="s">
        <v>179</v>
      </c>
      <c r="G91" s="22" t="s">
        <v>1083</v>
      </c>
      <c r="H91" s="22"/>
    </row>
    <row r="92" spans="1:8" ht="21.75" customHeight="1" x14ac:dyDescent="0.3">
      <c r="A92" s="90">
        <v>45301.384814814817</v>
      </c>
      <c r="B92" s="22" t="s">
        <v>171</v>
      </c>
      <c r="C92" s="90">
        <v>45301.459837962961</v>
      </c>
      <c r="D92" s="22">
        <v>6300</v>
      </c>
      <c r="E92" s="22"/>
      <c r="F92" s="22" t="s">
        <v>180</v>
      </c>
      <c r="G92" s="22" t="s">
        <v>10</v>
      </c>
      <c r="H92" s="22"/>
    </row>
    <row r="93" spans="1:8" ht="21.75" customHeight="1" x14ac:dyDescent="0.3">
      <c r="A93" s="88">
        <v>45301.385648148149</v>
      </c>
      <c r="B93" s="11" t="s">
        <v>71</v>
      </c>
      <c r="C93" s="88">
        <v>45301.459872685184</v>
      </c>
      <c r="D93" s="11">
        <v>42.96</v>
      </c>
      <c r="E93" s="11"/>
      <c r="F93" s="11" t="s">
        <v>181</v>
      </c>
      <c r="G93" s="11" t="s">
        <v>12</v>
      </c>
      <c r="H93" s="11"/>
    </row>
    <row r="94" spans="1:8" ht="21.75" customHeight="1" x14ac:dyDescent="0.3">
      <c r="A94" s="90">
        <v>45301.384814814817</v>
      </c>
      <c r="B94" s="22" t="s">
        <v>171</v>
      </c>
      <c r="C94" s="90">
        <v>45301.45989583333</v>
      </c>
      <c r="D94" s="22">
        <v>840</v>
      </c>
      <c r="E94" s="22"/>
      <c r="F94" s="22" t="s">
        <v>180</v>
      </c>
      <c r="G94" s="22" t="s">
        <v>10</v>
      </c>
      <c r="H94" s="22"/>
    </row>
    <row r="95" spans="1:8" ht="21.75" customHeight="1" x14ac:dyDescent="0.3">
      <c r="A95" s="90">
        <v>45301.384791666664</v>
      </c>
      <c r="B95" s="22" t="s">
        <v>171</v>
      </c>
      <c r="C95" s="90">
        <v>45301.45994212963</v>
      </c>
      <c r="D95" s="22">
        <v>5121.6000000000004</v>
      </c>
      <c r="E95" s="22"/>
      <c r="F95" s="22" t="s">
        <v>182</v>
      </c>
      <c r="G95" s="22" t="s">
        <v>10</v>
      </c>
      <c r="H95" s="22"/>
    </row>
    <row r="96" spans="1:8" ht="21.75" customHeight="1" x14ac:dyDescent="0.3">
      <c r="A96" s="90">
        <v>45301.384780092594</v>
      </c>
      <c r="B96" s="22" t="s">
        <v>171</v>
      </c>
      <c r="C96" s="90">
        <v>45301.460092592592</v>
      </c>
      <c r="D96" s="22">
        <v>5289.6</v>
      </c>
      <c r="E96" s="22"/>
      <c r="F96" s="22" t="s">
        <v>183</v>
      </c>
      <c r="G96" s="22" t="s">
        <v>10</v>
      </c>
      <c r="H96" s="22"/>
    </row>
    <row r="97" spans="1:8" ht="21.75" customHeight="1" x14ac:dyDescent="0.3">
      <c r="A97" s="88">
        <v>45301.385324074072</v>
      </c>
      <c r="B97" s="11" t="s">
        <v>172</v>
      </c>
      <c r="C97" s="88">
        <v>45301.461550925924</v>
      </c>
      <c r="D97" s="11">
        <v>259</v>
      </c>
      <c r="E97" s="11"/>
      <c r="F97" s="11" t="s">
        <v>184</v>
      </c>
      <c r="G97" s="11" t="s">
        <v>12</v>
      </c>
      <c r="H97" s="11"/>
    </row>
    <row r="98" spans="1:8" ht="21.75" customHeight="1" x14ac:dyDescent="0.3">
      <c r="A98" s="88">
        <v>45301.385995370372</v>
      </c>
      <c r="B98" s="11" t="s">
        <v>71</v>
      </c>
      <c r="C98" s="88">
        <v>45301.461817129632</v>
      </c>
      <c r="D98" s="11">
        <v>49.95</v>
      </c>
      <c r="E98" s="11"/>
      <c r="F98" s="11" t="s">
        <v>185</v>
      </c>
      <c r="G98" s="11" t="s">
        <v>12</v>
      </c>
      <c r="H98" s="11"/>
    </row>
    <row r="99" spans="1:8" ht="21.75" customHeight="1" x14ac:dyDescent="0.3">
      <c r="A99" s="88">
        <v>45301.626527777778</v>
      </c>
      <c r="B99" s="11" t="s">
        <v>173</v>
      </c>
      <c r="C99" s="88">
        <v>45301.626527777778</v>
      </c>
      <c r="D99" s="11"/>
      <c r="E99" s="11">
        <v>389.68</v>
      </c>
      <c r="F99" s="11" t="s">
        <v>195</v>
      </c>
      <c r="G99" s="11" t="s">
        <v>62</v>
      </c>
      <c r="H99" s="11"/>
    </row>
    <row r="100" spans="1:8" ht="21.75" customHeight="1" x14ac:dyDescent="0.3">
      <c r="A100" s="89">
        <v>45301.627789351849</v>
      </c>
      <c r="B100" s="19" t="s">
        <v>174</v>
      </c>
      <c r="C100" s="89">
        <v>45301.627789351849</v>
      </c>
      <c r="D100" s="19"/>
      <c r="E100" s="19">
        <v>25788</v>
      </c>
      <c r="F100" s="19" t="s">
        <v>186</v>
      </c>
      <c r="G100" s="19" t="s">
        <v>9</v>
      </c>
      <c r="H100" s="19"/>
    </row>
    <row r="101" spans="1:8" ht="21.75" customHeight="1" x14ac:dyDescent="0.3">
      <c r="A101" s="89">
        <v>45301.698912037034</v>
      </c>
      <c r="B101" s="19" t="s">
        <v>175</v>
      </c>
      <c r="C101" s="89">
        <v>45301.698912037034</v>
      </c>
      <c r="D101" s="19"/>
      <c r="E101" s="19">
        <v>6468</v>
      </c>
      <c r="F101" s="19" t="s">
        <v>187</v>
      </c>
      <c r="G101" s="19" t="s">
        <v>9</v>
      </c>
      <c r="H101" s="19"/>
    </row>
    <row r="102" spans="1:8" ht="21.75" customHeight="1" x14ac:dyDescent="0.3">
      <c r="A102" s="89">
        <v>45301.698993055557</v>
      </c>
      <c r="B102" s="19" t="s">
        <v>175</v>
      </c>
      <c r="C102" s="89">
        <v>45301.698993055557</v>
      </c>
      <c r="D102" s="19"/>
      <c r="E102" s="19">
        <v>13104</v>
      </c>
      <c r="F102" s="19" t="s">
        <v>188</v>
      </c>
      <c r="G102" s="19" t="s">
        <v>9</v>
      </c>
      <c r="H102" s="19"/>
    </row>
    <row r="103" spans="1:8" ht="21.75" customHeight="1" x14ac:dyDescent="0.3">
      <c r="A103" s="89">
        <v>45301.699513888889</v>
      </c>
      <c r="B103" s="19" t="s">
        <v>175</v>
      </c>
      <c r="C103" s="89">
        <v>45301.699513888889</v>
      </c>
      <c r="D103" s="19"/>
      <c r="E103" s="19">
        <v>6600</v>
      </c>
      <c r="F103" s="19" t="s">
        <v>189</v>
      </c>
      <c r="G103" s="19" t="s">
        <v>9</v>
      </c>
      <c r="H103" s="19"/>
    </row>
    <row r="104" spans="1:8" ht="21.75" customHeight="1" x14ac:dyDescent="0.3">
      <c r="A104" s="89">
        <v>45301.699571759258</v>
      </c>
      <c r="B104" s="19" t="s">
        <v>175</v>
      </c>
      <c r="C104" s="89">
        <v>45301.699571759258</v>
      </c>
      <c r="D104" s="19"/>
      <c r="E104" s="19">
        <v>13860</v>
      </c>
      <c r="F104" s="19" t="s">
        <v>190</v>
      </c>
      <c r="G104" s="19" t="s">
        <v>9</v>
      </c>
      <c r="H104" s="19"/>
    </row>
    <row r="105" spans="1:8" ht="21.75" customHeight="1" x14ac:dyDescent="0.3">
      <c r="A105" s="89">
        <v>45302.468506944446</v>
      </c>
      <c r="B105" s="19" t="s">
        <v>176</v>
      </c>
      <c r="C105" s="89">
        <v>45302.468506944446</v>
      </c>
      <c r="D105" s="19"/>
      <c r="E105" s="19">
        <v>18144</v>
      </c>
      <c r="F105" s="19" t="s">
        <v>191</v>
      </c>
      <c r="G105" s="19" t="s">
        <v>9</v>
      </c>
      <c r="H105" s="19"/>
    </row>
    <row r="106" spans="1:8" ht="21.75" customHeight="1" x14ac:dyDescent="0.3">
      <c r="A106" s="89">
        <v>45302.619432870371</v>
      </c>
      <c r="B106" s="19" t="s">
        <v>177</v>
      </c>
      <c r="C106" s="89">
        <v>45302.619432870371</v>
      </c>
      <c r="D106" s="19"/>
      <c r="E106" s="19">
        <v>1170</v>
      </c>
      <c r="F106" s="19" t="s">
        <v>192</v>
      </c>
      <c r="G106" s="19" t="s">
        <v>9</v>
      </c>
      <c r="H106" s="19"/>
    </row>
    <row r="107" spans="1:8" ht="21.75" customHeight="1" x14ac:dyDescent="0.3">
      <c r="A107" s="89">
        <v>45302.619432870371</v>
      </c>
      <c r="B107" s="19" t="s">
        <v>177</v>
      </c>
      <c r="C107" s="89">
        <v>45302.619432870371</v>
      </c>
      <c r="D107" s="19"/>
      <c r="E107" s="19">
        <v>12480</v>
      </c>
      <c r="F107" s="19" t="s">
        <v>193</v>
      </c>
      <c r="G107" s="19" t="s">
        <v>9</v>
      </c>
      <c r="H107" s="19"/>
    </row>
    <row r="108" spans="1:8" ht="21.75" customHeight="1" x14ac:dyDescent="0.3">
      <c r="A108" s="89">
        <v>45302.619884259257</v>
      </c>
      <c r="B108" s="19" t="s">
        <v>177</v>
      </c>
      <c r="C108" s="89">
        <v>45302.619884259257</v>
      </c>
      <c r="D108" s="19"/>
      <c r="E108" s="19">
        <v>9360</v>
      </c>
      <c r="F108" s="19" t="s">
        <v>194</v>
      </c>
      <c r="G108" s="19" t="s">
        <v>9</v>
      </c>
      <c r="H108" s="19"/>
    </row>
    <row r="109" spans="1:8" ht="21.75" customHeight="1" x14ac:dyDescent="0.3">
      <c r="A109" s="89">
        <v>45303.466215277775</v>
      </c>
      <c r="B109" s="19" t="s">
        <v>127</v>
      </c>
      <c r="C109" s="89">
        <v>45303.466215277775</v>
      </c>
      <c r="D109" s="19"/>
      <c r="E109" s="19">
        <v>1200</v>
      </c>
      <c r="F109" s="19" t="s">
        <v>202</v>
      </c>
      <c r="G109" s="19" t="s">
        <v>9</v>
      </c>
      <c r="H109" s="19"/>
    </row>
    <row r="110" spans="1:8" ht="21.75" customHeight="1" x14ac:dyDescent="0.3">
      <c r="A110" s="87">
        <v>45303.551111111112</v>
      </c>
      <c r="B110" s="15" t="s">
        <v>69</v>
      </c>
      <c r="C110" s="87">
        <v>45303.551122685189</v>
      </c>
      <c r="D110" s="15">
        <v>0.3</v>
      </c>
      <c r="E110" s="15"/>
      <c r="F110" s="80" t="s">
        <v>203</v>
      </c>
      <c r="G110" s="15" t="s">
        <v>8</v>
      </c>
      <c r="H110" s="15"/>
    </row>
    <row r="111" spans="1:8" ht="21.75" customHeight="1" x14ac:dyDescent="0.3">
      <c r="A111" s="87">
        <v>45302.709328703706</v>
      </c>
      <c r="B111" s="15" t="s">
        <v>196</v>
      </c>
      <c r="C111" s="87">
        <v>45303.663171296299</v>
      </c>
      <c r="D111" s="15">
        <v>828.65</v>
      </c>
      <c r="E111" s="15"/>
      <c r="F111" s="80"/>
      <c r="G111" s="15" t="s">
        <v>14</v>
      </c>
      <c r="H111" s="15"/>
    </row>
    <row r="112" spans="1:8" ht="21.75" customHeight="1" x14ac:dyDescent="0.3">
      <c r="A112" s="89">
        <v>45306.463321759256</v>
      </c>
      <c r="B112" s="19" t="s">
        <v>162</v>
      </c>
      <c r="C112" s="89">
        <v>45306.463321759256</v>
      </c>
      <c r="D112" s="19"/>
      <c r="E112" s="19">
        <v>12144</v>
      </c>
      <c r="F112" s="19" t="s">
        <v>204</v>
      </c>
      <c r="G112" s="19" t="s">
        <v>9</v>
      </c>
      <c r="H112" s="19"/>
    </row>
    <row r="113" spans="1:8" ht="21.75" customHeight="1" x14ac:dyDescent="0.3">
      <c r="A113" s="89">
        <v>45306.473240740743</v>
      </c>
      <c r="B113" s="19" t="s">
        <v>197</v>
      </c>
      <c r="C113" s="89">
        <v>45306.473240740743</v>
      </c>
      <c r="D113" s="19"/>
      <c r="E113" s="19">
        <v>13608</v>
      </c>
      <c r="F113" s="19"/>
      <c r="G113" s="19" t="s">
        <v>9</v>
      </c>
      <c r="H113" s="19"/>
    </row>
    <row r="114" spans="1:8" ht="21.75" customHeight="1" x14ac:dyDescent="0.3">
      <c r="A114" s="89">
        <v>45306.474953703706</v>
      </c>
      <c r="B114" s="19" t="s">
        <v>198</v>
      </c>
      <c r="C114" s="89">
        <v>45306.474953703706</v>
      </c>
      <c r="D114" s="19"/>
      <c r="E114" s="19">
        <v>15292.8</v>
      </c>
      <c r="F114" s="19" t="s">
        <v>205</v>
      </c>
      <c r="G114" s="19" t="s">
        <v>9</v>
      </c>
      <c r="H114" s="19"/>
    </row>
    <row r="115" spans="1:8" ht="21.75" customHeight="1" x14ac:dyDescent="0.3">
      <c r="A115" s="89">
        <v>45306.475381944445</v>
      </c>
      <c r="B115" s="19" t="s">
        <v>199</v>
      </c>
      <c r="C115" s="89">
        <v>45306.475381944445</v>
      </c>
      <c r="D115" s="19"/>
      <c r="E115" s="19">
        <v>13482</v>
      </c>
      <c r="F115" s="19" t="s">
        <v>206</v>
      </c>
      <c r="G115" s="19" t="s">
        <v>9</v>
      </c>
      <c r="H115" s="19"/>
    </row>
    <row r="116" spans="1:8" ht="21.75" customHeight="1" x14ac:dyDescent="0.3">
      <c r="A116" s="89">
        <v>45306.478206018517</v>
      </c>
      <c r="B116" s="19" t="s">
        <v>200</v>
      </c>
      <c r="C116" s="89">
        <v>45306.478206018517</v>
      </c>
      <c r="D116" s="19"/>
      <c r="E116" s="19">
        <v>2400</v>
      </c>
      <c r="F116" s="19" t="s">
        <v>207</v>
      </c>
      <c r="G116" s="19" t="s">
        <v>9</v>
      </c>
      <c r="H116" s="19"/>
    </row>
    <row r="117" spans="1:8" ht="21.75" customHeight="1" x14ac:dyDescent="0.3">
      <c r="A117" s="87">
        <v>45306.529467592591</v>
      </c>
      <c r="B117" s="15" t="s">
        <v>69</v>
      </c>
      <c r="C117" s="87">
        <v>45306.529479166667</v>
      </c>
      <c r="D117" s="15">
        <v>0.3</v>
      </c>
      <c r="E117" s="15"/>
      <c r="F117" s="80" t="s">
        <v>203</v>
      </c>
      <c r="G117" s="15" t="s">
        <v>8</v>
      </c>
      <c r="H117" s="15"/>
    </row>
    <row r="118" spans="1:8" ht="21.75" customHeight="1" x14ac:dyDescent="0.3">
      <c r="A118" s="87">
        <v>45306.53402777778</v>
      </c>
      <c r="B118" s="15" t="s">
        <v>69</v>
      </c>
      <c r="C118" s="87">
        <v>45306.534039351849</v>
      </c>
      <c r="D118" s="15">
        <v>0.3</v>
      </c>
      <c r="E118" s="15"/>
      <c r="F118" s="80" t="s">
        <v>203</v>
      </c>
      <c r="G118" s="15" t="s">
        <v>8</v>
      </c>
      <c r="H118" s="15"/>
    </row>
    <row r="119" spans="1:8" ht="21.75" customHeight="1" x14ac:dyDescent="0.3">
      <c r="A119" s="87">
        <v>45306.539456018516</v>
      </c>
      <c r="B119" s="15" t="s">
        <v>69</v>
      </c>
      <c r="C119" s="87">
        <v>45306.539479166669</v>
      </c>
      <c r="D119" s="15">
        <v>0.3</v>
      </c>
      <c r="E119" s="15"/>
      <c r="F119" s="80" t="s">
        <v>203</v>
      </c>
      <c r="G119" s="15" t="s">
        <v>8</v>
      </c>
      <c r="H119" s="15"/>
    </row>
    <row r="120" spans="1:8" ht="21.75" customHeight="1" x14ac:dyDescent="0.3">
      <c r="A120" s="87">
        <v>45306.559328703705</v>
      </c>
      <c r="B120" s="15" t="s">
        <v>69</v>
      </c>
      <c r="C120" s="87">
        <v>45306.559340277781</v>
      </c>
      <c r="D120" s="15">
        <v>0.3</v>
      </c>
      <c r="E120" s="15"/>
      <c r="F120" s="80" t="s">
        <v>203</v>
      </c>
      <c r="G120" s="15" t="s">
        <v>8</v>
      </c>
      <c r="H120" s="15"/>
    </row>
    <row r="121" spans="1:8" ht="21.75" customHeight="1" x14ac:dyDescent="0.3">
      <c r="A121" s="87">
        <v>45306.573391203703</v>
      </c>
      <c r="B121" s="15" t="s">
        <v>69</v>
      </c>
      <c r="C121" s="87">
        <v>45306.57340277778</v>
      </c>
      <c r="D121" s="15">
        <v>0.3</v>
      </c>
      <c r="E121" s="15"/>
      <c r="F121" s="80" t="s">
        <v>203</v>
      </c>
      <c r="G121" s="15" t="s">
        <v>8</v>
      </c>
      <c r="H121" s="15"/>
    </row>
    <row r="122" spans="1:8" ht="21.75" customHeight="1" x14ac:dyDescent="0.3">
      <c r="A122" s="87">
        <v>45305.51462962963</v>
      </c>
      <c r="B122" s="15" t="s">
        <v>201</v>
      </c>
      <c r="C122" s="87">
        <v>45306.585358796299</v>
      </c>
      <c r="D122" s="15">
        <v>337</v>
      </c>
      <c r="E122" s="15"/>
      <c r="F122" s="80" t="s">
        <v>208</v>
      </c>
      <c r="G122" s="15" t="s">
        <v>14</v>
      </c>
      <c r="H122" s="15"/>
    </row>
    <row r="123" spans="1:8" ht="21.75" customHeight="1" x14ac:dyDescent="0.3">
      <c r="A123" s="91">
        <v>45307</v>
      </c>
      <c r="B123" s="13" t="s">
        <v>209</v>
      </c>
      <c r="C123" s="91">
        <v>45307.258437500001</v>
      </c>
      <c r="D123" s="13">
        <v>87282</v>
      </c>
      <c r="E123" s="13"/>
      <c r="F123" s="13" t="s">
        <v>210</v>
      </c>
      <c r="G123" s="13" t="s">
        <v>16</v>
      </c>
      <c r="H123" s="13"/>
    </row>
    <row r="124" spans="1:8" ht="21.75" customHeight="1" x14ac:dyDescent="0.3">
      <c r="A124" s="87">
        <v>45307.259143518517</v>
      </c>
      <c r="B124" s="15" t="s">
        <v>69</v>
      </c>
      <c r="C124" s="87">
        <v>45307.259166666663</v>
      </c>
      <c r="D124" s="15">
        <v>0.3</v>
      </c>
      <c r="E124" s="15"/>
      <c r="F124" s="80" t="s">
        <v>211</v>
      </c>
      <c r="G124" s="15" t="s">
        <v>8</v>
      </c>
      <c r="H124" s="15"/>
    </row>
    <row r="125" spans="1:8" ht="21.75" customHeight="1" x14ac:dyDescent="0.3">
      <c r="A125" s="89">
        <v>45307.426759259259</v>
      </c>
      <c r="B125" s="19" t="s">
        <v>212</v>
      </c>
      <c r="C125" s="89">
        <v>45307.426770833335</v>
      </c>
      <c r="D125" s="19"/>
      <c r="E125" s="19">
        <v>14820</v>
      </c>
      <c r="F125" s="19" t="s">
        <v>214</v>
      </c>
      <c r="G125" s="19" t="s">
        <v>9</v>
      </c>
      <c r="H125" s="19"/>
    </row>
    <row r="126" spans="1:8" ht="21.75" customHeight="1" x14ac:dyDescent="0.3">
      <c r="A126" s="87">
        <v>45307.427499999998</v>
      </c>
      <c r="B126" s="15" t="s">
        <v>69</v>
      </c>
      <c r="C126" s="87">
        <v>45307.427523148152</v>
      </c>
      <c r="D126" s="15">
        <v>0.3</v>
      </c>
      <c r="E126" s="15"/>
      <c r="F126" s="80" t="s">
        <v>203</v>
      </c>
      <c r="G126" s="15" t="s">
        <v>8</v>
      </c>
      <c r="H126" s="15"/>
    </row>
    <row r="127" spans="1:8" ht="21.75" customHeight="1" x14ac:dyDescent="0.3">
      <c r="A127" s="89">
        <v>45307.468715277777</v>
      </c>
      <c r="B127" s="19" t="s">
        <v>117</v>
      </c>
      <c r="C127" s="89">
        <v>45307.468715277777</v>
      </c>
      <c r="D127" s="19"/>
      <c r="E127" s="19">
        <v>17640</v>
      </c>
      <c r="F127" s="19" t="s">
        <v>148</v>
      </c>
      <c r="G127" s="19" t="s">
        <v>9</v>
      </c>
      <c r="H127" s="19"/>
    </row>
    <row r="128" spans="1:8" ht="21.75" customHeight="1" x14ac:dyDescent="0.3">
      <c r="A128" s="87">
        <v>45307.47384259259</v>
      </c>
      <c r="B128" s="15" t="s">
        <v>69</v>
      </c>
      <c r="C128" s="87">
        <v>45307.473854166667</v>
      </c>
      <c r="D128" s="15">
        <v>0.3</v>
      </c>
      <c r="E128" s="15"/>
      <c r="F128" s="80" t="s">
        <v>203</v>
      </c>
      <c r="G128" s="15" t="s">
        <v>8</v>
      </c>
      <c r="H128" s="15"/>
    </row>
    <row r="129" spans="1:8" ht="21.75" customHeight="1" x14ac:dyDescent="0.3">
      <c r="A129" s="88">
        <v>45307.578923611109</v>
      </c>
      <c r="B129" s="11" t="s">
        <v>116</v>
      </c>
      <c r="C129" s="88">
        <v>45307.578946759262</v>
      </c>
      <c r="D129" s="11">
        <v>750</v>
      </c>
      <c r="E129" s="11"/>
      <c r="F129" s="11" t="s">
        <v>215</v>
      </c>
      <c r="G129" s="11" t="s">
        <v>56</v>
      </c>
      <c r="H129" s="11"/>
    </row>
    <row r="130" spans="1:8" ht="21.75" customHeight="1" x14ac:dyDescent="0.3">
      <c r="A130" s="87">
        <v>45307.579652777778</v>
      </c>
      <c r="B130" s="15" t="s">
        <v>69</v>
      </c>
      <c r="C130" s="87">
        <v>45307.579652777778</v>
      </c>
      <c r="D130" s="15">
        <v>0.3</v>
      </c>
      <c r="E130" s="15"/>
      <c r="F130" s="80" t="s">
        <v>211</v>
      </c>
      <c r="G130" s="15" t="s">
        <v>8</v>
      </c>
      <c r="H130" s="15"/>
    </row>
    <row r="131" spans="1:8" ht="21.75" customHeight="1" x14ac:dyDescent="0.3">
      <c r="A131" s="87">
        <v>45308</v>
      </c>
      <c r="B131" s="15" t="s">
        <v>213</v>
      </c>
      <c r="C131" s="87">
        <v>45308.274502314816</v>
      </c>
      <c r="D131" s="15">
        <v>2</v>
      </c>
      <c r="E131" s="15"/>
      <c r="F131" s="80"/>
      <c r="G131" s="15" t="s">
        <v>14</v>
      </c>
      <c r="H131" s="15"/>
    </row>
    <row r="132" spans="1:8" ht="21.75" customHeight="1" x14ac:dyDescent="0.3">
      <c r="A132" s="87">
        <v>45308.275833333333</v>
      </c>
      <c r="B132" s="15" t="s">
        <v>69</v>
      </c>
      <c r="C132" s="87">
        <v>45308.27584490741</v>
      </c>
      <c r="D132" s="15">
        <v>0.3</v>
      </c>
      <c r="E132" s="15"/>
      <c r="F132" s="80" t="s">
        <v>211</v>
      </c>
      <c r="G132" s="15" t="s">
        <v>8</v>
      </c>
      <c r="H132" s="15"/>
    </row>
    <row r="133" spans="1:8" ht="21.75" customHeight="1" x14ac:dyDescent="0.3">
      <c r="A133" s="89">
        <v>45308.38826388889</v>
      </c>
      <c r="B133" s="19" t="s">
        <v>159</v>
      </c>
      <c r="C133" s="89">
        <v>45308.388275462959</v>
      </c>
      <c r="D133" s="19"/>
      <c r="E133" s="19">
        <v>12528</v>
      </c>
      <c r="F133" s="19" t="s">
        <v>224</v>
      </c>
      <c r="G133" s="19" t="s">
        <v>9</v>
      </c>
      <c r="H133" s="19"/>
    </row>
    <row r="134" spans="1:8" ht="21.75" customHeight="1" x14ac:dyDescent="0.3">
      <c r="A134" s="89">
        <v>45308.459085648145</v>
      </c>
      <c r="B134" s="19" t="s">
        <v>216</v>
      </c>
      <c r="C134" s="89">
        <v>45308.459085648145</v>
      </c>
      <c r="D134" s="19"/>
      <c r="E134" s="19">
        <v>11628</v>
      </c>
      <c r="F134" s="19" t="s">
        <v>225</v>
      </c>
      <c r="G134" s="19" t="s">
        <v>9</v>
      </c>
      <c r="H134" s="19"/>
    </row>
    <row r="135" spans="1:8" ht="21.75" customHeight="1" x14ac:dyDescent="0.3">
      <c r="A135" s="87">
        <v>45308.460752314815</v>
      </c>
      <c r="B135" s="15" t="s">
        <v>69</v>
      </c>
      <c r="C135" s="87">
        <v>45308.460763888892</v>
      </c>
      <c r="D135" s="15">
        <v>0.3</v>
      </c>
      <c r="E135" s="15"/>
      <c r="F135" s="80" t="s">
        <v>203</v>
      </c>
      <c r="G135" s="15" t="s">
        <v>8</v>
      </c>
      <c r="H135" s="15"/>
    </row>
    <row r="136" spans="1:8" ht="21.75" customHeight="1" x14ac:dyDescent="0.3">
      <c r="A136" s="87">
        <v>45306.381493055553</v>
      </c>
      <c r="B136" s="15" t="s">
        <v>217</v>
      </c>
      <c r="C136" s="87">
        <v>45308.648773148147</v>
      </c>
      <c r="D136" s="15">
        <v>9.34</v>
      </c>
      <c r="E136" s="15"/>
      <c r="F136" s="80"/>
      <c r="G136" s="15" t="s">
        <v>14</v>
      </c>
      <c r="H136" s="15"/>
    </row>
    <row r="137" spans="1:8" ht="21.75" customHeight="1" x14ac:dyDescent="0.3">
      <c r="A137" s="87">
        <v>45306.033645833333</v>
      </c>
      <c r="B137" s="15" t="s">
        <v>218</v>
      </c>
      <c r="C137" s="87">
        <v>45308.680208333331</v>
      </c>
      <c r="D137" s="15">
        <v>14.4</v>
      </c>
      <c r="E137" s="15"/>
      <c r="F137" s="80"/>
      <c r="G137" s="15" t="s">
        <v>680</v>
      </c>
      <c r="H137" s="15"/>
    </row>
    <row r="138" spans="1:8" ht="21.75" customHeight="1" x14ac:dyDescent="0.3">
      <c r="A138" s="87">
        <v>45309.342962962961</v>
      </c>
      <c r="B138" s="15" t="s">
        <v>219</v>
      </c>
      <c r="C138" s="87">
        <v>45310.710833333331</v>
      </c>
      <c r="D138" s="15">
        <v>60</v>
      </c>
      <c r="E138" s="15"/>
      <c r="F138" s="80"/>
      <c r="G138" s="15" t="s">
        <v>14</v>
      </c>
      <c r="H138" s="15"/>
    </row>
    <row r="139" spans="1:8" ht="21.75" customHeight="1" x14ac:dyDescent="0.3">
      <c r="A139" s="87">
        <v>45310.575497685182</v>
      </c>
      <c r="B139" s="15" t="s">
        <v>220</v>
      </c>
      <c r="C139" s="87">
        <v>45312.611886574072</v>
      </c>
      <c r="D139" s="15">
        <v>244.98</v>
      </c>
      <c r="E139" s="15"/>
      <c r="F139" s="80"/>
      <c r="G139" s="15" t="s">
        <v>14</v>
      </c>
      <c r="H139" s="15"/>
    </row>
    <row r="140" spans="1:8" ht="21.75" customHeight="1" x14ac:dyDescent="0.3">
      <c r="A140" s="89">
        <v>45313.467835648145</v>
      </c>
      <c r="B140" s="19" t="s">
        <v>221</v>
      </c>
      <c r="C140" s="89">
        <v>45313.467835648145</v>
      </c>
      <c r="D140" s="19"/>
      <c r="E140" s="19">
        <v>12996</v>
      </c>
      <c r="F140" s="19" t="s">
        <v>226</v>
      </c>
      <c r="G140" s="19" t="s">
        <v>9</v>
      </c>
      <c r="H140" s="19"/>
    </row>
    <row r="141" spans="1:8" ht="21.75" customHeight="1" x14ac:dyDescent="0.3">
      <c r="A141" s="89">
        <v>45313.468032407407</v>
      </c>
      <c r="B141" s="19" t="s">
        <v>222</v>
      </c>
      <c r="C141" s="89">
        <v>45313.468032407407</v>
      </c>
      <c r="D141" s="19"/>
      <c r="E141" s="19">
        <v>10260</v>
      </c>
      <c r="F141" s="19" t="s">
        <v>227</v>
      </c>
      <c r="G141" s="19" t="s">
        <v>9</v>
      </c>
      <c r="H141" s="19"/>
    </row>
    <row r="142" spans="1:8" ht="21.75" customHeight="1" x14ac:dyDescent="0.3">
      <c r="A142" s="87">
        <v>45313.477268518516</v>
      </c>
      <c r="B142" s="15" t="s">
        <v>69</v>
      </c>
      <c r="C142" s="87">
        <v>45313.47729166667</v>
      </c>
      <c r="D142" s="15">
        <v>0.3</v>
      </c>
      <c r="E142" s="15"/>
      <c r="F142" s="80" t="s">
        <v>203</v>
      </c>
      <c r="G142" s="15" t="s">
        <v>8</v>
      </c>
      <c r="H142" s="15"/>
    </row>
    <row r="143" spans="1:8" ht="21.75" customHeight="1" x14ac:dyDescent="0.3">
      <c r="A143" s="87">
        <v>45313.477511574078</v>
      </c>
      <c r="B143" s="15" t="s">
        <v>69</v>
      </c>
      <c r="C143" s="87">
        <v>45313.477534722224</v>
      </c>
      <c r="D143" s="15">
        <v>0.3</v>
      </c>
      <c r="E143" s="15"/>
      <c r="F143" s="80" t="s">
        <v>203</v>
      </c>
      <c r="G143" s="15" t="s">
        <v>8</v>
      </c>
      <c r="H143" s="15"/>
    </row>
    <row r="144" spans="1:8" ht="21.75" customHeight="1" x14ac:dyDescent="0.3">
      <c r="A144" s="91">
        <v>45314</v>
      </c>
      <c r="B144" s="13" t="s">
        <v>223</v>
      </c>
      <c r="C144" s="91">
        <v>45314.257141203707</v>
      </c>
      <c r="D144" s="13">
        <v>17854</v>
      </c>
      <c r="E144" s="13"/>
      <c r="F144" s="13" t="s">
        <v>228</v>
      </c>
      <c r="G144" s="13" t="s">
        <v>17</v>
      </c>
      <c r="H144" s="13"/>
    </row>
    <row r="145" spans="1:8" ht="21.75" customHeight="1" x14ac:dyDescent="0.3">
      <c r="A145" s="87">
        <v>45314.2578587963</v>
      </c>
      <c r="B145" s="15" t="s">
        <v>69</v>
      </c>
      <c r="C145" s="87">
        <v>45314.2578587963</v>
      </c>
      <c r="D145" s="15">
        <v>0.3</v>
      </c>
      <c r="E145" s="15"/>
      <c r="F145" s="80" t="s">
        <v>211</v>
      </c>
      <c r="G145" s="15" t="s">
        <v>8</v>
      </c>
      <c r="H145" s="15"/>
    </row>
    <row r="146" spans="1:8" ht="21.75" customHeight="1" x14ac:dyDescent="0.3">
      <c r="A146" s="89">
        <v>45314.466620370367</v>
      </c>
      <c r="B146" s="19" t="s">
        <v>222</v>
      </c>
      <c r="C146" s="89">
        <v>45314.466620370367</v>
      </c>
      <c r="D146" s="19"/>
      <c r="E146" s="19">
        <v>1080</v>
      </c>
      <c r="F146" s="19" t="s">
        <v>229</v>
      </c>
      <c r="G146" s="19" t="s">
        <v>9</v>
      </c>
      <c r="H146" s="19"/>
    </row>
    <row r="147" spans="1:8" ht="21.75" customHeight="1" x14ac:dyDescent="0.3">
      <c r="A147" s="87">
        <v>45314.474768518521</v>
      </c>
      <c r="B147" s="15" t="s">
        <v>69</v>
      </c>
      <c r="C147" s="87">
        <v>45314.474780092591</v>
      </c>
      <c r="D147" s="15">
        <v>0.3</v>
      </c>
      <c r="E147" s="15"/>
      <c r="F147" s="80" t="s">
        <v>203</v>
      </c>
      <c r="G147" s="15" t="s">
        <v>8</v>
      </c>
      <c r="H147" s="15"/>
    </row>
    <row r="148" spans="1:8" ht="21.75" customHeight="1" x14ac:dyDescent="0.3">
      <c r="A148" s="91">
        <v>45316</v>
      </c>
      <c r="B148" s="13" t="s">
        <v>230</v>
      </c>
      <c r="C148" s="91">
        <v>45316.290960648148</v>
      </c>
      <c r="D148" s="13">
        <v>32122.63</v>
      </c>
      <c r="E148" s="13"/>
      <c r="F148" s="13" t="s">
        <v>244</v>
      </c>
      <c r="G148" s="13" t="s">
        <v>18</v>
      </c>
      <c r="H148" s="13"/>
    </row>
    <row r="149" spans="1:8" ht="21.75" customHeight="1" x14ac:dyDescent="0.3">
      <c r="A149" s="87">
        <v>45316.309849537036</v>
      </c>
      <c r="B149" s="15" t="s">
        <v>69</v>
      </c>
      <c r="C149" s="87">
        <v>45316.309849537036</v>
      </c>
      <c r="D149" s="15">
        <v>0.3</v>
      </c>
      <c r="E149" s="15"/>
      <c r="F149" s="80" t="s">
        <v>211</v>
      </c>
      <c r="G149" s="15" t="s">
        <v>8</v>
      </c>
      <c r="H149" s="15"/>
    </row>
    <row r="150" spans="1:8" ht="21.75" customHeight="1" x14ac:dyDescent="0.3">
      <c r="A150" s="87">
        <v>45317</v>
      </c>
      <c r="B150" s="15" t="s">
        <v>231</v>
      </c>
      <c r="C150" s="87">
        <v>45317.267256944448</v>
      </c>
      <c r="D150" s="15">
        <v>38.36</v>
      </c>
      <c r="E150" s="15"/>
      <c r="F150" s="80" t="s">
        <v>245</v>
      </c>
      <c r="G150" s="15" t="s">
        <v>15</v>
      </c>
      <c r="H150" s="15"/>
    </row>
    <row r="151" spans="1:8" ht="21.75" customHeight="1" x14ac:dyDescent="0.3">
      <c r="A151" s="87">
        <v>45317.268101851849</v>
      </c>
      <c r="B151" s="15" t="s">
        <v>69</v>
      </c>
      <c r="C151" s="87">
        <v>45317.268113425926</v>
      </c>
      <c r="D151" s="15">
        <v>0.3</v>
      </c>
      <c r="E151" s="15"/>
      <c r="F151" s="80" t="s">
        <v>211</v>
      </c>
      <c r="G151" s="15" t="s">
        <v>8</v>
      </c>
      <c r="H151" s="15"/>
    </row>
    <row r="152" spans="1:8" ht="21.75" customHeight="1" x14ac:dyDescent="0.3">
      <c r="A152" s="87">
        <v>45316.634699074071</v>
      </c>
      <c r="B152" s="15" t="s">
        <v>232</v>
      </c>
      <c r="C152" s="87">
        <v>45317.337743055556</v>
      </c>
      <c r="D152" s="15">
        <v>2904</v>
      </c>
      <c r="E152" s="15"/>
      <c r="F152" s="80" t="s">
        <v>246</v>
      </c>
      <c r="G152" s="15" t="s">
        <v>14</v>
      </c>
      <c r="H152" s="15"/>
    </row>
    <row r="153" spans="1:8" ht="21.75" customHeight="1" x14ac:dyDescent="0.3">
      <c r="A153" s="87">
        <v>45316.62568287037</v>
      </c>
      <c r="B153" s="15" t="s">
        <v>233</v>
      </c>
      <c r="C153" s="87">
        <v>45317.337766203702</v>
      </c>
      <c r="D153" s="15">
        <v>3504</v>
      </c>
      <c r="E153" s="15"/>
      <c r="F153" s="80" t="s">
        <v>247</v>
      </c>
      <c r="G153" s="15" t="s">
        <v>14</v>
      </c>
      <c r="H153" s="15"/>
    </row>
    <row r="154" spans="1:8" ht="21.75" customHeight="1" x14ac:dyDescent="0.3">
      <c r="A154" s="87">
        <v>45317.341539351852</v>
      </c>
      <c r="B154" s="15" t="s">
        <v>69</v>
      </c>
      <c r="C154" s="87">
        <v>45317.341562499998</v>
      </c>
      <c r="D154" s="15">
        <v>0.3</v>
      </c>
      <c r="E154" s="15"/>
      <c r="F154" s="80" t="s">
        <v>211</v>
      </c>
      <c r="G154" s="15" t="s">
        <v>8</v>
      </c>
      <c r="H154" s="15"/>
    </row>
    <row r="155" spans="1:8" ht="21.75" customHeight="1" x14ac:dyDescent="0.3">
      <c r="A155" s="87">
        <v>45317.344074074077</v>
      </c>
      <c r="B155" s="15" t="s">
        <v>69</v>
      </c>
      <c r="C155" s="87">
        <v>45317.344097222223</v>
      </c>
      <c r="D155" s="15">
        <v>0.3</v>
      </c>
      <c r="E155" s="15"/>
      <c r="F155" s="80" t="s">
        <v>211</v>
      </c>
      <c r="G155" s="15" t="s">
        <v>8</v>
      </c>
      <c r="H155" s="15"/>
    </row>
    <row r="156" spans="1:8" ht="21.75" customHeight="1" x14ac:dyDescent="0.3">
      <c r="A156" s="90">
        <v>45317.39340277778</v>
      </c>
      <c r="B156" s="22" t="s">
        <v>171</v>
      </c>
      <c r="C156" s="90">
        <v>45317.393414351849</v>
      </c>
      <c r="D156" s="22">
        <v>3600</v>
      </c>
      <c r="E156" s="22"/>
      <c r="F156" s="22" t="s">
        <v>248</v>
      </c>
      <c r="G156" s="22" t="s">
        <v>10</v>
      </c>
      <c r="H156" s="22"/>
    </row>
    <row r="157" spans="1:8" ht="21.75" customHeight="1" x14ac:dyDescent="0.3">
      <c r="A157" s="87">
        <v>45317.394120370373</v>
      </c>
      <c r="B157" s="15" t="s">
        <v>69</v>
      </c>
      <c r="C157" s="87">
        <v>45317.394131944442</v>
      </c>
      <c r="D157" s="15">
        <v>0.3</v>
      </c>
      <c r="E157" s="15"/>
      <c r="F157" s="80" t="s">
        <v>211</v>
      </c>
      <c r="G157" s="15" t="s">
        <v>8</v>
      </c>
      <c r="H157" s="15"/>
    </row>
    <row r="158" spans="1:8" ht="21.75" customHeight="1" x14ac:dyDescent="0.3">
      <c r="A158" s="87">
        <v>45318.323287037034</v>
      </c>
      <c r="B158" s="15" t="s">
        <v>69</v>
      </c>
      <c r="C158" s="87">
        <v>45318.323298611111</v>
      </c>
      <c r="D158" s="15">
        <v>381.83</v>
      </c>
      <c r="E158" s="15"/>
      <c r="F158" s="80" t="s">
        <v>138</v>
      </c>
      <c r="G158" s="15" t="s">
        <v>8</v>
      </c>
      <c r="H158" s="15"/>
    </row>
    <row r="159" spans="1:8" ht="21.75" customHeight="1" x14ac:dyDescent="0.3">
      <c r="A159" s="88">
        <v>45318.592129629629</v>
      </c>
      <c r="B159" s="11" t="s">
        <v>234</v>
      </c>
      <c r="C159" s="88">
        <v>45318.592141203706</v>
      </c>
      <c r="D159" s="11">
        <v>3000</v>
      </c>
      <c r="E159" s="11"/>
      <c r="F159" s="11" t="s">
        <v>249</v>
      </c>
      <c r="G159" s="11" t="s">
        <v>56</v>
      </c>
      <c r="H159" s="11"/>
    </row>
    <row r="160" spans="1:8" ht="21.75" customHeight="1" x14ac:dyDescent="0.3">
      <c r="A160" s="87">
        <v>45318.592847222222</v>
      </c>
      <c r="B160" s="15" t="s">
        <v>69</v>
      </c>
      <c r="C160" s="87">
        <v>45318.592870370368</v>
      </c>
      <c r="D160" s="15">
        <v>0.3</v>
      </c>
      <c r="E160" s="15"/>
      <c r="F160" s="80" t="s">
        <v>211</v>
      </c>
      <c r="G160" s="15" t="s">
        <v>8</v>
      </c>
      <c r="H160" s="15"/>
    </row>
    <row r="161" spans="1:8" ht="21.75" customHeight="1" x14ac:dyDescent="0.3">
      <c r="A161" s="90">
        <v>45320</v>
      </c>
      <c r="B161" s="22" t="s">
        <v>223</v>
      </c>
      <c r="C161" s="90">
        <v>45320.283703703702</v>
      </c>
      <c r="D161" s="22">
        <v>78820</v>
      </c>
      <c r="E161" s="22"/>
      <c r="F161" s="22" t="s">
        <v>250</v>
      </c>
      <c r="G161" s="22" t="s">
        <v>21</v>
      </c>
      <c r="H161" s="22"/>
    </row>
    <row r="162" spans="1:8" ht="21.75" customHeight="1" x14ac:dyDescent="0.3">
      <c r="A162" s="87">
        <v>45320.297118055554</v>
      </c>
      <c r="B162" s="15" t="s">
        <v>69</v>
      </c>
      <c r="C162" s="87">
        <v>45320.297129629631</v>
      </c>
      <c r="D162" s="15">
        <v>0.3</v>
      </c>
      <c r="E162" s="15"/>
      <c r="F162" s="80" t="s">
        <v>211</v>
      </c>
      <c r="G162" s="15" t="s">
        <v>8</v>
      </c>
      <c r="H162" s="15"/>
    </row>
    <row r="163" spans="1:8" ht="21.75" customHeight="1" x14ac:dyDescent="0.3">
      <c r="A163" s="88">
        <v>45318.65351851852</v>
      </c>
      <c r="B163" s="11" t="s">
        <v>84</v>
      </c>
      <c r="C163" s="88">
        <v>45320.337141203701</v>
      </c>
      <c r="D163" s="11">
        <v>5568.03</v>
      </c>
      <c r="E163" s="11"/>
      <c r="F163" s="11" t="s">
        <v>141</v>
      </c>
      <c r="G163" s="11" t="s">
        <v>13</v>
      </c>
      <c r="H163" s="11"/>
    </row>
    <row r="164" spans="1:8" ht="21.75" customHeight="1" x14ac:dyDescent="0.3">
      <c r="A164" s="88">
        <v>45318.653622685182</v>
      </c>
      <c r="B164" s="11" t="s">
        <v>234</v>
      </c>
      <c r="C164" s="88">
        <v>45320.337175925924</v>
      </c>
      <c r="D164" s="11">
        <v>4955.87</v>
      </c>
      <c r="E164" s="11"/>
      <c r="F164" s="11" t="s">
        <v>141</v>
      </c>
      <c r="G164" s="11" t="s">
        <v>13</v>
      </c>
      <c r="H164" s="11"/>
    </row>
    <row r="165" spans="1:8" ht="21.75" customHeight="1" x14ac:dyDescent="0.3">
      <c r="A165" s="88">
        <v>45318.653611111113</v>
      </c>
      <c r="B165" s="11" t="s">
        <v>235</v>
      </c>
      <c r="C165" s="88">
        <v>45320.337175925924</v>
      </c>
      <c r="D165" s="11">
        <v>4500.8500000000004</v>
      </c>
      <c r="E165" s="11"/>
      <c r="F165" s="11" t="s">
        <v>141</v>
      </c>
      <c r="G165" s="11" t="s">
        <v>13</v>
      </c>
      <c r="H165" s="11"/>
    </row>
    <row r="166" spans="1:8" ht="21.75" customHeight="1" x14ac:dyDescent="0.3">
      <c r="A166" s="88">
        <v>45318.653599537036</v>
      </c>
      <c r="B166" s="11" t="s">
        <v>95</v>
      </c>
      <c r="C166" s="88">
        <v>45320.337175925924</v>
      </c>
      <c r="D166" s="11">
        <v>4794.01</v>
      </c>
      <c r="E166" s="11"/>
      <c r="F166" s="11" t="s">
        <v>141</v>
      </c>
      <c r="G166" s="11" t="s">
        <v>13</v>
      </c>
      <c r="H166" s="11"/>
    </row>
    <row r="167" spans="1:8" ht="21.75" customHeight="1" x14ac:dyDescent="0.3">
      <c r="A167" s="88">
        <v>45318.65347222222</v>
      </c>
      <c r="B167" s="11" t="s">
        <v>99</v>
      </c>
      <c r="C167" s="88">
        <v>45320.337210648147</v>
      </c>
      <c r="D167" s="11">
        <v>4609.16</v>
      </c>
      <c r="E167" s="11"/>
      <c r="F167" s="11" t="s">
        <v>141</v>
      </c>
      <c r="G167" s="11" t="s">
        <v>13</v>
      </c>
      <c r="H167" s="11"/>
    </row>
    <row r="168" spans="1:8" ht="21.75" customHeight="1" x14ac:dyDescent="0.3">
      <c r="A168" s="88">
        <v>45318.653449074074</v>
      </c>
      <c r="B168" s="11" t="s">
        <v>92</v>
      </c>
      <c r="C168" s="88">
        <v>45320.337245370371</v>
      </c>
      <c r="D168" s="11">
        <v>4160.66</v>
      </c>
      <c r="E168" s="11"/>
      <c r="F168" s="11" t="s">
        <v>141</v>
      </c>
      <c r="G168" s="11" t="s">
        <v>13</v>
      </c>
      <c r="H168" s="11"/>
    </row>
    <row r="169" spans="1:8" ht="21.75" customHeight="1" x14ac:dyDescent="0.3">
      <c r="A169" s="88">
        <v>45318.653402777774</v>
      </c>
      <c r="B169" s="11" t="s">
        <v>236</v>
      </c>
      <c r="C169" s="88">
        <v>45320.337256944447</v>
      </c>
      <c r="D169" s="11">
        <v>5259.2</v>
      </c>
      <c r="E169" s="11"/>
      <c r="F169" s="11" t="s">
        <v>141</v>
      </c>
      <c r="G169" s="11" t="s">
        <v>13</v>
      </c>
      <c r="H169" s="11"/>
    </row>
    <row r="170" spans="1:8" ht="21.75" customHeight="1" x14ac:dyDescent="0.3">
      <c r="A170" s="88">
        <v>45318.65351851852</v>
      </c>
      <c r="B170" s="11" t="s">
        <v>82</v>
      </c>
      <c r="C170" s="88">
        <v>45320.33730324074</v>
      </c>
      <c r="D170" s="11">
        <v>6201.74</v>
      </c>
      <c r="E170" s="11"/>
      <c r="F170" s="11" t="s">
        <v>141</v>
      </c>
      <c r="G170" s="11" t="s">
        <v>13</v>
      </c>
      <c r="H170" s="11"/>
    </row>
    <row r="171" spans="1:8" ht="21.75" customHeight="1" x14ac:dyDescent="0.3">
      <c r="A171" s="88">
        <v>45318.653437499997</v>
      </c>
      <c r="B171" s="11" t="s">
        <v>237</v>
      </c>
      <c r="C171" s="88">
        <v>45320.337326388886</v>
      </c>
      <c r="D171" s="11">
        <v>3544.74</v>
      </c>
      <c r="E171" s="11"/>
      <c r="F171" s="11" t="s">
        <v>141</v>
      </c>
      <c r="G171" s="11" t="s">
        <v>13</v>
      </c>
      <c r="H171" s="11"/>
    </row>
    <row r="172" spans="1:8" ht="21.75" customHeight="1" x14ac:dyDescent="0.3">
      <c r="A172" s="88">
        <v>45318.653414351851</v>
      </c>
      <c r="B172" s="11" t="s">
        <v>87</v>
      </c>
      <c r="C172" s="88">
        <v>45320.337372685186</v>
      </c>
      <c r="D172" s="11">
        <v>5123.6000000000004</v>
      </c>
      <c r="E172" s="11"/>
      <c r="F172" s="11" t="s">
        <v>141</v>
      </c>
      <c r="G172" s="11" t="s">
        <v>13</v>
      </c>
      <c r="H172" s="11"/>
    </row>
    <row r="173" spans="1:8" ht="21.75" customHeight="1" x14ac:dyDescent="0.3">
      <c r="A173" s="88">
        <v>45318.653599537036</v>
      </c>
      <c r="B173" s="11" t="s">
        <v>149</v>
      </c>
      <c r="C173" s="88">
        <v>45320.337407407409</v>
      </c>
      <c r="D173" s="11">
        <v>4979.43</v>
      </c>
      <c r="E173" s="11"/>
      <c r="F173" s="11" t="s">
        <v>141</v>
      </c>
      <c r="G173" s="11" t="s">
        <v>13</v>
      </c>
      <c r="H173" s="11"/>
    </row>
    <row r="174" spans="1:8" ht="21.75" customHeight="1" x14ac:dyDescent="0.3">
      <c r="A174" s="88">
        <v>45318.653645833336</v>
      </c>
      <c r="B174" s="11" t="s">
        <v>98</v>
      </c>
      <c r="C174" s="88">
        <v>45320.337465277778</v>
      </c>
      <c r="D174" s="11">
        <v>1956.21</v>
      </c>
      <c r="E174" s="11"/>
      <c r="F174" s="11" t="s">
        <v>141</v>
      </c>
      <c r="G174" s="11" t="s">
        <v>13</v>
      </c>
      <c r="H174" s="11"/>
    </row>
    <row r="175" spans="1:8" ht="21.75" customHeight="1" x14ac:dyDescent="0.3">
      <c r="A175" s="88">
        <v>45318.653483796297</v>
      </c>
      <c r="B175" s="11" t="s">
        <v>238</v>
      </c>
      <c r="C175" s="88">
        <v>45320.337581018517</v>
      </c>
      <c r="D175" s="11">
        <v>4453.16</v>
      </c>
      <c r="E175" s="11"/>
      <c r="F175" s="11" t="s">
        <v>141</v>
      </c>
      <c r="G175" s="11" t="s">
        <v>13</v>
      </c>
      <c r="H175" s="11"/>
    </row>
    <row r="176" spans="1:8" ht="21.75" customHeight="1" x14ac:dyDescent="0.3">
      <c r="A176" s="88">
        <v>45318.653506944444</v>
      </c>
      <c r="B176" s="11" t="s">
        <v>85</v>
      </c>
      <c r="C176" s="88">
        <v>45320.337592592594</v>
      </c>
      <c r="D176" s="11">
        <v>5205.29</v>
      </c>
      <c r="E176" s="11"/>
      <c r="F176" s="11" t="s">
        <v>141</v>
      </c>
      <c r="G176" s="11" t="s">
        <v>13</v>
      </c>
      <c r="H176" s="11"/>
    </row>
    <row r="177" spans="1:8" ht="21.75" customHeight="1" x14ac:dyDescent="0.3">
      <c r="A177" s="88">
        <v>45318.653622685182</v>
      </c>
      <c r="B177" s="11" t="s">
        <v>80</v>
      </c>
      <c r="C177" s="88">
        <v>45320.337627314817</v>
      </c>
      <c r="D177" s="11">
        <v>2990.66</v>
      </c>
      <c r="E177" s="11"/>
      <c r="F177" s="11" t="s">
        <v>141</v>
      </c>
      <c r="G177" s="11" t="s">
        <v>13</v>
      </c>
      <c r="H177" s="11"/>
    </row>
    <row r="178" spans="1:8" ht="21.75" customHeight="1" x14ac:dyDescent="0.3">
      <c r="A178" s="88">
        <v>45318.653437499997</v>
      </c>
      <c r="B178" s="11" t="s">
        <v>144</v>
      </c>
      <c r="C178" s="88">
        <v>45320.337627314817</v>
      </c>
      <c r="D178" s="11">
        <v>5595.92</v>
      </c>
      <c r="E178" s="11"/>
      <c r="F178" s="11" t="s">
        <v>141</v>
      </c>
      <c r="G178" s="11" t="s">
        <v>13</v>
      </c>
      <c r="H178" s="11"/>
    </row>
    <row r="179" spans="1:8" ht="21.75" customHeight="1" x14ac:dyDescent="0.3">
      <c r="A179" s="88">
        <v>45318.347696759258</v>
      </c>
      <c r="B179" s="11" t="s">
        <v>146</v>
      </c>
      <c r="C179" s="88">
        <v>45320.339074074072</v>
      </c>
      <c r="D179" s="11">
        <v>4679.32</v>
      </c>
      <c r="E179" s="11"/>
      <c r="F179" s="11" t="s">
        <v>141</v>
      </c>
      <c r="G179" s="11" t="s">
        <v>13</v>
      </c>
      <c r="H179" s="11"/>
    </row>
    <row r="180" spans="1:8" ht="21.75" customHeight="1" x14ac:dyDescent="0.3">
      <c r="A180" s="88">
        <v>45318.347777777781</v>
      </c>
      <c r="B180" s="11" t="s">
        <v>75</v>
      </c>
      <c r="C180" s="88">
        <v>45320.339108796295</v>
      </c>
      <c r="D180" s="11">
        <v>7054.68</v>
      </c>
      <c r="E180" s="11"/>
      <c r="F180" s="11" t="s">
        <v>141</v>
      </c>
      <c r="G180" s="11" t="s">
        <v>13</v>
      </c>
      <c r="H180" s="11"/>
    </row>
    <row r="181" spans="1:8" ht="21.75" customHeight="1" x14ac:dyDescent="0.3">
      <c r="A181" s="88">
        <v>45318.347685185188</v>
      </c>
      <c r="B181" s="11" t="s">
        <v>239</v>
      </c>
      <c r="C181" s="88">
        <v>45320.339108796295</v>
      </c>
      <c r="D181" s="11">
        <v>4394.72</v>
      </c>
      <c r="E181" s="11"/>
      <c r="F181" s="11" t="s">
        <v>141</v>
      </c>
      <c r="G181" s="11" t="s">
        <v>13</v>
      </c>
      <c r="H181" s="11"/>
    </row>
    <row r="182" spans="1:8" ht="21.75" customHeight="1" x14ac:dyDescent="0.3">
      <c r="A182" s="88">
        <v>45318.347662037035</v>
      </c>
      <c r="B182" s="11" t="s">
        <v>72</v>
      </c>
      <c r="C182" s="88">
        <v>45320.339143518519</v>
      </c>
      <c r="D182" s="11">
        <v>4863.34</v>
      </c>
      <c r="E182" s="11"/>
      <c r="F182" s="11" t="s">
        <v>141</v>
      </c>
      <c r="G182" s="11" t="s">
        <v>13</v>
      </c>
      <c r="H182" s="11"/>
    </row>
    <row r="183" spans="1:8" ht="21.75" customHeight="1" x14ac:dyDescent="0.3">
      <c r="A183" s="88">
        <v>45318.347870370373</v>
      </c>
      <c r="B183" s="11" t="s">
        <v>76</v>
      </c>
      <c r="C183" s="88">
        <v>45320.339178240742</v>
      </c>
      <c r="D183" s="11">
        <v>5108.6899999999996</v>
      </c>
      <c r="E183" s="11"/>
      <c r="F183" s="11" t="s">
        <v>141</v>
      </c>
      <c r="G183" s="11" t="s">
        <v>13</v>
      </c>
      <c r="H183" s="11"/>
    </row>
    <row r="184" spans="1:8" ht="21.75" customHeight="1" x14ac:dyDescent="0.3">
      <c r="A184" s="88">
        <v>45318.34783564815</v>
      </c>
      <c r="B184" s="11" t="s">
        <v>77</v>
      </c>
      <c r="C184" s="88">
        <v>45320.339178240742</v>
      </c>
      <c r="D184" s="11">
        <v>5013.3100000000004</v>
      </c>
      <c r="E184" s="11"/>
      <c r="F184" s="11" t="s">
        <v>141</v>
      </c>
      <c r="G184" s="11" t="s">
        <v>13</v>
      </c>
      <c r="H184" s="11"/>
    </row>
    <row r="185" spans="1:8" ht="21.75" customHeight="1" x14ac:dyDescent="0.3">
      <c r="A185" s="88">
        <v>45318.347858796296</v>
      </c>
      <c r="B185" s="11" t="s">
        <v>74</v>
      </c>
      <c r="C185" s="88">
        <v>45320.339189814818</v>
      </c>
      <c r="D185" s="11">
        <v>5603.86</v>
      </c>
      <c r="E185" s="11"/>
      <c r="F185" s="11" t="s">
        <v>141</v>
      </c>
      <c r="G185" s="11" t="s">
        <v>13</v>
      </c>
      <c r="H185" s="11"/>
    </row>
    <row r="186" spans="1:8" ht="21.75" customHeight="1" x14ac:dyDescent="0.3">
      <c r="A186" s="88">
        <v>45318.347881944443</v>
      </c>
      <c r="B186" s="11" t="s">
        <v>89</v>
      </c>
      <c r="C186" s="88">
        <v>45320.339212962965</v>
      </c>
      <c r="D186" s="11">
        <v>5674.89</v>
      </c>
      <c r="E186" s="11"/>
      <c r="F186" s="11" t="s">
        <v>141</v>
      </c>
      <c r="G186" s="11" t="s">
        <v>13</v>
      </c>
      <c r="H186" s="11"/>
    </row>
    <row r="187" spans="1:8" ht="21.75" customHeight="1" x14ac:dyDescent="0.3">
      <c r="A187" s="88">
        <v>45318.347719907404</v>
      </c>
      <c r="B187" s="11" t="s">
        <v>78</v>
      </c>
      <c r="C187" s="88">
        <v>45320.339236111111</v>
      </c>
      <c r="D187" s="11">
        <v>4831.84</v>
      </c>
      <c r="E187" s="11"/>
      <c r="F187" s="11" t="s">
        <v>141</v>
      </c>
      <c r="G187" s="11" t="s">
        <v>13</v>
      </c>
      <c r="H187" s="11"/>
    </row>
    <row r="188" spans="1:8" ht="21.75" customHeight="1" x14ac:dyDescent="0.3">
      <c r="A188" s="88">
        <v>45318.347685185188</v>
      </c>
      <c r="B188" s="11" t="s">
        <v>83</v>
      </c>
      <c r="C188" s="88">
        <v>45320.339386574073</v>
      </c>
      <c r="D188" s="11">
        <v>4766.91</v>
      </c>
      <c r="E188" s="11"/>
      <c r="F188" s="11" t="s">
        <v>141</v>
      </c>
      <c r="G188" s="11" t="s">
        <v>13</v>
      </c>
      <c r="H188" s="11"/>
    </row>
    <row r="189" spans="1:8" ht="21.75" customHeight="1" x14ac:dyDescent="0.3">
      <c r="A189" s="88">
        <v>45318.34784722222</v>
      </c>
      <c r="B189" s="11" t="s">
        <v>97</v>
      </c>
      <c r="C189" s="88">
        <v>45320.339502314811</v>
      </c>
      <c r="D189" s="11">
        <v>5111.4399999999996</v>
      </c>
      <c r="E189" s="11"/>
      <c r="F189" s="11" t="s">
        <v>141</v>
      </c>
      <c r="G189" s="11" t="s">
        <v>13</v>
      </c>
      <c r="H189" s="11"/>
    </row>
    <row r="190" spans="1:8" ht="21.75" customHeight="1" x14ac:dyDescent="0.3">
      <c r="A190" s="88">
        <v>45318.347696759258</v>
      </c>
      <c r="B190" s="11" t="s">
        <v>240</v>
      </c>
      <c r="C190" s="88">
        <v>45320.339525462965</v>
      </c>
      <c r="D190" s="11">
        <v>5854.5</v>
      </c>
      <c r="E190" s="11"/>
      <c r="F190" s="11" t="s">
        <v>141</v>
      </c>
      <c r="G190" s="11" t="s">
        <v>13</v>
      </c>
      <c r="H190" s="11"/>
    </row>
    <row r="191" spans="1:8" ht="21.75" customHeight="1" x14ac:dyDescent="0.3">
      <c r="A191" s="88">
        <v>45318.347627314812</v>
      </c>
      <c r="B191" s="11" t="s">
        <v>96</v>
      </c>
      <c r="C191" s="88">
        <v>45320.339525462965</v>
      </c>
      <c r="D191" s="11">
        <v>5760.33</v>
      </c>
      <c r="E191" s="11"/>
      <c r="F191" s="11" t="s">
        <v>141</v>
      </c>
      <c r="G191" s="11" t="s">
        <v>13</v>
      </c>
      <c r="H191" s="11"/>
    </row>
    <row r="192" spans="1:8" ht="21.75" customHeight="1" x14ac:dyDescent="0.3">
      <c r="A192" s="88">
        <v>45318.34783564815</v>
      </c>
      <c r="B192" s="11" t="s">
        <v>93</v>
      </c>
      <c r="C192" s="88">
        <v>45320.339571759258</v>
      </c>
      <c r="D192" s="11">
        <v>4822.4399999999996</v>
      </c>
      <c r="E192" s="11"/>
      <c r="F192" s="11" t="s">
        <v>141</v>
      </c>
      <c r="G192" s="11" t="s">
        <v>13</v>
      </c>
      <c r="H192" s="11"/>
    </row>
    <row r="193" spans="1:8" ht="21.75" customHeight="1" x14ac:dyDescent="0.3">
      <c r="A193" s="88">
        <v>45318.347812499997</v>
      </c>
      <c r="B193" s="11" t="s">
        <v>81</v>
      </c>
      <c r="C193" s="88">
        <v>45320.339629629627</v>
      </c>
      <c r="D193" s="11">
        <v>4429.13</v>
      </c>
      <c r="E193" s="11"/>
      <c r="F193" s="11" t="s">
        <v>141</v>
      </c>
      <c r="G193" s="11" t="s">
        <v>13</v>
      </c>
      <c r="H193" s="11"/>
    </row>
    <row r="194" spans="1:8" ht="21.75" customHeight="1" x14ac:dyDescent="0.3">
      <c r="A194" s="88">
        <v>45318.347615740742</v>
      </c>
      <c r="B194" s="11" t="s">
        <v>101</v>
      </c>
      <c r="C194" s="88">
        <v>45320.339675925927</v>
      </c>
      <c r="D194" s="11">
        <v>5961.04</v>
      </c>
      <c r="E194" s="11"/>
      <c r="F194" s="11" t="s">
        <v>141</v>
      </c>
      <c r="G194" s="11" t="s">
        <v>13</v>
      </c>
      <c r="H194" s="11"/>
    </row>
    <row r="195" spans="1:8" ht="21.75" customHeight="1" x14ac:dyDescent="0.3">
      <c r="A195" s="88">
        <v>45318.347812499997</v>
      </c>
      <c r="B195" s="11" t="s">
        <v>241</v>
      </c>
      <c r="C195" s="88">
        <v>45320.339745370373</v>
      </c>
      <c r="D195" s="11">
        <v>1007.99</v>
      </c>
      <c r="E195" s="11"/>
      <c r="F195" s="11" t="s">
        <v>141</v>
      </c>
      <c r="G195" s="11" t="s">
        <v>13</v>
      </c>
      <c r="H195" s="11"/>
    </row>
    <row r="196" spans="1:8" ht="21.75" customHeight="1" x14ac:dyDescent="0.3">
      <c r="A196" s="88">
        <v>45318.347638888888</v>
      </c>
      <c r="B196" s="11" t="s">
        <v>94</v>
      </c>
      <c r="C196" s="88">
        <v>45320.339756944442</v>
      </c>
      <c r="D196" s="11">
        <v>5284.11</v>
      </c>
      <c r="E196" s="11"/>
      <c r="F196" s="11" t="s">
        <v>141</v>
      </c>
      <c r="G196" s="11" t="s">
        <v>13</v>
      </c>
      <c r="H196" s="11"/>
    </row>
    <row r="197" spans="1:8" ht="21.75" customHeight="1" x14ac:dyDescent="0.3">
      <c r="A197" s="88">
        <v>45318.347650462965</v>
      </c>
      <c r="B197" s="11" t="s">
        <v>73</v>
      </c>
      <c r="C197" s="88">
        <v>45320.339837962965</v>
      </c>
      <c r="D197" s="11">
        <v>4661.5200000000004</v>
      </c>
      <c r="E197" s="11"/>
      <c r="F197" s="11" t="s">
        <v>141</v>
      </c>
      <c r="G197" s="11" t="s">
        <v>13</v>
      </c>
      <c r="H197" s="11"/>
    </row>
    <row r="198" spans="1:8" ht="21.75" customHeight="1" x14ac:dyDescent="0.3">
      <c r="A198" s="88">
        <v>45318.347812499997</v>
      </c>
      <c r="B198" s="11" t="s">
        <v>143</v>
      </c>
      <c r="C198" s="88">
        <v>45320.339849537035</v>
      </c>
      <c r="D198" s="11">
        <v>5044.82</v>
      </c>
      <c r="E198" s="11"/>
      <c r="F198" s="11" t="s">
        <v>141</v>
      </c>
      <c r="G198" s="11" t="s">
        <v>13</v>
      </c>
      <c r="H198" s="11"/>
    </row>
    <row r="199" spans="1:8" ht="21.75" customHeight="1" x14ac:dyDescent="0.3">
      <c r="A199" s="87">
        <v>45320.341979166667</v>
      </c>
      <c r="B199" s="15" t="s">
        <v>69</v>
      </c>
      <c r="C199" s="87">
        <v>45320.341990740744</v>
      </c>
      <c r="D199" s="15">
        <v>0.3</v>
      </c>
      <c r="E199" s="15"/>
      <c r="F199" s="80" t="s">
        <v>211</v>
      </c>
      <c r="G199" s="15" t="s">
        <v>8</v>
      </c>
      <c r="H199" s="15"/>
    </row>
    <row r="200" spans="1:8" ht="21.75" customHeight="1" x14ac:dyDescent="0.3">
      <c r="A200" s="87">
        <v>45320.342083333337</v>
      </c>
      <c r="B200" s="15" t="s">
        <v>69</v>
      </c>
      <c r="C200" s="87">
        <v>45320.342094907406</v>
      </c>
      <c r="D200" s="15">
        <v>0.3</v>
      </c>
      <c r="E200" s="15"/>
      <c r="F200" s="80" t="s">
        <v>211</v>
      </c>
      <c r="G200" s="15" t="s">
        <v>8</v>
      </c>
      <c r="H200" s="15"/>
    </row>
    <row r="201" spans="1:8" ht="21.75" customHeight="1" x14ac:dyDescent="0.3">
      <c r="A201" s="87">
        <v>45320.342569444445</v>
      </c>
      <c r="B201" s="15" t="s">
        <v>69</v>
      </c>
      <c r="C201" s="87">
        <v>45320.342581018522</v>
      </c>
      <c r="D201" s="15">
        <v>0.3</v>
      </c>
      <c r="E201" s="15"/>
      <c r="F201" s="80" t="s">
        <v>211</v>
      </c>
      <c r="G201" s="15" t="s">
        <v>8</v>
      </c>
      <c r="H201" s="15"/>
    </row>
    <row r="202" spans="1:8" ht="21.75" customHeight="1" x14ac:dyDescent="0.3">
      <c r="A202" s="87">
        <v>45320.342673611114</v>
      </c>
      <c r="B202" s="15" t="s">
        <v>69</v>
      </c>
      <c r="C202" s="87">
        <v>45320.342685185184</v>
      </c>
      <c r="D202" s="15">
        <v>0.3</v>
      </c>
      <c r="E202" s="15"/>
      <c r="F202" s="80" t="s">
        <v>211</v>
      </c>
      <c r="G202" s="15" t="s">
        <v>8</v>
      </c>
      <c r="H202" s="15"/>
    </row>
    <row r="203" spans="1:8" ht="21.75" customHeight="1" x14ac:dyDescent="0.3">
      <c r="A203" s="87">
        <v>45320.342673611114</v>
      </c>
      <c r="B203" s="15" t="s">
        <v>69</v>
      </c>
      <c r="C203" s="87">
        <v>45320.342685185184</v>
      </c>
      <c r="D203" s="15">
        <v>0.3</v>
      </c>
      <c r="E203" s="15"/>
      <c r="F203" s="80" t="s">
        <v>211</v>
      </c>
      <c r="G203" s="15" t="s">
        <v>8</v>
      </c>
      <c r="H203" s="15"/>
    </row>
    <row r="204" spans="1:8" ht="21.75" customHeight="1" x14ac:dyDescent="0.3">
      <c r="A204" s="87">
        <v>45320.342800925922</v>
      </c>
      <c r="B204" s="15" t="s">
        <v>69</v>
      </c>
      <c r="C204" s="87">
        <v>45320.342812499999</v>
      </c>
      <c r="D204" s="15">
        <v>0.3</v>
      </c>
      <c r="E204" s="15"/>
      <c r="F204" s="80" t="s">
        <v>211</v>
      </c>
      <c r="G204" s="15" t="s">
        <v>8</v>
      </c>
      <c r="H204" s="15"/>
    </row>
    <row r="205" spans="1:8" ht="21.75" customHeight="1" x14ac:dyDescent="0.3">
      <c r="A205" s="87">
        <v>45320.342812499999</v>
      </c>
      <c r="B205" s="15" t="s">
        <v>69</v>
      </c>
      <c r="C205" s="87">
        <v>45320.342824074076</v>
      </c>
      <c r="D205" s="15">
        <v>0.3</v>
      </c>
      <c r="E205" s="15"/>
      <c r="F205" s="80" t="s">
        <v>211</v>
      </c>
      <c r="G205" s="15" t="s">
        <v>8</v>
      </c>
      <c r="H205" s="15"/>
    </row>
    <row r="206" spans="1:8" ht="21.75" customHeight="1" x14ac:dyDescent="0.3">
      <c r="A206" s="87">
        <v>45320.342951388891</v>
      </c>
      <c r="B206" s="15" t="s">
        <v>69</v>
      </c>
      <c r="C206" s="87">
        <v>45320.342974537038</v>
      </c>
      <c r="D206" s="15">
        <v>0.3</v>
      </c>
      <c r="E206" s="15"/>
      <c r="F206" s="80" t="s">
        <v>211</v>
      </c>
      <c r="G206" s="15" t="s">
        <v>8</v>
      </c>
      <c r="H206" s="15"/>
    </row>
    <row r="207" spans="1:8" ht="21.75" customHeight="1" x14ac:dyDescent="0.3">
      <c r="A207" s="87">
        <v>45320.343182870369</v>
      </c>
      <c r="B207" s="15" t="s">
        <v>69</v>
      </c>
      <c r="C207" s="87">
        <v>45320.343206018515</v>
      </c>
      <c r="D207" s="15">
        <v>0.3</v>
      </c>
      <c r="E207" s="15"/>
      <c r="F207" s="80" t="s">
        <v>211</v>
      </c>
      <c r="G207" s="15" t="s">
        <v>8</v>
      </c>
      <c r="H207" s="15"/>
    </row>
    <row r="208" spans="1:8" ht="21.75" customHeight="1" x14ac:dyDescent="0.3">
      <c r="A208" s="87">
        <v>45320.343333333331</v>
      </c>
      <c r="B208" s="15" t="s">
        <v>69</v>
      </c>
      <c r="C208" s="87">
        <v>45320.343333333331</v>
      </c>
      <c r="D208" s="15">
        <v>0.3</v>
      </c>
      <c r="E208" s="15"/>
      <c r="F208" s="80" t="s">
        <v>211</v>
      </c>
      <c r="G208" s="15" t="s">
        <v>8</v>
      </c>
      <c r="H208" s="15"/>
    </row>
    <row r="209" spans="1:8" ht="21.75" customHeight="1" x14ac:dyDescent="0.3">
      <c r="A209" s="87">
        <v>45320.343321759261</v>
      </c>
      <c r="B209" s="15" t="s">
        <v>69</v>
      </c>
      <c r="C209" s="87">
        <v>45320.343333333331</v>
      </c>
      <c r="D209" s="15">
        <v>0.3</v>
      </c>
      <c r="E209" s="15"/>
      <c r="F209" s="80" t="s">
        <v>211</v>
      </c>
      <c r="G209" s="15" t="s">
        <v>8</v>
      </c>
      <c r="H209" s="15"/>
    </row>
    <row r="210" spans="1:8" ht="21.75" customHeight="1" x14ac:dyDescent="0.3">
      <c r="A210" s="87">
        <v>45320.343402777777</v>
      </c>
      <c r="B210" s="15" t="s">
        <v>69</v>
      </c>
      <c r="C210" s="87">
        <v>45320.343414351853</v>
      </c>
      <c r="D210" s="15">
        <v>0.3</v>
      </c>
      <c r="E210" s="15"/>
      <c r="F210" s="80" t="s">
        <v>211</v>
      </c>
      <c r="G210" s="15" t="s">
        <v>8</v>
      </c>
      <c r="H210" s="15"/>
    </row>
    <row r="211" spans="1:8" ht="21.75" customHeight="1" x14ac:dyDescent="0.3">
      <c r="A211" s="87">
        <v>45320.343425925923</v>
      </c>
      <c r="B211" s="15" t="s">
        <v>69</v>
      </c>
      <c r="C211" s="87">
        <v>45320.3434375</v>
      </c>
      <c r="D211" s="15">
        <v>0.3</v>
      </c>
      <c r="E211" s="15"/>
      <c r="F211" s="80" t="s">
        <v>211</v>
      </c>
      <c r="G211" s="15" t="s">
        <v>8</v>
      </c>
      <c r="H211" s="15"/>
    </row>
    <row r="212" spans="1:8" ht="21.75" customHeight="1" x14ac:dyDescent="0.3">
      <c r="A212" s="87">
        <v>45320.343587962961</v>
      </c>
      <c r="B212" s="15" t="s">
        <v>69</v>
      </c>
      <c r="C212" s="87">
        <v>45320.343611111108</v>
      </c>
      <c r="D212" s="15">
        <v>0.3</v>
      </c>
      <c r="E212" s="15"/>
      <c r="F212" s="80" t="s">
        <v>211</v>
      </c>
      <c r="G212" s="15" t="s">
        <v>8</v>
      </c>
      <c r="H212" s="15"/>
    </row>
    <row r="213" spans="1:8" ht="21.75" customHeight="1" x14ac:dyDescent="0.3">
      <c r="A213" s="87">
        <v>45320.343645833331</v>
      </c>
      <c r="B213" s="15" t="s">
        <v>69</v>
      </c>
      <c r="C213" s="87">
        <v>45320.343657407408</v>
      </c>
      <c r="D213" s="15">
        <v>0.3</v>
      </c>
      <c r="E213" s="15"/>
      <c r="F213" s="80" t="s">
        <v>211</v>
      </c>
      <c r="G213" s="15" t="s">
        <v>8</v>
      </c>
      <c r="H213" s="15"/>
    </row>
    <row r="214" spans="1:8" ht="21.75" customHeight="1" x14ac:dyDescent="0.3">
      <c r="A214" s="87">
        <v>45320.344606481478</v>
      </c>
      <c r="B214" s="15" t="s">
        <v>69</v>
      </c>
      <c r="C214" s="87">
        <v>45320.344618055555</v>
      </c>
      <c r="D214" s="15">
        <v>0.3</v>
      </c>
      <c r="E214" s="15"/>
      <c r="F214" s="80" t="s">
        <v>211</v>
      </c>
      <c r="G214" s="15" t="s">
        <v>8</v>
      </c>
      <c r="H214" s="15"/>
    </row>
    <row r="215" spans="1:8" ht="21.75" customHeight="1" x14ac:dyDescent="0.3">
      <c r="A215" s="87">
        <v>45320.347025462965</v>
      </c>
      <c r="B215" s="15" t="s">
        <v>69</v>
      </c>
      <c r="C215" s="87">
        <v>45320.347048611111</v>
      </c>
      <c r="D215" s="15">
        <v>0.3</v>
      </c>
      <c r="E215" s="15"/>
      <c r="F215" s="80" t="s">
        <v>211</v>
      </c>
      <c r="G215" s="15" t="s">
        <v>8</v>
      </c>
      <c r="H215" s="15"/>
    </row>
    <row r="216" spans="1:8" ht="21.75" customHeight="1" x14ac:dyDescent="0.3">
      <c r="A216" s="87">
        <v>45320.347118055557</v>
      </c>
      <c r="B216" s="15" t="s">
        <v>69</v>
      </c>
      <c r="C216" s="87">
        <v>45320.347129629627</v>
      </c>
      <c r="D216" s="15">
        <v>0.3</v>
      </c>
      <c r="E216" s="15"/>
      <c r="F216" s="80" t="s">
        <v>211</v>
      </c>
      <c r="G216" s="15" t="s">
        <v>8</v>
      </c>
      <c r="H216" s="15"/>
    </row>
    <row r="217" spans="1:8" ht="21.75" customHeight="1" x14ac:dyDescent="0.3">
      <c r="A217" s="87">
        <v>45320.34716435185</v>
      </c>
      <c r="B217" s="15" t="s">
        <v>69</v>
      </c>
      <c r="C217" s="87">
        <v>45320.347175925926</v>
      </c>
      <c r="D217" s="15">
        <v>0.3</v>
      </c>
      <c r="E217" s="15"/>
      <c r="F217" s="80" t="s">
        <v>211</v>
      </c>
      <c r="G217" s="15" t="s">
        <v>8</v>
      </c>
      <c r="H217" s="15"/>
    </row>
    <row r="218" spans="1:8" ht="21.75" customHeight="1" x14ac:dyDescent="0.3">
      <c r="A218" s="87">
        <v>45320.347222222219</v>
      </c>
      <c r="B218" s="15" t="s">
        <v>69</v>
      </c>
      <c r="C218" s="87">
        <v>45320.347245370373</v>
      </c>
      <c r="D218" s="15">
        <v>0.3</v>
      </c>
      <c r="E218" s="15"/>
      <c r="F218" s="80" t="s">
        <v>211</v>
      </c>
      <c r="G218" s="15" t="s">
        <v>8</v>
      </c>
      <c r="H218" s="15"/>
    </row>
    <row r="219" spans="1:8" ht="21.75" customHeight="1" x14ac:dyDescent="0.3">
      <c r="A219" s="87">
        <v>45320.347615740742</v>
      </c>
      <c r="B219" s="15" t="s">
        <v>69</v>
      </c>
      <c r="C219" s="87">
        <v>45320.347638888888</v>
      </c>
      <c r="D219" s="15">
        <v>0.3</v>
      </c>
      <c r="E219" s="15"/>
      <c r="F219" s="80" t="s">
        <v>211</v>
      </c>
      <c r="G219" s="15" t="s">
        <v>8</v>
      </c>
      <c r="H219" s="15"/>
    </row>
    <row r="220" spans="1:8" ht="21.75" customHeight="1" x14ac:dyDescent="0.3">
      <c r="A220" s="87">
        <v>45320.347916666666</v>
      </c>
      <c r="B220" s="15" t="s">
        <v>69</v>
      </c>
      <c r="C220" s="87">
        <v>45320.347928240742</v>
      </c>
      <c r="D220" s="15">
        <v>0.3</v>
      </c>
      <c r="E220" s="15"/>
      <c r="F220" s="80" t="s">
        <v>211</v>
      </c>
      <c r="G220" s="15" t="s">
        <v>8</v>
      </c>
      <c r="H220" s="15"/>
    </row>
    <row r="221" spans="1:8" ht="21.75" customHeight="1" x14ac:dyDescent="0.3">
      <c r="A221" s="87">
        <v>45320.348124999997</v>
      </c>
      <c r="B221" s="15" t="s">
        <v>69</v>
      </c>
      <c r="C221" s="87">
        <v>45320.348136574074</v>
      </c>
      <c r="D221" s="15">
        <v>0.3</v>
      </c>
      <c r="E221" s="15"/>
      <c r="F221" s="80" t="s">
        <v>211</v>
      </c>
      <c r="G221" s="15" t="s">
        <v>8</v>
      </c>
      <c r="H221" s="15"/>
    </row>
    <row r="222" spans="1:8" ht="21.75" customHeight="1" x14ac:dyDescent="0.3">
      <c r="A222" s="87">
        <v>45320.34815972222</v>
      </c>
      <c r="B222" s="15" t="s">
        <v>69</v>
      </c>
      <c r="C222" s="87">
        <v>45320.348171296297</v>
      </c>
      <c r="D222" s="15">
        <v>0.3</v>
      </c>
      <c r="E222" s="15"/>
      <c r="F222" s="80" t="s">
        <v>211</v>
      </c>
      <c r="G222" s="15" t="s">
        <v>8</v>
      </c>
      <c r="H222" s="15"/>
    </row>
    <row r="223" spans="1:8" ht="21.75" customHeight="1" x14ac:dyDescent="0.3">
      <c r="A223" s="87">
        <v>45320.348240740743</v>
      </c>
      <c r="B223" s="15" t="s">
        <v>69</v>
      </c>
      <c r="C223" s="87">
        <v>45320.348252314812</v>
      </c>
      <c r="D223" s="15">
        <v>0.3</v>
      </c>
      <c r="E223" s="15"/>
      <c r="F223" s="80" t="s">
        <v>211</v>
      </c>
      <c r="G223" s="15" t="s">
        <v>8</v>
      </c>
      <c r="H223" s="15"/>
    </row>
    <row r="224" spans="1:8" ht="21.75" customHeight="1" x14ac:dyDescent="0.3">
      <c r="A224" s="87">
        <v>45320.348287037035</v>
      </c>
      <c r="B224" s="15" t="s">
        <v>69</v>
      </c>
      <c r="C224" s="87">
        <v>45320.348310185182</v>
      </c>
      <c r="D224" s="15">
        <v>0.3</v>
      </c>
      <c r="E224" s="15"/>
      <c r="F224" s="80" t="s">
        <v>211</v>
      </c>
      <c r="G224" s="15" t="s">
        <v>8</v>
      </c>
      <c r="H224" s="15"/>
    </row>
    <row r="225" spans="1:8" ht="21.75" customHeight="1" x14ac:dyDescent="0.3">
      <c r="A225" s="87">
        <v>45320.348344907405</v>
      </c>
      <c r="B225" s="15" t="s">
        <v>69</v>
      </c>
      <c r="C225" s="87">
        <v>45320.348368055558</v>
      </c>
      <c r="D225" s="15">
        <v>0.3</v>
      </c>
      <c r="E225" s="15"/>
      <c r="F225" s="80" t="s">
        <v>211</v>
      </c>
      <c r="G225" s="15" t="s">
        <v>8</v>
      </c>
      <c r="H225" s="15"/>
    </row>
    <row r="226" spans="1:8" ht="21.75" customHeight="1" x14ac:dyDescent="0.3">
      <c r="A226" s="87">
        <v>45320.348391203705</v>
      </c>
      <c r="B226" s="15" t="s">
        <v>69</v>
      </c>
      <c r="C226" s="87">
        <v>45320.348402777781</v>
      </c>
      <c r="D226" s="15">
        <v>0.3</v>
      </c>
      <c r="E226" s="15"/>
      <c r="F226" s="80" t="s">
        <v>211</v>
      </c>
      <c r="G226" s="15" t="s">
        <v>8</v>
      </c>
      <c r="H226" s="15"/>
    </row>
    <row r="227" spans="1:8" ht="21.75" customHeight="1" x14ac:dyDescent="0.3">
      <c r="A227" s="87">
        <v>45320.348541666666</v>
      </c>
      <c r="B227" s="15" t="s">
        <v>69</v>
      </c>
      <c r="C227" s="87">
        <v>45320.348564814813</v>
      </c>
      <c r="D227" s="15">
        <v>0.3</v>
      </c>
      <c r="E227" s="15"/>
      <c r="F227" s="80" t="s">
        <v>211</v>
      </c>
      <c r="G227" s="15" t="s">
        <v>8</v>
      </c>
      <c r="H227" s="15"/>
    </row>
    <row r="228" spans="1:8" ht="21.75" customHeight="1" x14ac:dyDescent="0.3">
      <c r="A228" s="87">
        <v>45320.348599537036</v>
      </c>
      <c r="B228" s="15" t="s">
        <v>69</v>
      </c>
      <c r="C228" s="87">
        <v>45320.348611111112</v>
      </c>
      <c r="D228" s="15">
        <v>0.3</v>
      </c>
      <c r="E228" s="15"/>
      <c r="F228" s="80" t="s">
        <v>211</v>
      </c>
      <c r="G228" s="15" t="s">
        <v>8</v>
      </c>
      <c r="H228" s="15"/>
    </row>
    <row r="229" spans="1:8" ht="21.75" customHeight="1" x14ac:dyDescent="0.3">
      <c r="A229" s="87">
        <v>45320.348634259259</v>
      </c>
      <c r="B229" s="15" t="s">
        <v>69</v>
      </c>
      <c r="C229" s="87">
        <v>45320.348645833335</v>
      </c>
      <c r="D229" s="15">
        <v>0.3</v>
      </c>
      <c r="E229" s="15"/>
      <c r="F229" s="80" t="s">
        <v>211</v>
      </c>
      <c r="G229" s="15" t="s">
        <v>8</v>
      </c>
      <c r="H229" s="15"/>
    </row>
    <row r="230" spans="1:8" ht="21.75" customHeight="1" x14ac:dyDescent="0.3">
      <c r="A230" s="87">
        <v>45320.348668981482</v>
      </c>
      <c r="B230" s="15" t="s">
        <v>69</v>
      </c>
      <c r="C230" s="87">
        <v>45320.348680555559</v>
      </c>
      <c r="D230" s="15">
        <v>0.3</v>
      </c>
      <c r="E230" s="15"/>
      <c r="F230" s="80" t="s">
        <v>211</v>
      </c>
      <c r="G230" s="15" t="s">
        <v>8</v>
      </c>
      <c r="H230" s="15"/>
    </row>
    <row r="231" spans="1:8" ht="21.75" customHeight="1" x14ac:dyDescent="0.3">
      <c r="A231" s="87">
        <v>45320.348749999997</v>
      </c>
      <c r="B231" s="15" t="s">
        <v>69</v>
      </c>
      <c r="C231" s="87">
        <v>45320.348773148151</v>
      </c>
      <c r="D231" s="15">
        <v>0.3</v>
      </c>
      <c r="E231" s="15"/>
      <c r="F231" s="80" t="s">
        <v>211</v>
      </c>
      <c r="G231" s="15" t="s">
        <v>8</v>
      </c>
      <c r="H231" s="15"/>
    </row>
    <row r="232" spans="1:8" ht="21.75" customHeight="1" x14ac:dyDescent="0.3">
      <c r="A232" s="87">
        <v>45320.349502314813</v>
      </c>
      <c r="B232" s="15" t="s">
        <v>69</v>
      </c>
      <c r="C232" s="87">
        <v>45320.34952546296</v>
      </c>
      <c r="D232" s="15">
        <v>0.3</v>
      </c>
      <c r="E232" s="15"/>
      <c r="F232" s="80" t="s">
        <v>211</v>
      </c>
      <c r="G232" s="15" t="s">
        <v>8</v>
      </c>
      <c r="H232" s="15"/>
    </row>
    <row r="233" spans="1:8" ht="21.75" customHeight="1" x14ac:dyDescent="0.3">
      <c r="A233" s="87">
        <v>45320.349699074075</v>
      </c>
      <c r="B233" s="15" t="s">
        <v>69</v>
      </c>
      <c r="C233" s="87">
        <v>45320.349722222221</v>
      </c>
      <c r="D233" s="15">
        <v>0.3</v>
      </c>
      <c r="E233" s="15"/>
      <c r="F233" s="80" t="s">
        <v>211</v>
      </c>
      <c r="G233" s="15" t="s">
        <v>8</v>
      </c>
      <c r="H233" s="15"/>
    </row>
    <row r="234" spans="1:8" ht="21.75" customHeight="1" x14ac:dyDescent="0.3">
      <c r="A234" s="87">
        <v>45320.34983796296</v>
      </c>
      <c r="B234" s="15" t="s">
        <v>69</v>
      </c>
      <c r="C234" s="87">
        <v>45320.349861111114</v>
      </c>
      <c r="D234" s="15">
        <v>0.3</v>
      </c>
      <c r="E234" s="15"/>
      <c r="F234" s="80" t="s">
        <v>211</v>
      </c>
      <c r="G234" s="15" t="s">
        <v>8</v>
      </c>
      <c r="H234" s="15"/>
    </row>
    <row r="235" spans="1:8" ht="21.75" customHeight="1" x14ac:dyDescent="0.3">
      <c r="A235" s="89">
        <v>45320.458657407406</v>
      </c>
      <c r="B235" s="19" t="s">
        <v>126</v>
      </c>
      <c r="C235" s="89">
        <v>45320.458657407406</v>
      </c>
      <c r="D235" s="19"/>
      <c r="E235" s="19">
        <v>11100</v>
      </c>
      <c r="F235" s="19" t="s">
        <v>251</v>
      </c>
      <c r="G235" s="19" t="s">
        <v>9</v>
      </c>
      <c r="H235" s="19"/>
    </row>
    <row r="236" spans="1:8" ht="21.75" customHeight="1" x14ac:dyDescent="0.3">
      <c r="A236" s="87">
        <v>45320.459374999999</v>
      </c>
      <c r="B236" s="15" t="s">
        <v>69</v>
      </c>
      <c r="C236" s="87">
        <v>45320.459398148145</v>
      </c>
      <c r="D236" s="15">
        <v>0.3</v>
      </c>
      <c r="E236" s="15"/>
      <c r="F236" s="80" t="s">
        <v>203</v>
      </c>
      <c r="G236" s="15" t="s">
        <v>8</v>
      </c>
      <c r="H236" s="15"/>
    </row>
    <row r="237" spans="1:8" ht="21.75" customHeight="1" x14ac:dyDescent="0.3">
      <c r="A237" s="89">
        <v>45320.462083333332</v>
      </c>
      <c r="B237" s="19" t="s">
        <v>162</v>
      </c>
      <c r="C237" s="89">
        <v>45320.462083333332</v>
      </c>
      <c r="D237" s="19"/>
      <c r="E237" s="19">
        <v>11040</v>
      </c>
      <c r="F237" s="19" t="s">
        <v>252</v>
      </c>
      <c r="G237" s="19" t="s">
        <v>9</v>
      </c>
      <c r="H237" s="19"/>
    </row>
    <row r="238" spans="1:8" ht="21.75" customHeight="1" x14ac:dyDescent="0.3">
      <c r="A238" s="87">
        <v>45320.465856481482</v>
      </c>
      <c r="B238" s="15" t="s">
        <v>69</v>
      </c>
      <c r="C238" s="87">
        <v>45320.465868055559</v>
      </c>
      <c r="D238" s="15">
        <v>0.3</v>
      </c>
      <c r="E238" s="15"/>
      <c r="F238" s="80" t="s">
        <v>203</v>
      </c>
      <c r="G238" s="15" t="s">
        <v>8</v>
      </c>
      <c r="H238" s="15"/>
    </row>
    <row r="239" spans="1:8" ht="21.75" customHeight="1" x14ac:dyDescent="0.3">
      <c r="A239" s="89">
        <v>45320.469513888886</v>
      </c>
      <c r="B239" s="19" t="s">
        <v>176</v>
      </c>
      <c r="C239" s="89">
        <v>45320.469513888886</v>
      </c>
      <c r="D239" s="19"/>
      <c r="E239" s="19">
        <v>16416</v>
      </c>
      <c r="F239" s="19" t="s">
        <v>253</v>
      </c>
      <c r="G239" s="19" t="s">
        <v>9</v>
      </c>
      <c r="H239" s="19"/>
    </row>
    <row r="240" spans="1:8" ht="21.75" customHeight="1" x14ac:dyDescent="0.3">
      <c r="A240" s="89">
        <v>45320.470335648148</v>
      </c>
      <c r="B240" s="19" t="s">
        <v>127</v>
      </c>
      <c r="C240" s="89">
        <v>45320.470335648148</v>
      </c>
      <c r="D240" s="19"/>
      <c r="E240" s="19">
        <v>12960</v>
      </c>
      <c r="F240" s="19" t="s">
        <v>254</v>
      </c>
      <c r="G240" s="19" t="s">
        <v>9</v>
      </c>
      <c r="H240" s="19"/>
    </row>
    <row r="241" spans="1:8" ht="21.75" customHeight="1" x14ac:dyDescent="0.3">
      <c r="A241" s="87">
        <v>45320.47452546296</v>
      </c>
      <c r="B241" s="15" t="s">
        <v>69</v>
      </c>
      <c r="C241" s="87">
        <v>45320.474537037036</v>
      </c>
      <c r="D241" s="15">
        <v>0.3</v>
      </c>
      <c r="E241" s="15"/>
      <c r="F241" s="80" t="s">
        <v>203</v>
      </c>
      <c r="G241" s="15" t="s">
        <v>8</v>
      </c>
      <c r="H241" s="15"/>
    </row>
    <row r="242" spans="1:8" ht="21.75" customHeight="1" x14ac:dyDescent="0.3">
      <c r="A242" s="89">
        <v>45320.47488425926</v>
      </c>
      <c r="B242" s="19" t="s">
        <v>127</v>
      </c>
      <c r="C242" s="89">
        <v>45320.47488425926</v>
      </c>
      <c r="D242" s="19"/>
      <c r="E242" s="19">
        <v>12000</v>
      </c>
      <c r="F242" s="19" t="s">
        <v>255</v>
      </c>
      <c r="G242" s="19" t="s">
        <v>9</v>
      </c>
      <c r="H242" s="19"/>
    </row>
    <row r="243" spans="1:8" ht="21.75" customHeight="1" x14ac:dyDescent="0.3">
      <c r="A243" s="87">
        <v>45320.475243055553</v>
      </c>
      <c r="B243" s="15" t="s">
        <v>69</v>
      </c>
      <c r="C243" s="87">
        <v>45320.475243055553</v>
      </c>
      <c r="D243" s="15">
        <v>0.3</v>
      </c>
      <c r="E243" s="15"/>
      <c r="F243" s="80" t="s">
        <v>203</v>
      </c>
      <c r="G243" s="15" t="s">
        <v>8</v>
      </c>
      <c r="H243" s="15"/>
    </row>
    <row r="244" spans="1:8" ht="21.75" customHeight="1" x14ac:dyDescent="0.3">
      <c r="A244" s="87">
        <v>45320.475601851853</v>
      </c>
      <c r="B244" s="15" t="s">
        <v>69</v>
      </c>
      <c r="C244" s="87">
        <v>45320.475613425922</v>
      </c>
      <c r="D244" s="15">
        <v>0.3</v>
      </c>
      <c r="E244" s="15"/>
      <c r="F244" s="80" t="s">
        <v>203</v>
      </c>
      <c r="G244" s="15" t="s">
        <v>8</v>
      </c>
      <c r="H244" s="15"/>
    </row>
    <row r="245" spans="1:8" ht="21.75" customHeight="1" x14ac:dyDescent="0.3">
      <c r="A245" s="89">
        <v>45320.479791666665</v>
      </c>
      <c r="B245" s="19" t="s">
        <v>124</v>
      </c>
      <c r="C245" s="89">
        <v>45320.479791666665</v>
      </c>
      <c r="D245" s="19"/>
      <c r="E245" s="19">
        <v>12084</v>
      </c>
      <c r="F245" s="19"/>
      <c r="G245" s="19" t="s">
        <v>9</v>
      </c>
      <c r="H245" s="19"/>
    </row>
    <row r="246" spans="1:8" ht="21.75" customHeight="1" x14ac:dyDescent="0.3">
      <c r="A246" s="87">
        <v>45320.480497685188</v>
      </c>
      <c r="B246" s="15" t="s">
        <v>69</v>
      </c>
      <c r="C246" s="87">
        <v>45320.480497685188</v>
      </c>
      <c r="D246" s="15">
        <v>0.3</v>
      </c>
      <c r="E246" s="15"/>
      <c r="F246" s="80" t="s">
        <v>203</v>
      </c>
      <c r="G246" s="15" t="s">
        <v>8</v>
      </c>
      <c r="H246" s="15"/>
    </row>
    <row r="247" spans="1:8" ht="21.75" customHeight="1" x14ac:dyDescent="0.3">
      <c r="A247" s="89">
        <v>45320.482141203705</v>
      </c>
      <c r="B247" s="19" t="s">
        <v>127</v>
      </c>
      <c r="C247" s="89">
        <v>45320.482141203705</v>
      </c>
      <c r="D247" s="19"/>
      <c r="E247" s="19">
        <v>11232</v>
      </c>
      <c r="F247" s="19" t="s">
        <v>256</v>
      </c>
      <c r="G247" s="19" t="s">
        <v>9</v>
      </c>
      <c r="H247" s="19"/>
    </row>
    <row r="248" spans="1:8" ht="21.75" customHeight="1" x14ac:dyDescent="0.3">
      <c r="A248" s="87">
        <v>45320.482847222222</v>
      </c>
      <c r="B248" s="15" t="s">
        <v>69</v>
      </c>
      <c r="C248" s="87">
        <v>45320.482858796298</v>
      </c>
      <c r="D248" s="15">
        <v>0.3</v>
      </c>
      <c r="E248" s="15"/>
      <c r="F248" s="80" t="s">
        <v>203</v>
      </c>
      <c r="G248" s="15" t="s">
        <v>8</v>
      </c>
      <c r="H248" s="15"/>
    </row>
    <row r="249" spans="1:8" ht="21.75" customHeight="1" x14ac:dyDescent="0.3">
      <c r="A249" s="89">
        <v>45320.483981481484</v>
      </c>
      <c r="B249" s="19" t="s">
        <v>127</v>
      </c>
      <c r="C249" s="89">
        <v>45320.483981481484</v>
      </c>
      <c r="D249" s="19"/>
      <c r="E249" s="19">
        <v>10008</v>
      </c>
      <c r="F249" s="19" t="s">
        <v>257</v>
      </c>
      <c r="G249" s="19" t="s">
        <v>9</v>
      </c>
      <c r="H249" s="19"/>
    </row>
    <row r="250" spans="1:8" ht="21.75" customHeight="1" x14ac:dyDescent="0.3">
      <c r="A250" s="87">
        <v>45320.484699074077</v>
      </c>
      <c r="B250" s="15" t="s">
        <v>69</v>
      </c>
      <c r="C250" s="87">
        <v>45320.484722222223</v>
      </c>
      <c r="D250" s="15">
        <v>0.3</v>
      </c>
      <c r="E250" s="15"/>
      <c r="F250" s="80" t="s">
        <v>203</v>
      </c>
      <c r="G250" s="15" t="s">
        <v>8</v>
      </c>
      <c r="H250" s="15"/>
    </row>
    <row r="251" spans="1:8" ht="21.75" customHeight="1" x14ac:dyDescent="0.3">
      <c r="A251" s="89">
        <v>45320.637025462966</v>
      </c>
      <c r="B251" s="19" t="s">
        <v>131</v>
      </c>
      <c r="C251" s="89">
        <v>45320.637025462966</v>
      </c>
      <c r="D251" s="19"/>
      <c r="E251" s="19">
        <v>8316</v>
      </c>
      <c r="F251" s="19" t="s">
        <v>258</v>
      </c>
      <c r="G251" s="19" t="s">
        <v>9</v>
      </c>
      <c r="H251" s="19"/>
    </row>
    <row r="252" spans="1:8" ht="21.75" customHeight="1" x14ac:dyDescent="0.3">
      <c r="A252" s="87">
        <v>45320.638379629629</v>
      </c>
      <c r="B252" s="15" t="s">
        <v>69</v>
      </c>
      <c r="C252" s="87">
        <v>45320.638391203705</v>
      </c>
      <c r="D252" s="15">
        <v>0.3</v>
      </c>
      <c r="E252" s="15"/>
      <c r="F252" s="80" t="s">
        <v>203</v>
      </c>
      <c r="G252" s="15" t="s">
        <v>8</v>
      </c>
      <c r="H252" s="15"/>
    </row>
    <row r="253" spans="1:8" ht="21.75" customHeight="1" x14ac:dyDescent="0.3">
      <c r="A253" s="87">
        <v>45319.545243055552</v>
      </c>
      <c r="B253" s="15" t="s">
        <v>242</v>
      </c>
      <c r="C253" s="87">
        <v>45320.640810185185</v>
      </c>
      <c r="D253" s="15">
        <v>414.97</v>
      </c>
      <c r="E253" s="15"/>
      <c r="F253" s="80"/>
      <c r="G253" s="15" t="s">
        <v>14</v>
      </c>
      <c r="H253" s="15"/>
    </row>
    <row r="254" spans="1:8" ht="21.75" customHeight="1" x14ac:dyDescent="0.3">
      <c r="A254" s="89">
        <v>45320.681608796294</v>
      </c>
      <c r="B254" s="19" t="s">
        <v>243</v>
      </c>
      <c r="C254" s="89">
        <v>45320.681608796294</v>
      </c>
      <c r="D254" s="19"/>
      <c r="E254" s="19">
        <v>12210</v>
      </c>
      <c r="F254" s="19" t="s">
        <v>259</v>
      </c>
      <c r="G254" s="19" t="s">
        <v>9</v>
      </c>
      <c r="H254" s="19"/>
    </row>
    <row r="255" spans="1:8" ht="21.75" customHeight="1" x14ac:dyDescent="0.3">
      <c r="A255" s="88">
        <v>45320.730347222219</v>
      </c>
      <c r="B255" s="11" t="s">
        <v>79</v>
      </c>
      <c r="C255" s="88">
        <v>45321.336562500001</v>
      </c>
      <c r="D255" s="11">
        <v>6162.44</v>
      </c>
      <c r="E255" s="11"/>
      <c r="F255" s="11" t="s">
        <v>141</v>
      </c>
      <c r="G255" s="11" t="s">
        <v>13</v>
      </c>
      <c r="H255" s="11"/>
    </row>
    <row r="256" spans="1:8" ht="21.75" customHeight="1" x14ac:dyDescent="0.3">
      <c r="A256" s="88">
        <v>45320.730347222219</v>
      </c>
      <c r="B256" s="11" t="s">
        <v>90</v>
      </c>
      <c r="C256" s="88">
        <v>45321.33662037037</v>
      </c>
      <c r="D256" s="11">
        <v>5298.63</v>
      </c>
      <c r="E256" s="11"/>
      <c r="F256" s="11" t="s">
        <v>141</v>
      </c>
      <c r="G256" s="11" t="s">
        <v>13</v>
      </c>
      <c r="H256" s="11"/>
    </row>
    <row r="257" spans="1:8" ht="21.75" customHeight="1" x14ac:dyDescent="0.3">
      <c r="A257" s="88">
        <v>45320.723946759259</v>
      </c>
      <c r="B257" s="11" t="s">
        <v>91</v>
      </c>
      <c r="C257" s="88">
        <v>45321.336851851855</v>
      </c>
      <c r="D257" s="11">
        <v>3972.35</v>
      </c>
      <c r="E257" s="11"/>
      <c r="F257" s="11" t="s">
        <v>141</v>
      </c>
      <c r="G257" s="11" t="s">
        <v>13</v>
      </c>
      <c r="H257" s="11"/>
    </row>
    <row r="258" spans="1:8" ht="21.75" customHeight="1" x14ac:dyDescent="0.3">
      <c r="A258" s="88">
        <v>45320.730358796296</v>
      </c>
      <c r="B258" s="11" t="s">
        <v>260</v>
      </c>
      <c r="C258" s="88">
        <v>45321.336863425924</v>
      </c>
      <c r="D258" s="11">
        <v>5678.14</v>
      </c>
      <c r="E258" s="11"/>
      <c r="F258" s="11" t="s">
        <v>141</v>
      </c>
      <c r="G258" s="11" t="s">
        <v>13</v>
      </c>
      <c r="H258" s="11"/>
    </row>
    <row r="259" spans="1:8" ht="21.75" customHeight="1" x14ac:dyDescent="0.3">
      <c r="A259" s="88">
        <v>45320.724641203706</v>
      </c>
      <c r="B259" s="11" t="s">
        <v>86</v>
      </c>
      <c r="C259" s="88">
        <v>45321.336944444447</v>
      </c>
      <c r="D259" s="11">
        <v>4558.09</v>
      </c>
      <c r="E259" s="11"/>
      <c r="F259" s="11" t="s">
        <v>141</v>
      </c>
      <c r="G259" s="11" t="s">
        <v>13</v>
      </c>
      <c r="H259" s="11"/>
    </row>
    <row r="260" spans="1:8" ht="21.75" customHeight="1" x14ac:dyDescent="0.3">
      <c r="A260" s="87">
        <v>45321.340891203705</v>
      </c>
      <c r="B260" s="15" t="s">
        <v>69</v>
      </c>
      <c r="C260" s="87">
        <v>45321.340914351851</v>
      </c>
      <c r="D260" s="15">
        <v>0.3</v>
      </c>
      <c r="E260" s="15"/>
      <c r="F260" s="80" t="s">
        <v>211</v>
      </c>
      <c r="G260" s="15" t="s">
        <v>8</v>
      </c>
      <c r="H260" s="15"/>
    </row>
    <row r="261" spans="1:8" ht="21.75" customHeight="1" x14ac:dyDescent="0.3">
      <c r="A261" s="87">
        <v>45321.341435185182</v>
      </c>
      <c r="B261" s="15" t="s">
        <v>69</v>
      </c>
      <c r="C261" s="87">
        <v>45321.341458333336</v>
      </c>
      <c r="D261" s="15">
        <v>0.3</v>
      </c>
      <c r="E261" s="15"/>
      <c r="F261" s="80" t="s">
        <v>211</v>
      </c>
      <c r="G261" s="15" t="s">
        <v>8</v>
      </c>
      <c r="H261" s="15"/>
    </row>
    <row r="262" spans="1:8" ht="21.75" customHeight="1" x14ac:dyDescent="0.3">
      <c r="A262" s="87">
        <v>45321.341909722221</v>
      </c>
      <c r="B262" s="15" t="s">
        <v>69</v>
      </c>
      <c r="C262" s="87">
        <v>45321.341932870368</v>
      </c>
      <c r="D262" s="15">
        <v>0.3</v>
      </c>
      <c r="E262" s="15"/>
      <c r="F262" s="80" t="s">
        <v>211</v>
      </c>
      <c r="G262" s="15" t="s">
        <v>8</v>
      </c>
      <c r="H262" s="15"/>
    </row>
    <row r="263" spans="1:8" ht="21.75" customHeight="1" x14ac:dyDescent="0.3">
      <c r="A263" s="87">
        <v>45321.342094907406</v>
      </c>
      <c r="B263" s="15" t="s">
        <v>69</v>
      </c>
      <c r="C263" s="87">
        <v>45321.342118055552</v>
      </c>
      <c r="D263" s="15">
        <v>0.3</v>
      </c>
      <c r="E263" s="15"/>
      <c r="F263" s="80" t="s">
        <v>211</v>
      </c>
      <c r="G263" s="15" t="s">
        <v>8</v>
      </c>
      <c r="H263" s="15"/>
    </row>
    <row r="264" spans="1:8" ht="21.75" customHeight="1" x14ac:dyDescent="0.3">
      <c r="A264" s="87">
        <v>45321.342303240737</v>
      </c>
      <c r="B264" s="15" t="s">
        <v>69</v>
      </c>
      <c r="C264" s="87">
        <v>45321.342326388891</v>
      </c>
      <c r="D264" s="15">
        <v>0.3</v>
      </c>
      <c r="E264" s="15"/>
      <c r="F264" s="80" t="s">
        <v>211</v>
      </c>
      <c r="G264" s="15" t="s">
        <v>8</v>
      </c>
      <c r="H264" s="15"/>
    </row>
    <row r="265" spans="1:8" ht="21.75" customHeight="1" x14ac:dyDescent="0.3">
      <c r="A265" s="89">
        <v>45321.485196759262</v>
      </c>
      <c r="B265" s="19" t="s">
        <v>128</v>
      </c>
      <c r="C265" s="89">
        <v>45321.485196759262</v>
      </c>
      <c r="D265" s="19"/>
      <c r="E265" s="19">
        <v>10560</v>
      </c>
      <c r="F265" s="19" t="s">
        <v>261</v>
      </c>
      <c r="G265" s="19" t="s">
        <v>9</v>
      </c>
      <c r="H265" s="19"/>
    </row>
    <row r="266" spans="1:8" ht="21.75" customHeight="1" x14ac:dyDescent="0.3">
      <c r="A266" s="87">
        <v>45321.485902777778</v>
      </c>
      <c r="B266" s="15" t="s">
        <v>69</v>
      </c>
      <c r="C266" s="87">
        <v>45321.485914351855</v>
      </c>
      <c r="D266" s="15">
        <v>0.3</v>
      </c>
      <c r="E266" s="15"/>
      <c r="F266" s="80" t="s">
        <v>203</v>
      </c>
      <c r="G266" s="15" t="s">
        <v>8</v>
      </c>
      <c r="H266" s="15"/>
    </row>
    <row r="267" spans="1:8" ht="21.75" customHeight="1" x14ac:dyDescent="0.3">
      <c r="A267" s="89">
        <v>45321.633692129632</v>
      </c>
      <c r="B267" s="19" t="s">
        <v>127</v>
      </c>
      <c r="C267" s="89">
        <v>45321.633692129632</v>
      </c>
      <c r="D267" s="19"/>
      <c r="E267" s="19">
        <v>5520</v>
      </c>
      <c r="F267" s="19" t="s">
        <v>262</v>
      </c>
      <c r="G267" s="19" t="s">
        <v>9</v>
      </c>
      <c r="H267" s="19"/>
    </row>
    <row r="268" spans="1:8" ht="21.75" customHeight="1" x14ac:dyDescent="0.3">
      <c r="A268" s="87">
        <v>45321.634409722225</v>
      </c>
      <c r="B268" s="15" t="s">
        <v>69</v>
      </c>
      <c r="C268" s="87">
        <v>45321.634421296294</v>
      </c>
      <c r="D268" s="15">
        <v>0.3</v>
      </c>
      <c r="E268" s="15"/>
      <c r="F268" s="80" t="s">
        <v>203</v>
      </c>
      <c r="G268" s="15" t="s">
        <v>8</v>
      </c>
      <c r="H268" s="15"/>
    </row>
    <row r="269" spans="1:8" ht="21.75" customHeight="1" x14ac:dyDescent="0.3">
      <c r="A269" s="88">
        <v>45321.720324074071</v>
      </c>
      <c r="B269" s="11" t="s">
        <v>100</v>
      </c>
      <c r="C269" s="88">
        <v>45321.720335648148</v>
      </c>
      <c r="D269" s="11">
        <v>4601.75</v>
      </c>
      <c r="E269" s="11"/>
      <c r="F269" s="11" t="s">
        <v>264</v>
      </c>
      <c r="G269" s="11" t="s">
        <v>13</v>
      </c>
      <c r="H269" s="11"/>
    </row>
    <row r="270" spans="1:8" ht="21.75" customHeight="1" x14ac:dyDescent="0.3">
      <c r="A270" s="87">
        <v>45321.721041666664</v>
      </c>
      <c r="B270" s="15" t="s">
        <v>69</v>
      </c>
      <c r="C270" s="87">
        <v>45321.721053240741</v>
      </c>
      <c r="D270" s="15">
        <v>0.3</v>
      </c>
      <c r="E270" s="15"/>
      <c r="F270" s="80" t="s">
        <v>211</v>
      </c>
      <c r="G270" s="15" t="s">
        <v>8</v>
      </c>
      <c r="H270" s="15"/>
    </row>
    <row r="271" spans="1:8" ht="21.75" customHeight="1" x14ac:dyDescent="0.3">
      <c r="A271" s="89">
        <v>45321.740011574075</v>
      </c>
      <c r="B271" s="19" t="s">
        <v>263</v>
      </c>
      <c r="C271" s="89">
        <v>45321.740011574075</v>
      </c>
      <c r="D271" s="19"/>
      <c r="E271" s="19">
        <v>1080</v>
      </c>
      <c r="F271" s="19" t="s">
        <v>265</v>
      </c>
      <c r="G271" s="19" t="s">
        <v>9</v>
      </c>
      <c r="H271" s="19"/>
    </row>
    <row r="272" spans="1:8" ht="21.75" customHeight="1" x14ac:dyDescent="0.3">
      <c r="A272" s="89">
        <v>45321.740671296298</v>
      </c>
      <c r="B272" s="19" t="s">
        <v>263</v>
      </c>
      <c r="C272" s="89">
        <v>45321.740671296298</v>
      </c>
      <c r="D272" s="19"/>
      <c r="E272" s="19">
        <v>8640</v>
      </c>
      <c r="F272" s="19" t="s">
        <v>266</v>
      </c>
      <c r="G272" s="19" t="s">
        <v>9</v>
      </c>
      <c r="H272" s="19"/>
    </row>
    <row r="273" spans="1:8" ht="21.75" customHeight="1" x14ac:dyDescent="0.3">
      <c r="A273" s="89">
        <v>45322.532789351855</v>
      </c>
      <c r="B273" s="19" t="s">
        <v>70</v>
      </c>
      <c r="C273" s="89">
        <v>45322.532789351855</v>
      </c>
      <c r="D273" s="19"/>
      <c r="E273" s="19">
        <v>15120</v>
      </c>
      <c r="F273" s="19" t="s">
        <v>271</v>
      </c>
      <c r="G273" s="19" t="s">
        <v>9</v>
      </c>
      <c r="H273" s="19"/>
    </row>
    <row r="274" spans="1:8" ht="21.75" customHeight="1" x14ac:dyDescent="0.3">
      <c r="A274" s="89">
        <v>45322.625335648147</v>
      </c>
      <c r="B274" s="19" t="s">
        <v>125</v>
      </c>
      <c r="C274" s="89">
        <v>45322.625335648147</v>
      </c>
      <c r="D274" s="19"/>
      <c r="E274" s="19">
        <v>15120</v>
      </c>
      <c r="F274" s="19" t="s">
        <v>272</v>
      </c>
      <c r="G274" s="19" t="s">
        <v>9</v>
      </c>
      <c r="H274" s="19"/>
    </row>
    <row r="275" spans="1:8" ht="21.75" customHeight="1" x14ac:dyDescent="0.3">
      <c r="A275" s="87">
        <v>45322.626319444447</v>
      </c>
      <c r="B275" s="15" t="s">
        <v>69</v>
      </c>
      <c r="C275" s="87">
        <v>45322.626342592594</v>
      </c>
      <c r="D275" s="15">
        <v>0.3</v>
      </c>
      <c r="E275" s="15"/>
      <c r="F275" s="80" t="s">
        <v>203</v>
      </c>
      <c r="G275" s="15" t="s">
        <v>8</v>
      </c>
      <c r="H275" s="15"/>
    </row>
    <row r="276" spans="1:8" ht="21.75" customHeight="1" x14ac:dyDescent="0.3">
      <c r="A276" s="89">
        <v>45322.626932870371</v>
      </c>
      <c r="B276" s="19" t="s">
        <v>267</v>
      </c>
      <c r="C276" s="89">
        <v>45322.626932870371</v>
      </c>
      <c r="D276" s="19"/>
      <c r="E276" s="19">
        <v>12480</v>
      </c>
      <c r="F276" s="19" t="s">
        <v>273</v>
      </c>
      <c r="G276" s="19" t="s">
        <v>9</v>
      </c>
      <c r="H276" s="19"/>
    </row>
    <row r="277" spans="1:8" ht="21.75" customHeight="1" x14ac:dyDescent="0.3">
      <c r="A277" s="87">
        <v>45322.628460648149</v>
      </c>
      <c r="B277" s="15" t="s">
        <v>69</v>
      </c>
      <c r="C277" s="87">
        <v>45322.628472222219</v>
      </c>
      <c r="D277" s="15">
        <v>0.3</v>
      </c>
      <c r="E277" s="15"/>
      <c r="F277" s="80" t="s">
        <v>203</v>
      </c>
      <c r="G277" s="15" t="s">
        <v>8</v>
      </c>
      <c r="H277" s="15"/>
    </row>
    <row r="278" spans="1:8" ht="21.75" customHeight="1" x14ac:dyDescent="0.3">
      <c r="A278" s="89">
        <v>45322.656539351854</v>
      </c>
      <c r="B278" s="19" t="s">
        <v>212</v>
      </c>
      <c r="C278" s="89">
        <v>45322.6565625</v>
      </c>
      <c r="D278" s="19"/>
      <c r="E278" s="19">
        <v>1986</v>
      </c>
      <c r="F278" s="19" t="s">
        <v>274</v>
      </c>
      <c r="G278" s="19" t="s">
        <v>9</v>
      </c>
      <c r="H278" s="19"/>
    </row>
    <row r="279" spans="1:8" ht="21.75" customHeight="1" x14ac:dyDescent="0.3">
      <c r="A279" s="87">
        <v>45322.657268518517</v>
      </c>
      <c r="B279" s="15" t="s">
        <v>69</v>
      </c>
      <c r="C279" s="87">
        <v>45322.657280092593</v>
      </c>
      <c r="D279" s="15">
        <v>0.3</v>
      </c>
      <c r="E279" s="15"/>
      <c r="F279" s="80" t="s">
        <v>203</v>
      </c>
      <c r="G279" s="15" t="s">
        <v>8</v>
      </c>
      <c r="H279" s="15"/>
    </row>
    <row r="280" spans="1:8" ht="21.75" customHeight="1" x14ac:dyDescent="0.3">
      <c r="A280" s="87">
        <v>45321.522766203707</v>
      </c>
      <c r="B280" s="15" t="s">
        <v>268</v>
      </c>
      <c r="C280" s="87">
        <v>45322.674525462964</v>
      </c>
      <c r="D280" s="15">
        <v>82.7</v>
      </c>
      <c r="E280" s="15"/>
      <c r="F280" s="80"/>
      <c r="G280" s="15" t="s">
        <v>14</v>
      </c>
      <c r="H280" s="15"/>
    </row>
    <row r="281" spans="1:8" ht="21.75" customHeight="1" x14ac:dyDescent="0.3">
      <c r="A281" s="87">
        <v>45319.530960648146</v>
      </c>
      <c r="B281" s="15" t="s">
        <v>269</v>
      </c>
      <c r="C281" s="87">
        <v>45322.696782407409</v>
      </c>
      <c r="D281" s="15">
        <v>412.56</v>
      </c>
      <c r="E281" s="15"/>
      <c r="F281" s="80"/>
      <c r="G281" s="15" t="s">
        <v>14</v>
      </c>
      <c r="H281" s="15"/>
    </row>
    <row r="282" spans="1:8" ht="21.75" customHeight="1" x14ac:dyDescent="0.3">
      <c r="A282" s="87">
        <v>45322.696909722225</v>
      </c>
      <c r="B282" s="15" t="s">
        <v>270</v>
      </c>
      <c r="C282" s="87">
        <v>45322.696909722225</v>
      </c>
      <c r="D282" s="15">
        <v>349.56</v>
      </c>
      <c r="E282" s="15"/>
      <c r="F282" s="80"/>
      <c r="G282" s="15" t="s">
        <v>14</v>
      </c>
      <c r="H282" s="15"/>
    </row>
  </sheetData>
  <autoFilter ref="A1:H28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58" zoomScale="85" zoomScaleNormal="85" workbookViewId="0">
      <selection activeCell="G100" sqref="G100"/>
    </sheetView>
  </sheetViews>
  <sheetFormatPr baseColWidth="10" defaultColWidth="11.21875" defaultRowHeight="14.4" x14ac:dyDescent="0.3"/>
  <cols>
    <col min="1" max="1" width="17.33203125" bestFit="1" customWidth="1"/>
    <col min="2" max="2" width="44" bestFit="1" customWidth="1"/>
    <col min="3" max="3" width="17.33203125" style="4" bestFit="1" customWidth="1"/>
    <col min="4" max="4" width="14" style="24" bestFit="1" customWidth="1"/>
    <col min="5" max="5" width="12.88671875" style="25" bestFit="1" customWidth="1"/>
    <col min="6" max="6" width="102.21875" style="27" bestFit="1" customWidth="1"/>
    <col min="7" max="7" width="26" style="28" bestFit="1" customWidth="1"/>
    <col min="8" max="8" width="12.109375" style="28" bestFit="1" customWidth="1"/>
    <col min="9" max="9" width="33.21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88">
        <v>45565.479444444441</v>
      </c>
      <c r="B2" s="11" t="s">
        <v>239</v>
      </c>
      <c r="C2" s="88">
        <v>45566.002905092595</v>
      </c>
      <c r="D2" s="97">
        <v>7051.17</v>
      </c>
      <c r="E2" s="97"/>
      <c r="F2" s="11" t="s">
        <v>141</v>
      </c>
      <c r="G2" s="92" t="s">
        <v>13</v>
      </c>
      <c r="H2" s="11"/>
    </row>
    <row r="3" spans="1:8" x14ac:dyDescent="0.3">
      <c r="A3" s="88">
        <v>45565.479456018518</v>
      </c>
      <c r="B3" s="11" t="s">
        <v>517</v>
      </c>
      <c r="C3" s="88">
        <v>45566.003009259257</v>
      </c>
      <c r="D3" s="97">
        <v>4985.83</v>
      </c>
      <c r="E3" s="97"/>
      <c r="F3" s="11" t="s">
        <v>141</v>
      </c>
      <c r="G3" s="92" t="s">
        <v>13</v>
      </c>
      <c r="H3" s="11"/>
    </row>
    <row r="4" spans="1:8" x14ac:dyDescent="0.3">
      <c r="A4" s="88">
        <v>45565.479895833334</v>
      </c>
      <c r="B4" s="11" t="s">
        <v>732</v>
      </c>
      <c r="C4" s="88">
        <v>45566.003113425926</v>
      </c>
      <c r="D4" s="97">
        <v>2270.4299999999998</v>
      </c>
      <c r="E4" s="97"/>
      <c r="F4" s="11" t="s">
        <v>141</v>
      </c>
      <c r="G4" s="92" t="s">
        <v>13</v>
      </c>
      <c r="H4" s="11"/>
    </row>
    <row r="5" spans="1:8" x14ac:dyDescent="0.3">
      <c r="A5" s="88">
        <v>45565.479849537034</v>
      </c>
      <c r="B5" s="11" t="s">
        <v>236</v>
      </c>
      <c r="C5" s="88">
        <v>45566.003252314818</v>
      </c>
      <c r="D5" s="97">
        <v>5219.17</v>
      </c>
      <c r="E5" s="97"/>
      <c r="F5" s="11" t="s">
        <v>141</v>
      </c>
      <c r="G5" s="92" t="s">
        <v>13</v>
      </c>
      <c r="H5" s="11"/>
    </row>
    <row r="6" spans="1:8" x14ac:dyDescent="0.3">
      <c r="A6" s="88">
        <v>45565.479432870372</v>
      </c>
      <c r="B6" s="11" t="s">
        <v>87</v>
      </c>
      <c r="C6" s="88">
        <v>45566.003287037034</v>
      </c>
      <c r="D6" s="97">
        <v>5393.03</v>
      </c>
      <c r="E6" s="97"/>
      <c r="F6" s="11" t="s">
        <v>141</v>
      </c>
      <c r="G6" s="92" t="s">
        <v>13</v>
      </c>
      <c r="H6" s="11"/>
    </row>
    <row r="7" spans="1:8" x14ac:dyDescent="0.3">
      <c r="A7" s="88">
        <v>45565.479479166665</v>
      </c>
      <c r="B7" s="11" t="s">
        <v>260</v>
      </c>
      <c r="C7" s="88">
        <v>45566.003298611111</v>
      </c>
      <c r="D7" s="97">
        <v>5484.76</v>
      </c>
      <c r="E7" s="97"/>
      <c r="F7" s="11" t="s">
        <v>141</v>
      </c>
      <c r="G7" s="92" t="s">
        <v>13</v>
      </c>
      <c r="H7" s="11"/>
    </row>
    <row r="8" spans="1:8" x14ac:dyDescent="0.3">
      <c r="A8" s="88">
        <v>45565.479467592595</v>
      </c>
      <c r="B8" s="11" t="s">
        <v>74</v>
      </c>
      <c r="C8" s="88">
        <v>45566.003333333334</v>
      </c>
      <c r="D8" s="97">
        <v>2452.69</v>
      </c>
      <c r="E8" s="97"/>
      <c r="F8" s="11" t="s">
        <v>141</v>
      </c>
      <c r="G8" s="92" t="s">
        <v>13</v>
      </c>
      <c r="H8" s="11"/>
    </row>
    <row r="9" spans="1:8" x14ac:dyDescent="0.3">
      <c r="A9" s="87">
        <v>45566.07712962963</v>
      </c>
      <c r="B9" s="15" t="s">
        <v>69</v>
      </c>
      <c r="C9" s="87">
        <v>45566.077141203707</v>
      </c>
      <c r="D9" s="96">
        <v>7.2</v>
      </c>
      <c r="E9" s="96"/>
      <c r="F9" s="80" t="s">
        <v>137</v>
      </c>
      <c r="G9" s="80" t="s">
        <v>8</v>
      </c>
      <c r="H9" s="15"/>
    </row>
    <row r="10" spans="1:8" x14ac:dyDescent="0.3">
      <c r="A10" s="87">
        <v>45566.260138888887</v>
      </c>
      <c r="B10" s="15" t="s">
        <v>102</v>
      </c>
      <c r="C10" s="87">
        <v>45566.260138888887</v>
      </c>
      <c r="D10" s="96">
        <v>432</v>
      </c>
      <c r="E10" s="96"/>
      <c r="F10" s="80" t="s">
        <v>907</v>
      </c>
      <c r="G10" s="15" t="s">
        <v>24</v>
      </c>
      <c r="H10" s="15"/>
    </row>
    <row r="11" spans="1:8" x14ac:dyDescent="0.3">
      <c r="A11" s="90">
        <v>45566.393807870372</v>
      </c>
      <c r="B11" s="22" t="s">
        <v>170</v>
      </c>
      <c r="C11" s="90">
        <v>45566.393819444442</v>
      </c>
      <c r="D11" s="99">
        <v>10800</v>
      </c>
      <c r="E11" s="99"/>
      <c r="F11" s="22" t="s">
        <v>908</v>
      </c>
      <c r="G11" s="22" t="s">
        <v>1083</v>
      </c>
      <c r="H11" s="22"/>
    </row>
    <row r="12" spans="1:8" x14ac:dyDescent="0.3">
      <c r="A12" s="88">
        <v>45566.3434837963</v>
      </c>
      <c r="B12" s="11" t="s">
        <v>913</v>
      </c>
      <c r="C12" s="88">
        <v>45566.440972222219</v>
      </c>
      <c r="D12" s="97">
        <v>2435.9499999999998</v>
      </c>
      <c r="E12" s="97"/>
      <c r="F12" s="11" t="s">
        <v>141</v>
      </c>
      <c r="G12" s="92" t="s">
        <v>13</v>
      </c>
      <c r="H12" s="11"/>
    </row>
    <row r="13" spans="1:8" x14ac:dyDescent="0.3">
      <c r="A13" s="89">
        <v>45566.467407407406</v>
      </c>
      <c r="B13" s="19" t="s">
        <v>127</v>
      </c>
      <c r="C13" s="89">
        <v>45566.467407407406</v>
      </c>
      <c r="D13" s="98"/>
      <c r="E13" s="98">
        <v>12000</v>
      </c>
      <c r="F13" s="19" t="s">
        <v>909</v>
      </c>
      <c r="G13" s="19" t="s">
        <v>9</v>
      </c>
      <c r="H13" s="19"/>
    </row>
    <row r="14" spans="1:8" x14ac:dyDescent="0.3">
      <c r="A14" s="89">
        <v>45566.495162037034</v>
      </c>
      <c r="B14" s="19" t="s">
        <v>441</v>
      </c>
      <c r="C14" s="89">
        <v>45566.495162037034</v>
      </c>
      <c r="D14" s="98"/>
      <c r="E14" s="98">
        <v>14400</v>
      </c>
      <c r="F14" s="19" t="s">
        <v>910</v>
      </c>
      <c r="G14" s="19" t="s">
        <v>9</v>
      </c>
      <c r="H14" s="19"/>
    </row>
    <row r="15" spans="1:8" x14ac:dyDescent="0.3">
      <c r="A15" s="89">
        <v>45566.510729166665</v>
      </c>
      <c r="B15" s="19" t="s">
        <v>128</v>
      </c>
      <c r="C15" s="89">
        <v>45566.510729166665</v>
      </c>
      <c r="D15" s="98"/>
      <c r="E15" s="98">
        <v>12144</v>
      </c>
      <c r="F15" s="19" t="s">
        <v>911</v>
      </c>
      <c r="G15" s="19" t="s">
        <v>9</v>
      </c>
      <c r="H15" s="19"/>
    </row>
    <row r="16" spans="1:8" x14ac:dyDescent="0.3">
      <c r="A16" s="89">
        <v>45566.605902777781</v>
      </c>
      <c r="B16" s="19" t="s">
        <v>281</v>
      </c>
      <c r="C16" s="89">
        <v>45566.605902777781</v>
      </c>
      <c r="D16" s="98"/>
      <c r="E16" s="98">
        <v>2448</v>
      </c>
      <c r="F16" s="19" t="s">
        <v>912</v>
      </c>
      <c r="G16" s="19" t="s">
        <v>9</v>
      </c>
      <c r="H16" s="19"/>
    </row>
    <row r="17" spans="1:8" x14ac:dyDescent="0.3">
      <c r="A17" s="88">
        <v>45566.391215277778</v>
      </c>
      <c r="B17" s="11" t="s">
        <v>143</v>
      </c>
      <c r="C17" s="88">
        <v>45567.00304398148</v>
      </c>
      <c r="D17" s="97">
        <v>1676.51</v>
      </c>
      <c r="E17" s="97"/>
      <c r="F17" s="11" t="s">
        <v>141</v>
      </c>
      <c r="G17" s="92" t="s">
        <v>13</v>
      </c>
      <c r="H17" s="11"/>
    </row>
    <row r="18" spans="1:8" x14ac:dyDescent="0.3">
      <c r="A18" s="88">
        <v>45566.394421296296</v>
      </c>
      <c r="B18" s="11" t="s">
        <v>301</v>
      </c>
      <c r="C18" s="88">
        <v>45567.003194444442</v>
      </c>
      <c r="D18" s="97">
        <v>256.01</v>
      </c>
      <c r="E18" s="97"/>
      <c r="F18" s="11" t="s">
        <v>307</v>
      </c>
      <c r="G18" s="92" t="s">
        <v>62</v>
      </c>
      <c r="H18" s="11"/>
    </row>
    <row r="19" spans="1:8" x14ac:dyDescent="0.3">
      <c r="A19" s="88">
        <v>45566.394212962965</v>
      </c>
      <c r="B19" s="11" t="s">
        <v>115</v>
      </c>
      <c r="C19" s="88">
        <v>45567.003206018519</v>
      </c>
      <c r="D19" s="97">
        <v>596.44000000000005</v>
      </c>
      <c r="E19" s="97"/>
      <c r="F19" s="11" t="s">
        <v>147</v>
      </c>
      <c r="G19" s="92" t="s">
        <v>62</v>
      </c>
      <c r="H19" s="11"/>
    </row>
    <row r="20" spans="1:8" x14ac:dyDescent="0.3">
      <c r="A20" s="88">
        <v>45566.39434027778</v>
      </c>
      <c r="B20" s="11" t="s">
        <v>118</v>
      </c>
      <c r="C20" s="88">
        <v>45567.00341435185</v>
      </c>
      <c r="D20" s="97">
        <v>348.22</v>
      </c>
      <c r="E20" s="97"/>
      <c r="F20" s="11" t="s">
        <v>96</v>
      </c>
      <c r="G20" s="92" t="s">
        <v>62</v>
      </c>
      <c r="H20" s="11"/>
    </row>
    <row r="21" spans="1:8" x14ac:dyDescent="0.3">
      <c r="A21" s="88">
        <v>45566.394328703704</v>
      </c>
      <c r="B21" s="11" t="s">
        <v>113</v>
      </c>
      <c r="C21" s="88">
        <v>45567.003472222219</v>
      </c>
      <c r="D21" s="97">
        <v>752</v>
      </c>
      <c r="E21" s="97"/>
      <c r="F21" s="11" t="s">
        <v>90</v>
      </c>
      <c r="G21" s="92" t="s">
        <v>62</v>
      </c>
      <c r="H21" s="11"/>
    </row>
    <row r="22" spans="1:8" x14ac:dyDescent="0.3">
      <c r="A22" s="90">
        <v>45566.393472222226</v>
      </c>
      <c r="B22" s="22" t="s">
        <v>291</v>
      </c>
      <c r="C22" s="90">
        <v>45567.003530092596</v>
      </c>
      <c r="D22" s="99">
        <v>4512</v>
      </c>
      <c r="E22" s="99"/>
      <c r="F22" s="22" t="s">
        <v>917</v>
      </c>
      <c r="G22" s="22" t="s">
        <v>10</v>
      </c>
      <c r="H22" s="22"/>
    </row>
    <row r="23" spans="1:8" x14ac:dyDescent="0.3">
      <c r="A23" s="88">
        <v>45566.394166666665</v>
      </c>
      <c r="B23" s="11" t="s">
        <v>749</v>
      </c>
      <c r="C23" s="88">
        <v>45567.003599537034</v>
      </c>
      <c r="D23" s="97">
        <v>199.5</v>
      </c>
      <c r="E23" s="97"/>
      <c r="F23" s="11" t="s">
        <v>757</v>
      </c>
      <c r="G23" s="92" t="s">
        <v>62</v>
      </c>
      <c r="H23" s="11"/>
    </row>
    <row r="24" spans="1:8" x14ac:dyDescent="0.3">
      <c r="A24" s="88">
        <v>45566.394166666665</v>
      </c>
      <c r="B24" s="11" t="s">
        <v>119</v>
      </c>
      <c r="C24" s="88">
        <v>45567.003634259258</v>
      </c>
      <c r="D24" s="97">
        <v>257.08</v>
      </c>
      <c r="E24" s="97"/>
      <c r="F24" s="11" t="s">
        <v>85</v>
      </c>
      <c r="G24" s="92" t="s">
        <v>62</v>
      </c>
      <c r="H24" s="11"/>
    </row>
    <row r="25" spans="1:8" x14ac:dyDescent="0.3">
      <c r="A25" s="88">
        <v>45566.394363425927</v>
      </c>
      <c r="B25" s="11" t="s">
        <v>121</v>
      </c>
      <c r="C25" s="88">
        <v>45567.00371527778</v>
      </c>
      <c r="D25" s="97">
        <v>153.34</v>
      </c>
      <c r="E25" s="97"/>
      <c r="F25" s="11" t="s">
        <v>149</v>
      </c>
      <c r="G25" s="92" t="s">
        <v>62</v>
      </c>
      <c r="H25" s="11"/>
    </row>
    <row r="26" spans="1:8" x14ac:dyDescent="0.3">
      <c r="A26" s="90">
        <v>45566.393483796295</v>
      </c>
      <c r="B26" s="22" t="s">
        <v>171</v>
      </c>
      <c r="C26" s="90">
        <v>45567.003796296296</v>
      </c>
      <c r="D26" s="99">
        <v>4888.8</v>
      </c>
      <c r="E26" s="99"/>
      <c r="F26" s="22" t="s">
        <v>918</v>
      </c>
      <c r="G26" s="22" t="s">
        <v>10</v>
      </c>
      <c r="H26" s="22"/>
    </row>
    <row r="27" spans="1:8" x14ac:dyDescent="0.3">
      <c r="A27" s="88">
        <v>45566.525451388887</v>
      </c>
      <c r="B27" s="11" t="s">
        <v>80</v>
      </c>
      <c r="C27" s="88">
        <v>45567.003819444442</v>
      </c>
      <c r="D27" s="97">
        <v>879.99</v>
      </c>
      <c r="E27" s="97"/>
      <c r="F27" s="11" t="s">
        <v>141</v>
      </c>
      <c r="G27" s="92" t="s">
        <v>13</v>
      </c>
      <c r="H27" s="11"/>
    </row>
    <row r="28" spans="1:8" x14ac:dyDescent="0.3">
      <c r="A28" s="88">
        <v>45566.394375000003</v>
      </c>
      <c r="B28" s="11" t="s">
        <v>123</v>
      </c>
      <c r="C28" s="88">
        <v>45567.003842592596</v>
      </c>
      <c r="D28" s="97">
        <v>397.02</v>
      </c>
      <c r="E28" s="97"/>
      <c r="F28" s="11" t="s">
        <v>78</v>
      </c>
      <c r="G28" s="92" t="s">
        <v>62</v>
      </c>
      <c r="H28" s="11"/>
    </row>
    <row r="29" spans="1:8" x14ac:dyDescent="0.3">
      <c r="A29" s="88">
        <v>45566.525439814817</v>
      </c>
      <c r="B29" s="11" t="s">
        <v>72</v>
      </c>
      <c r="C29" s="88">
        <v>45567.00403935185</v>
      </c>
      <c r="D29" s="97">
        <v>4808.74</v>
      </c>
      <c r="E29" s="97"/>
      <c r="F29" s="11" t="s">
        <v>141</v>
      </c>
      <c r="G29" s="92" t="s">
        <v>13</v>
      </c>
      <c r="H29" s="11"/>
    </row>
    <row r="30" spans="1:8" x14ac:dyDescent="0.3">
      <c r="A30" s="88">
        <v>45566.394525462965</v>
      </c>
      <c r="B30" s="11" t="s">
        <v>105</v>
      </c>
      <c r="C30" s="88">
        <v>45567.004143518519</v>
      </c>
      <c r="D30" s="97">
        <v>367.04</v>
      </c>
      <c r="E30" s="97"/>
      <c r="F30" s="11" t="s">
        <v>84</v>
      </c>
      <c r="G30" s="92" t="s">
        <v>62</v>
      </c>
      <c r="H30" s="11"/>
    </row>
    <row r="31" spans="1:8" x14ac:dyDescent="0.3">
      <c r="A31" s="88">
        <v>45566.394421296296</v>
      </c>
      <c r="B31" s="11" t="s">
        <v>107</v>
      </c>
      <c r="C31" s="88">
        <v>45567.004212962966</v>
      </c>
      <c r="D31" s="97">
        <v>249.94</v>
      </c>
      <c r="E31" s="97"/>
      <c r="F31" s="11" t="s">
        <v>73</v>
      </c>
      <c r="G31" s="92" t="s">
        <v>62</v>
      </c>
      <c r="H31" s="11"/>
    </row>
    <row r="32" spans="1:8" x14ac:dyDescent="0.3">
      <c r="A32" s="88">
        <v>45566.394259259258</v>
      </c>
      <c r="B32" s="11" t="s">
        <v>116</v>
      </c>
      <c r="C32" s="88">
        <v>45567.004247685189</v>
      </c>
      <c r="D32" s="97">
        <v>242.8</v>
      </c>
      <c r="E32" s="97"/>
      <c r="F32" s="11" t="s">
        <v>95</v>
      </c>
      <c r="G32" s="92" t="s">
        <v>62</v>
      </c>
      <c r="H32" s="11"/>
    </row>
    <row r="33" spans="1:8" x14ac:dyDescent="0.3">
      <c r="A33" s="90">
        <v>45566.490983796299</v>
      </c>
      <c r="B33" s="22" t="s">
        <v>814</v>
      </c>
      <c r="C33" s="90">
        <v>45567.004259259258</v>
      </c>
      <c r="D33" s="99">
        <v>8640</v>
      </c>
      <c r="E33" s="99"/>
      <c r="F33" s="22" t="s">
        <v>919</v>
      </c>
      <c r="G33" s="22" t="s">
        <v>10</v>
      </c>
      <c r="H33" s="22"/>
    </row>
    <row r="34" spans="1:8" x14ac:dyDescent="0.3">
      <c r="A34" s="88">
        <v>45566.394178240742</v>
      </c>
      <c r="B34" s="11" t="s">
        <v>106</v>
      </c>
      <c r="C34" s="88">
        <v>45567.004259259258</v>
      </c>
      <c r="D34" s="97">
        <v>644</v>
      </c>
      <c r="E34" s="97"/>
      <c r="F34" s="11" t="s">
        <v>93</v>
      </c>
      <c r="G34" s="92" t="s">
        <v>62</v>
      </c>
      <c r="H34" s="11"/>
    </row>
    <row r="35" spans="1:8" x14ac:dyDescent="0.3">
      <c r="A35" s="88">
        <v>45566.394363425927</v>
      </c>
      <c r="B35" s="11" t="s">
        <v>302</v>
      </c>
      <c r="C35" s="88">
        <v>45567.004282407404</v>
      </c>
      <c r="D35" s="97">
        <v>629.07000000000005</v>
      </c>
      <c r="E35" s="97"/>
      <c r="F35" s="11" t="s">
        <v>276</v>
      </c>
      <c r="G35" s="92" t="s">
        <v>62</v>
      </c>
      <c r="H35" s="11"/>
    </row>
    <row r="36" spans="1:8" x14ac:dyDescent="0.3">
      <c r="A36" s="87">
        <v>45566.394861111112</v>
      </c>
      <c r="B36" s="15" t="s">
        <v>914</v>
      </c>
      <c r="C36" s="87">
        <v>45567.004293981481</v>
      </c>
      <c r="D36" s="96">
        <v>385.2</v>
      </c>
      <c r="E36" s="96"/>
      <c r="F36" s="80" t="s">
        <v>920</v>
      </c>
      <c r="G36" s="15" t="s">
        <v>58</v>
      </c>
      <c r="H36" s="15"/>
    </row>
    <row r="37" spans="1:8" x14ac:dyDescent="0.3">
      <c r="A37" s="88">
        <v>45566.39439814815</v>
      </c>
      <c r="B37" s="11" t="s">
        <v>915</v>
      </c>
      <c r="C37" s="88">
        <v>45567.004328703704</v>
      </c>
      <c r="D37" s="97">
        <v>630.79999999999995</v>
      </c>
      <c r="E37" s="97"/>
      <c r="F37" s="11" t="s">
        <v>921</v>
      </c>
      <c r="G37" s="92" t="s">
        <v>62</v>
      </c>
      <c r="H37" s="11"/>
    </row>
    <row r="38" spans="1:8" x14ac:dyDescent="0.3">
      <c r="A38" s="88">
        <v>45566.394432870373</v>
      </c>
      <c r="B38" s="11" t="s">
        <v>114</v>
      </c>
      <c r="C38" s="88">
        <v>45567.004374999997</v>
      </c>
      <c r="D38" s="97">
        <v>385.6</v>
      </c>
      <c r="E38" s="97"/>
      <c r="F38" s="11" t="s">
        <v>146</v>
      </c>
      <c r="G38" s="92" t="s">
        <v>62</v>
      </c>
      <c r="H38" s="11"/>
    </row>
    <row r="39" spans="1:8" x14ac:dyDescent="0.3">
      <c r="A39" s="88">
        <v>45566.394224537034</v>
      </c>
      <c r="B39" s="11" t="s">
        <v>122</v>
      </c>
      <c r="C39" s="88">
        <v>45567.004374999997</v>
      </c>
      <c r="D39" s="97">
        <v>264.22000000000003</v>
      </c>
      <c r="E39" s="97"/>
      <c r="F39" s="11" t="s">
        <v>83</v>
      </c>
      <c r="G39" s="92" t="s">
        <v>62</v>
      </c>
      <c r="H39" s="11"/>
    </row>
    <row r="40" spans="1:8" x14ac:dyDescent="0.3">
      <c r="A40" s="88">
        <v>45566.394247685188</v>
      </c>
      <c r="B40" s="11" t="s">
        <v>110</v>
      </c>
      <c r="C40" s="88">
        <v>45567.004421296297</v>
      </c>
      <c r="D40" s="97">
        <v>346.84</v>
      </c>
      <c r="E40" s="97"/>
      <c r="F40" s="11" t="s">
        <v>144</v>
      </c>
      <c r="G40" s="92" t="s">
        <v>62</v>
      </c>
      <c r="H40" s="11"/>
    </row>
    <row r="41" spans="1:8" x14ac:dyDescent="0.3">
      <c r="A41" s="88">
        <v>45566.394421296296</v>
      </c>
      <c r="B41" s="11" t="s">
        <v>916</v>
      </c>
      <c r="C41" s="88">
        <v>45567.004444444443</v>
      </c>
      <c r="D41" s="97">
        <v>534.24</v>
      </c>
      <c r="E41" s="97"/>
      <c r="F41" s="11" t="s">
        <v>892</v>
      </c>
      <c r="G41" s="92" t="s">
        <v>62</v>
      </c>
      <c r="H41" s="11"/>
    </row>
    <row r="42" spans="1:8" x14ac:dyDescent="0.3">
      <c r="A42" s="88">
        <v>45566.394212962965</v>
      </c>
      <c r="B42" s="11" t="s">
        <v>542</v>
      </c>
      <c r="C42" s="88">
        <v>45567.00445601852</v>
      </c>
      <c r="D42" s="97">
        <v>474.85</v>
      </c>
      <c r="E42" s="97"/>
      <c r="F42" s="11" t="s">
        <v>518</v>
      </c>
      <c r="G42" s="92" t="s">
        <v>62</v>
      </c>
      <c r="H42" s="11"/>
    </row>
    <row r="43" spans="1:8" x14ac:dyDescent="0.3">
      <c r="A43" s="88">
        <v>45566.394212962965</v>
      </c>
      <c r="B43" s="11" t="s">
        <v>108</v>
      </c>
      <c r="C43" s="88">
        <v>45567.004467592589</v>
      </c>
      <c r="D43" s="97">
        <v>354.9</v>
      </c>
      <c r="E43" s="97"/>
      <c r="F43" s="11" t="s">
        <v>82</v>
      </c>
      <c r="G43" s="92" t="s">
        <v>62</v>
      </c>
      <c r="H43" s="11"/>
    </row>
    <row r="44" spans="1:8" x14ac:dyDescent="0.3">
      <c r="A44" s="88">
        <v>45566.394525462965</v>
      </c>
      <c r="B44" s="11" t="s">
        <v>299</v>
      </c>
      <c r="C44" s="88">
        <v>45567.004490740743</v>
      </c>
      <c r="D44" s="97">
        <v>397.86</v>
      </c>
      <c r="E44" s="97"/>
      <c r="F44" s="11" t="s">
        <v>236</v>
      </c>
      <c r="G44" s="92" t="s">
        <v>62</v>
      </c>
      <c r="H44" s="11"/>
    </row>
    <row r="45" spans="1:8" x14ac:dyDescent="0.3">
      <c r="A45" s="88">
        <v>45566.394236111111</v>
      </c>
      <c r="B45" s="11" t="s">
        <v>104</v>
      </c>
      <c r="C45" s="88">
        <v>45567.004490740743</v>
      </c>
      <c r="D45" s="97">
        <v>309.92</v>
      </c>
      <c r="E45" s="97"/>
      <c r="F45" s="11" t="s">
        <v>76</v>
      </c>
      <c r="G45" s="92" t="s">
        <v>62</v>
      </c>
      <c r="H45" s="11"/>
    </row>
    <row r="46" spans="1:8" x14ac:dyDescent="0.3">
      <c r="A46" s="90">
        <v>45566.393472222226</v>
      </c>
      <c r="B46" s="22" t="s">
        <v>171</v>
      </c>
      <c r="C46" s="90">
        <v>45567.004490740743</v>
      </c>
      <c r="D46" s="99">
        <v>420</v>
      </c>
      <c r="E46" s="99"/>
      <c r="F46" s="22" t="s">
        <v>918</v>
      </c>
      <c r="G46" s="22" t="s">
        <v>10</v>
      </c>
      <c r="H46" s="22"/>
    </row>
    <row r="47" spans="1:8" x14ac:dyDescent="0.3">
      <c r="A47" s="89">
        <v>45567.608495370368</v>
      </c>
      <c r="B47" s="19" t="s">
        <v>346</v>
      </c>
      <c r="C47" s="89">
        <v>45567.608495370368</v>
      </c>
      <c r="D47" s="98"/>
      <c r="E47" s="98">
        <v>11016</v>
      </c>
      <c r="F47" s="19" t="s">
        <v>922</v>
      </c>
      <c r="G47" s="19" t="s">
        <v>9</v>
      </c>
      <c r="H47" s="19"/>
    </row>
    <row r="48" spans="1:8" x14ac:dyDescent="0.3">
      <c r="A48" s="87">
        <v>45566.487708333334</v>
      </c>
      <c r="B48" s="15" t="s">
        <v>617</v>
      </c>
      <c r="C48" s="87">
        <v>45567.700185185182</v>
      </c>
      <c r="D48" s="96">
        <v>491.88</v>
      </c>
      <c r="E48" s="96"/>
      <c r="F48" s="80"/>
      <c r="G48" s="15" t="s">
        <v>57</v>
      </c>
      <c r="H48" s="15"/>
    </row>
    <row r="49" spans="1:8" x14ac:dyDescent="0.3">
      <c r="A49" s="89">
        <v>45568.305671296293</v>
      </c>
      <c r="B49" s="19" t="s">
        <v>124</v>
      </c>
      <c r="C49" s="89">
        <v>45568.305671296293</v>
      </c>
      <c r="D49" s="98"/>
      <c r="E49" s="98">
        <v>11880</v>
      </c>
      <c r="F49" s="19"/>
      <c r="G49" s="19" t="s">
        <v>9</v>
      </c>
      <c r="H49" s="19"/>
    </row>
    <row r="50" spans="1:8" x14ac:dyDescent="0.3">
      <c r="A50" s="89">
        <v>45568.30736111111</v>
      </c>
      <c r="B50" s="19" t="s">
        <v>163</v>
      </c>
      <c r="C50" s="89">
        <v>45568.30736111111</v>
      </c>
      <c r="D50" s="98"/>
      <c r="E50" s="98">
        <v>12900</v>
      </c>
      <c r="F50" s="19" t="s">
        <v>923</v>
      </c>
      <c r="G50" s="19" t="s">
        <v>9</v>
      </c>
      <c r="H50" s="19"/>
    </row>
    <row r="51" spans="1:8" x14ac:dyDescent="0.3">
      <c r="A51" s="89">
        <v>45568.308981481481</v>
      </c>
      <c r="B51" s="19" t="s">
        <v>124</v>
      </c>
      <c r="C51" s="89">
        <v>45568.308981481481</v>
      </c>
      <c r="D51" s="98"/>
      <c r="E51" s="98">
        <v>15180</v>
      </c>
      <c r="F51" s="19"/>
      <c r="G51" s="19" t="s">
        <v>9</v>
      </c>
      <c r="H51" s="19"/>
    </row>
    <row r="52" spans="1:8" x14ac:dyDescent="0.3">
      <c r="A52" s="89">
        <v>45569.00203703704</v>
      </c>
      <c r="B52" s="19" t="s">
        <v>722</v>
      </c>
      <c r="C52" s="89">
        <v>45569.00203703704</v>
      </c>
      <c r="D52" s="98"/>
      <c r="E52" s="98">
        <v>7200</v>
      </c>
      <c r="F52" s="19" t="s">
        <v>926</v>
      </c>
      <c r="G52" s="19" t="s">
        <v>9</v>
      </c>
      <c r="H52" s="19"/>
    </row>
    <row r="53" spans="1:8" x14ac:dyDescent="0.3">
      <c r="A53" s="89">
        <v>45569.599641203706</v>
      </c>
      <c r="B53" s="19" t="s">
        <v>924</v>
      </c>
      <c r="C53" s="89">
        <v>45569.599641203706</v>
      </c>
      <c r="D53" s="98"/>
      <c r="E53" s="98">
        <v>22632</v>
      </c>
      <c r="F53" s="19"/>
      <c r="G53" s="19" t="s">
        <v>9</v>
      </c>
      <c r="H53" s="19"/>
    </row>
    <row r="54" spans="1:8" x14ac:dyDescent="0.3">
      <c r="A54" s="89">
        <v>45569.607835648145</v>
      </c>
      <c r="B54" s="19" t="s">
        <v>924</v>
      </c>
      <c r="C54" s="89">
        <v>45569.607835648145</v>
      </c>
      <c r="D54" s="98"/>
      <c r="E54" s="98">
        <v>3600</v>
      </c>
      <c r="F54" s="19"/>
      <c r="G54" s="19" t="s">
        <v>9</v>
      </c>
      <c r="H54" s="19"/>
    </row>
    <row r="55" spans="1:8" x14ac:dyDescent="0.3">
      <c r="A55" s="87">
        <v>45568.486388888887</v>
      </c>
      <c r="B55" s="15" t="s">
        <v>588</v>
      </c>
      <c r="C55" s="87">
        <v>45569.673414351855</v>
      </c>
      <c r="D55" s="96">
        <v>37.9</v>
      </c>
      <c r="E55" s="96"/>
      <c r="F55" s="80"/>
      <c r="G55" s="80" t="s">
        <v>14</v>
      </c>
      <c r="H55" s="15"/>
    </row>
    <row r="56" spans="1:8" x14ac:dyDescent="0.3">
      <c r="A56" s="87">
        <v>45570.425625000003</v>
      </c>
      <c r="B56" s="15" t="s">
        <v>925</v>
      </c>
      <c r="C56" s="87">
        <v>45571.621307870373</v>
      </c>
      <c r="D56" s="96">
        <v>58.92</v>
      </c>
      <c r="E56" s="96"/>
      <c r="F56" s="80"/>
      <c r="G56" s="80" t="s">
        <v>14</v>
      </c>
      <c r="H56" s="15"/>
    </row>
    <row r="57" spans="1:8" x14ac:dyDescent="0.3">
      <c r="A57" s="89">
        <v>45572.330150462964</v>
      </c>
      <c r="B57" s="19" t="s">
        <v>133</v>
      </c>
      <c r="C57" s="89">
        <v>45572.330150462964</v>
      </c>
      <c r="D57" s="98"/>
      <c r="E57" s="98">
        <v>10200</v>
      </c>
      <c r="F57" s="19" t="s">
        <v>927</v>
      </c>
      <c r="G57" s="19" t="s">
        <v>9</v>
      </c>
      <c r="H57" s="19"/>
    </row>
    <row r="58" spans="1:8" x14ac:dyDescent="0.3">
      <c r="A58" s="89">
        <v>45573.447766203702</v>
      </c>
      <c r="B58" s="19" t="s">
        <v>159</v>
      </c>
      <c r="C58" s="89">
        <v>45573.447766203702</v>
      </c>
      <c r="D58" s="98"/>
      <c r="E58" s="98">
        <v>14616</v>
      </c>
      <c r="F58" s="19" t="s">
        <v>928</v>
      </c>
      <c r="G58" s="19" t="s">
        <v>9</v>
      </c>
      <c r="H58" s="19"/>
    </row>
    <row r="59" spans="1:8" x14ac:dyDescent="0.3">
      <c r="A59" s="89">
        <v>45573.452534722222</v>
      </c>
      <c r="B59" s="19" t="s">
        <v>160</v>
      </c>
      <c r="C59" s="89">
        <v>45573.452534722222</v>
      </c>
      <c r="D59" s="98"/>
      <c r="E59" s="98">
        <v>13104</v>
      </c>
      <c r="F59" s="19" t="s">
        <v>929</v>
      </c>
      <c r="G59" s="19" t="s">
        <v>9</v>
      </c>
      <c r="H59" s="19"/>
    </row>
    <row r="60" spans="1:8" x14ac:dyDescent="0.3">
      <c r="A60" s="89">
        <v>45573.48841435185</v>
      </c>
      <c r="B60" s="19" t="s">
        <v>160</v>
      </c>
      <c r="C60" s="89">
        <v>45573.48841435185</v>
      </c>
      <c r="D60" s="98"/>
      <c r="E60" s="98">
        <v>802.29</v>
      </c>
      <c r="F60" s="19" t="s">
        <v>930</v>
      </c>
      <c r="G60" s="19" t="s">
        <v>9</v>
      </c>
      <c r="H60" s="19"/>
    </row>
    <row r="61" spans="1:8" x14ac:dyDescent="0.3">
      <c r="A61" s="89">
        <v>45573.601342592592</v>
      </c>
      <c r="B61" s="19" t="s">
        <v>169</v>
      </c>
      <c r="C61" s="89">
        <v>45573.601342592592</v>
      </c>
      <c r="D61" s="98"/>
      <c r="E61" s="98">
        <v>11616</v>
      </c>
      <c r="F61" s="19" t="s">
        <v>931</v>
      </c>
      <c r="G61" s="19" t="s">
        <v>9</v>
      </c>
      <c r="H61" s="19"/>
    </row>
    <row r="62" spans="1:8" x14ac:dyDescent="0.3">
      <c r="A62" s="89">
        <v>45574.44872685185</v>
      </c>
      <c r="B62" s="19" t="s">
        <v>394</v>
      </c>
      <c r="C62" s="89">
        <v>45574.44872685185</v>
      </c>
      <c r="D62" s="98"/>
      <c r="E62" s="98">
        <v>14868</v>
      </c>
      <c r="F62" s="19" t="s">
        <v>938</v>
      </c>
      <c r="G62" s="19" t="s">
        <v>9</v>
      </c>
      <c r="H62" s="19"/>
    </row>
    <row r="63" spans="1:8" x14ac:dyDescent="0.3">
      <c r="A63" s="87">
        <v>45573.491770833331</v>
      </c>
      <c r="B63" s="15" t="s">
        <v>588</v>
      </c>
      <c r="C63" s="87">
        <v>45574.611840277779</v>
      </c>
      <c r="D63" s="96">
        <v>61.6</v>
      </c>
      <c r="E63" s="96"/>
      <c r="F63" s="80"/>
      <c r="G63" s="80" t="s">
        <v>14</v>
      </c>
      <c r="H63" s="15"/>
    </row>
    <row r="64" spans="1:8" x14ac:dyDescent="0.3">
      <c r="A64" s="87">
        <v>45574.000717592593</v>
      </c>
      <c r="B64" s="15" t="s">
        <v>932</v>
      </c>
      <c r="C64" s="87">
        <v>45574.623356481483</v>
      </c>
      <c r="D64" s="96">
        <v>691.2</v>
      </c>
      <c r="E64" s="96"/>
      <c r="F64" s="80"/>
      <c r="G64" s="80" t="s">
        <v>59</v>
      </c>
      <c r="H64" s="15"/>
    </row>
    <row r="65" spans="1:8" x14ac:dyDescent="0.3">
      <c r="A65" s="87">
        <v>45574.001111111109</v>
      </c>
      <c r="B65" s="15" t="s">
        <v>933</v>
      </c>
      <c r="C65" s="87">
        <v>45574.641134259262</v>
      </c>
      <c r="D65" s="96">
        <v>288</v>
      </c>
      <c r="E65" s="96"/>
      <c r="F65" s="80"/>
      <c r="G65" s="80" t="s">
        <v>59</v>
      </c>
      <c r="H65" s="15"/>
    </row>
    <row r="66" spans="1:8" x14ac:dyDescent="0.3">
      <c r="A66" s="90">
        <v>45575.344942129632</v>
      </c>
      <c r="B66" s="22" t="s">
        <v>412</v>
      </c>
      <c r="C66" s="90">
        <v>45575.42</v>
      </c>
      <c r="D66" s="99">
        <v>1281.5999999999999</v>
      </c>
      <c r="E66" s="99"/>
      <c r="F66" s="22" t="s">
        <v>939</v>
      </c>
      <c r="G66" s="22" t="s">
        <v>10</v>
      </c>
      <c r="H66" s="22"/>
    </row>
    <row r="67" spans="1:8" x14ac:dyDescent="0.3">
      <c r="A67" s="88">
        <v>45575.344236111108</v>
      </c>
      <c r="B67" s="11" t="s">
        <v>934</v>
      </c>
      <c r="C67" s="88">
        <v>45575.42015046296</v>
      </c>
      <c r="D67" s="97">
        <v>356.99</v>
      </c>
      <c r="E67" s="97"/>
      <c r="F67" s="11" t="s">
        <v>940</v>
      </c>
      <c r="G67" s="92" t="s">
        <v>12</v>
      </c>
      <c r="H67" s="11"/>
    </row>
    <row r="68" spans="1:8" x14ac:dyDescent="0.3">
      <c r="A68" s="87">
        <v>45574.656608796293</v>
      </c>
      <c r="B68" s="15" t="s">
        <v>935</v>
      </c>
      <c r="C68" s="87">
        <v>45575.594606481478</v>
      </c>
      <c r="D68" s="96">
        <v>276</v>
      </c>
      <c r="E68" s="96"/>
      <c r="F68" s="80"/>
      <c r="G68" s="80" t="s">
        <v>68</v>
      </c>
      <c r="H68" s="15"/>
    </row>
    <row r="69" spans="1:8" x14ac:dyDescent="0.3">
      <c r="A69" s="89">
        <v>45575.602337962962</v>
      </c>
      <c r="B69" s="19" t="s">
        <v>646</v>
      </c>
      <c r="C69" s="89">
        <v>45575.602337962962</v>
      </c>
      <c r="D69" s="98"/>
      <c r="E69" s="98">
        <v>12000</v>
      </c>
      <c r="F69" s="19" t="s">
        <v>941</v>
      </c>
      <c r="G69" s="19" t="s">
        <v>9</v>
      </c>
      <c r="H69" s="19"/>
    </row>
    <row r="70" spans="1:8" x14ac:dyDescent="0.3">
      <c r="A70" s="89">
        <v>45576.307060185187</v>
      </c>
      <c r="B70" s="19" t="s">
        <v>924</v>
      </c>
      <c r="C70" s="89">
        <v>45576.307060185187</v>
      </c>
      <c r="D70" s="98"/>
      <c r="E70" s="98">
        <v>24192</v>
      </c>
      <c r="F70" s="19"/>
      <c r="G70" s="19" t="s">
        <v>9</v>
      </c>
      <c r="H70" s="19"/>
    </row>
    <row r="71" spans="1:8" x14ac:dyDescent="0.3">
      <c r="A71" s="89">
        <v>45576.311863425923</v>
      </c>
      <c r="B71" s="19" t="s">
        <v>924</v>
      </c>
      <c r="C71" s="89">
        <v>45576.311863425923</v>
      </c>
      <c r="D71" s="98"/>
      <c r="E71" s="98">
        <v>3840</v>
      </c>
      <c r="F71" s="19"/>
      <c r="G71" s="19" t="s">
        <v>9</v>
      </c>
      <c r="H71" s="19"/>
    </row>
    <row r="72" spans="1:8" x14ac:dyDescent="0.3">
      <c r="A72" s="87">
        <v>45575.556701388887</v>
      </c>
      <c r="B72" s="15" t="s">
        <v>936</v>
      </c>
      <c r="C72" s="87">
        <v>45576.599953703706</v>
      </c>
      <c r="D72" s="96">
        <v>337.09</v>
      </c>
      <c r="E72" s="96"/>
      <c r="F72" s="80"/>
      <c r="G72" s="80" t="s">
        <v>14</v>
      </c>
      <c r="H72" s="15"/>
    </row>
    <row r="73" spans="1:8" x14ac:dyDescent="0.3">
      <c r="A73" s="87">
        <v>45575.581030092595</v>
      </c>
      <c r="B73" s="15" t="s">
        <v>937</v>
      </c>
      <c r="C73" s="87">
        <v>45576.600231481483</v>
      </c>
      <c r="D73" s="96">
        <v>337.09</v>
      </c>
      <c r="E73" s="96"/>
      <c r="F73" s="80"/>
      <c r="G73" s="80" t="s">
        <v>14</v>
      </c>
      <c r="H73" s="15"/>
    </row>
    <row r="74" spans="1:8" x14ac:dyDescent="0.3">
      <c r="A74" s="89">
        <v>45576.60596064815</v>
      </c>
      <c r="B74" s="19" t="s">
        <v>212</v>
      </c>
      <c r="C74" s="89">
        <v>45576.605995370373</v>
      </c>
      <c r="D74" s="98"/>
      <c r="E74" s="98">
        <v>1536</v>
      </c>
      <c r="F74" s="19" t="s">
        <v>274</v>
      </c>
      <c r="G74" s="19" t="s">
        <v>9</v>
      </c>
      <c r="H74" s="19"/>
    </row>
    <row r="75" spans="1:8" x14ac:dyDescent="0.3">
      <c r="A75" s="87">
        <v>45575.167800925927</v>
      </c>
      <c r="B75" s="15" t="s">
        <v>390</v>
      </c>
      <c r="C75" s="87">
        <v>45576.644537037035</v>
      </c>
      <c r="D75" s="96">
        <v>22.99</v>
      </c>
      <c r="E75" s="96"/>
      <c r="F75" s="80"/>
      <c r="G75" s="80" t="s">
        <v>14</v>
      </c>
      <c r="H75" s="15"/>
    </row>
    <row r="76" spans="1:8" x14ac:dyDescent="0.3">
      <c r="A76" s="89">
        <v>45579.318506944444</v>
      </c>
      <c r="B76" s="19" t="s">
        <v>176</v>
      </c>
      <c r="C76" s="89">
        <v>45579.318506944444</v>
      </c>
      <c r="D76" s="98"/>
      <c r="E76" s="98">
        <v>10368</v>
      </c>
      <c r="F76" s="19" t="s">
        <v>942</v>
      </c>
      <c r="G76" s="19" t="s">
        <v>9</v>
      </c>
      <c r="H76" s="19"/>
    </row>
    <row r="77" spans="1:8" x14ac:dyDescent="0.3">
      <c r="A77" s="89">
        <v>45579.607129629629</v>
      </c>
      <c r="B77" s="19" t="s">
        <v>314</v>
      </c>
      <c r="C77" s="89">
        <v>45579.607129629629</v>
      </c>
      <c r="D77" s="98"/>
      <c r="E77" s="98">
        <v>10800</v>
      </c>
      <c r="F77" s="19" t="s">
        <v>943</v>
      </c>
      <c r="G77" s="19" t="s">
        <v>9</v>
      </c>
      <c r="H77" s="19"/>
    </row>
    <row r="78" spans="1:8" x14ac:dyDescent="0.3">
      <c r="A78" s="89">
        <v>45580.295185185183</v>
      </c>
      <c r="B78" s="19" t="s">
        <v>198</v>
      </c>
      <c r="C78" s="89">
        <v>45580.295185185183</v>
      </c>
      <c r="D78" s="98"/>
      <c r="E78" s="98">
        <v>7920</v>
      </c>
      <c r="F78" s="19" t="s">
        <v>944</v>
      </c>
      <c r="G78" s="19" t="s">
        <v>9</v>
      </c>
      <c r="H78" s="19"/>
    </row>
    <row r="79" spans="1:8" x14ac:dyDescent="0.3">
      <c r="A79" s="89">
        <v>45580.30128472222</v>
      </c>
      <c r="B79" s="19" t="s">
        <v>335</v>
      </c>
      <c r="C79" s="89">
        <v>45580.30128472222</v>
      </c>
      <c r="D79" s="98"/>
      <c r="E79" s="98">
        <v>12240</v>
      </c>
      <c r="F79" s="19" t="s">
        <v>336</v>
      </c>
      <c r="G79" s="19" t="s">
        <v>9</v>
      </c>
      <c r="H79" s="19"/>
    </row>
    <row r="80" spans="1:8" x14ac:dyDescent="0.3">
      <c r="A80" s="89">
        <v>45580.30164351852</v>
      </c>
      <c r="B80" s="19" t="s">
        <v>197</v>
      </c>
      <c r="C80" s="89">
        <v>45580.30164351852</v>
      </c>
      <c r="D80" s="98"/>
      <c r="E80" s="98">
        <v>11016</v>
      </c>
      <c r="F80" s="19"/>
      <c r="G80" s="19" t="s">
        <v>9</v>
      </c>
      <c r="H80" s="19"/>
    </row>
    <row r="81" spans="1:8" x14ac:dyDescent="0.3">
      <c r="A81" s="89">
        <v>45580.31759259259</v>
      </c>
      <c r="B81" s="19" t="s">
        <v>199</v>
      </c>
      <c r="C81" s="89">
        <v>45580.31759259259</v>
      </c>
      <c r="D81" s="98"/>
      <c r="E81" s="98">
        <v>13482</v>
      </c>
      <c r="F81" s="19" t="s">
        <v>945</v>
      </c>
      <c r="G81" s="19" t="s">
        <v>9</v>
      </c>
      <c r="H81" s="19"/>
    </row>
    <row r="82" spans="1:8" x14ac:dyDescent="0.3">
      <c r="A82" s="89">
        <v>45580.483391203707</v>
      </c>
      <c r="B82" s="19" t="s">
        <v>132</v>
      </c>
      <c r="C82" s="89">
        <v>45580.483391203707</v>
      </c>
      <c r="D82" s="98"/>
      <c r="E82" s="98">
        <v>10260</v>
      </c>
      <c r="F82" s="19" t="s">
        <v>946</v>
      </c>
      <c r="G82" s="19" t="s">
        <v>9</v>
      </c>
      <c r="H82" s="19"/>
    </row>
    <row r="83" spans="1:8" x14ac:dyDescent="0.3">
      <c r="A83" s="89">
        <v>45580.61891203704</v>
      </c>
      <c r="B83" s="19" t="s">
        <v>212</v>
      </c>
      <c r="C83" s="89">
        <v>45580.618935185186</v>
      </c>
      <c r="D83" s="98"/>
      <c r="E83" s="98">
        <v>7800</v>
      </c>
      <c r="F83" s="19" t="s">
        <v>214</v>
      </c>
      <c r="G83" s="19" t="s">
        <v>9</v>
      </c>
      <c r="H83" s="19"/>
    </row>
    <row r="84" spans="1:8" x14ac:dyDescent="0.3">
      <c r="A84" s="91">
        <v>45581.241666666669</v>
      </c>
      <c r="B84" s="13" t="s">
        <v>325</v>
      </c>
      <c r="C84" s="91">
        <v>45581.241666666669</v>
      </c>
      <c r="D84" s="100">
        <v>19</v>
      </c>
      <c r="E84" s="100"/>
      <c r="F84" s="13" t="s">
        <v>947</v>
      </c>
      <c r="G84" s="13" t="s">
        <v>16</v>
      </c>
      <c r="H84" s="13"/>
    </row>
    <row r="85" spans="1:8" x14ac:dyDescent="0.3">
      <c r="A85" s="91">
        <v>45581.246435185189</v>
      </c>
      <c r="B85" s="13" t="s">
        <v>325</v>
      </c>
      <c r="C85" s="91">
        <v>45581.246435185189</v>
      </c>
      <c r="D85" s="100">
        <v>100744</v>
      </c>
      <c r="E85" s="100"/>
      <c r="F85" s="13" t="s">
        <v>948</v>
      </c>
      <c r="G85" s="13" t="s">
        <v>16</v>
      </c>
      <c r="H85" s="13"/>
    </row>
    <row r="86" spans="1:8" x14ac:dyDescent="0.3">
      <c r="A86" s="89">
        <v>45581.303553240738</v>
      </c>
      <c r="B86" s="19" t="s">
        <v>669</v>
      </c>
      <c r="C86" s="89">
        <v>45581.303553240738</v>
      </c>
      <c r="D86" s="98"/>
      <c r="E86" s="98">
        <v>12480</v>
      </c>
      <c r="F86" s="19" t="s">
        <v>949</v>
      </c>
      <c r="G86" s="19" t="s">
        <v>9</v>
      </c>
      <c r="H86" s="19"/>
    </row>
    <row r="87" spans="1:8" x14ac:dyDescent="0.3">
      <c r="A87" s="89">
        <v>45581.422534722224</v>
      </c>
      <c r="B87" s="19" t="s">
        <v>736</v>
      </c>
      <c r="C87" s="89">
        <v>45581.422534722224</v>
      </c>
      <c r="D87" s="98"/>
      <c r="E87" s="98">
        <v>13356</v>
      </c>
      <c r="F87" s="19" t="s">
        <v>950</v>
      </c>
      <c r="G87" s="19" t="s">
        <v>9</v>
      </c>
      <c r="H87" s="19"/>
    </row>
    <row r="88" spans="1:8" x14ac:dyDescent="0.3">
      <c r="A88" s="87">
        <v>45582.231296296297</v>
      </c>
      <c r="B88" s="15" t="s">
        <v>213</v>
      </c>
      <c r="C88" s="87">
        <v>45582.231296296297</v>
      </c>
      <c r="D88" s="96">
        <v>2</v>
      </c>
      <c r="E88" s="96"/>
      <c r="F88" s="15" t="s">
        <v>213</v>
      </c>
      <c r="G88" s="80" t="s">
        <v>14</v>
      </c>
      <c r="H88" s="15"/>
    </row>
    <row r="89" spans="1:8" x14ac:dyDescent="0.3">
      <c r="A89" s="89">
        <v>45582.299664351849</v>
      </c>
      <c r="B89" s="19" t="s">
        <v>277</v>
      </c>
      <c r="C89" s="89">
        <v>45582.299664351849</v>
      </c>
      <c r="D89" s="98"/>
      <c r="E89" s="98">
        <v>18547.2</v>
      </c>
      <c r="F89" s="19" t="s">
        <v>951</v>
      </c>
      <c r="G89" s="19" t="s">
        <v>9</v>
      </c>
      <c r="H89" s="19"/>
    </row>
    <row r="90" spans="1:8" x14ac:dyDescent="0.3">
      <c r="A90" s="89">
        <v>45583.308321759258</v>
      </c>
      <c r="B90" s="19" t="s">
        <v>159</v>
      </c>
      <c r="C90" s="89">
        <v>45583.308321759258</v>
      </c>
      <c r="D90" s="98"/>
      <c r="E90" s="98">
        <v>14616</v>
      </c>
      <c r="F90" s="19" t="s">
        <v>952</v>
      </c>
      <c r="G90" s="19" t="s">
        <v>9</v>
      </c>
      <c r="H90" s="19"/>
    </row>
    <row r="91" spans="1:8" x14ac:dyDescent="0.3">
      <c r="A91" s="88">
        <v>45584.394675925927</v>
      </c>
      <c r="B91" s="11" t="s">
        <v>110</v>
      </c>
      <c r="C91" s="88">
        <v>45584.394699074073</v>
      </c>
      <c r="D91" s="97">
        <v>3000</v>
      </c>
      <c r="E91" s="97"/>
      <c r="F91" s="11" t="s">
        <v>362</v>
      </c>
      <c r="G91" s="92" t="s">
        <v>56</v>
      </c>
      <c r="H91" s="11"/>
    </row>
    <row r="92" spans="1:8" x14ac:dyDescent="0.3">
      <c r="A92" s="89">
        <v>45586.321192129632</v>
      </c>
      <c r="B92" s="19" t="s">
        <v>127</v>
      </c>
      <c r="C92" s="89">
        <v>45586.321192129632</v>
      </c>
      <c r="D92" s="98"/>
      <c r="E92" s="98">
        <v>14391</v>
      </c>
      <c r="F92" s="19" t="s">
        <v>953</v>
      </c>
      <c r="G92" s="19" t="s">
        <v>9</v>
      </c>
      <c r="H92" s="19"/>
    </row>
    <row r="93" spans="1:8" x14ac:dyDescent="0.3">
      <c r="A93" s="87">
        <v>45581.106631944444</v>
      </c>
      <c r="B93" s="15" t="s">
        <v>218</v>
      </c>
      <c r="C93" s="87">
        <v>45586.357395833336</v>
      </c>
      <c r="D93" s="96">
        <v>30</v>
      </c>
      <c r="E93" s="96"/>
      <c r="F93" s="15"/>
      <c r="G93" s="80" t="s">
        <v>680</v>
      </c>
      <c r="H93" s="15"/>
    </row>
    <row r="94" spans="1:8" x14ac:dyDescent="0.3">
      <c r="A94" s="90">
        <v>45586.436689814815</v>
      </c>
      <c r="B94" s="22" t="s">
        <v>584</v>
      </c>
      <c r="C94" s="90">
        <v>45586.436689814815</v>
      </c>
      <c r="D94" s="99">
        <v>12320</v>
      </c>
      <c r="E94" s="99"/>
      <c r="F94" s="22" t="s">
        <v>954</v>
      </c>
      <c r="G94" s="22" t="s">
        <v>584</v>
      </c>
      <c r="H94" s="22"/>
    </row>
    <row r="95" spans="1:8" x14ac:dyDescent="0.3">
      <c r="A95" s="87">
        <v>45586.436689814815</v>
      </c>
      <c r="B95" s="15" t="s">
        <v>69</v>
      </c>
      <c r="C95" s="87">
        <v>45586.436701388891</v>
      </c>
      <c r="D95" s="96">
        <v>5</v>
      </c>
      <c r="E95" s="96"/>
      <c r="F95" s="15" t="s">
        <v>955</v>
      </c>
      <c r="G95" s="80" t="s">
        <v>8</v>
      </c>
      <c r="H95" s="15"/>
    </row>
    <row r="96" spans="1:8" x14ac:dyDescent="0.3">
      <c r="A96" s="90">
        <v>45586.437916666669</v>
      </c>
      <c r="B96" s="22" t="s">
        <v>584</v>
      </c>
      <c r="C96" s="90">
        <v>45586.437928240739</v>
      </c>
      <c r="D96" s="99">
        <v>11220</v>
      </c>
      <c r="E96" s="99"/>
      <c r="F96" s="22" t="s">
        <v>956</v>
      </c>
      <c r="G96" s="22" t="s">
        <v>584</v>
      </c>
      <c r="H96" s="22"/>
    </row>
    <row r="97" spans="1:8" x14ac:dyDescent="0.3">
      <c r="A97" s="87">
        <v>45586.437928240739</v>
      </c>
      <c r="B97" s="15" t="s">
        <v>69</v>
      </c>
      <c r="C97" s="87">
        <v>45586.437939814816</v>
      </c>
      <c r="D97" s="96">
        <v>5</v>
      </c>
      <c r="E97" s="96"/>
      <c r="F97" s="15" t="s">
        <v>955</v>
      </c>
      <c r="G97" s="80" t="s">
        <v>8</v>
      </c>
      <c r="H97" s="15"/>
    </row>
    <row r="98" spans="1:8" x14ac:dyDescent="0.3">
      <c r="A98" s="89">
        <v>45587.296030092592</v>
      </c>
      <c r="B98" s="19" t="s">
        <v>177</v>
      </c>
      <c r="C98" s="89">
        <v>45587.296030092592</v>
      </c>
      <c r="D98" s="98"/>
      <c r="E98" s="98">
        <v>16380</v>
      </c>
      <c r="F98" s="19" t="s">
        <v>957</v>
      </c>
      <c r="G98" s="19" t="s">
        <v>9</v>
      </c>
      <c r="H98" s="19"/>
    </row>
    <row r="99" spans="1:8" x14ac:dyDescent="0.3">
      <c r="A99" s="89">
        <v>45587.298831018517</v>
      </c>
      <c r="B99" s="19" t="s">
        <v>924</v>
      </c>
      <c r="C99" s="89">
        <v>45587.298831018517</v>
      </c>
      <c r="D99" s="98"/>
      <c r="E99" s="98">
        <v>12000</v>
      </c>
      <c r="F99" s="19"/>
      <c r="G99" s="19" t="s">
        <v>9</v>
      </c>
      <c r="H99" s="19"/>
    </row>
    <row r="100" spans="1:8" x14ac:dyDescent="0.3">
      <c r="A100" s="88">
        <v>45588.238692129627</v>
      </c>
      <c r="B100" s="11" t="s">
        <v>599</v>
      </c>
      <c r="C100" s="88">
        <v>45588.238692129627</v>
      </c>
      <c r="D100" s="97">
        <v>2909.1</v>
      </c>
      <c r="E100" s="97"/>
      <c r="F100" s="11"/>
      <c r="G100" s="92" t="s">
        <v>601</v>
      </c>
      <c r="H100" s="11"/>
    </row>
    <row r="101" spans="1:8" x14ac:dyDescent="0.3">
      <c r="A101" s="91">
        <v>45588.242546296293</v>
      </c>
      <c r="B101" s="13" t="s">
        <v>223</v>
      </c>
      <c r="C101" s="91">
        <v>45588.242546296293</v>
      </c>
      <c r="D101" s="100">
        <v>21478</v>
      </c>
      <c r="E101" s="100"/>
      <c r="F101" s="13" t="s">
        <v>958</v>
      </c>
      <c r="G101" s="13" t="s">
        <v>17</v>
      </c>
      <c r="H101" s="13"/>
    </row>
    <row r="102" spans="1:8" x14ac:dyDescent="0.3">
      <c r="A102" s="88">
        <v>45589.508958333332</v>
      </c>
      <c r="B102" s="11" t="s">
        <v>893</v>
      </c>
      <c r="C102" s="88">
        <v>45589.508981481478</v>
      </c>
      <c r="D102" s="97">
        <v>4429.07</v>
      </c>
      <c r="E102" s="97"/>
      <c r="F102" s="11" t="s">
        <v>961</v>
      </c>
      <c r="G102" s="92" t="s">
        <v>13</v>
      </c>
      <c r="H102" s="11"/>
    </row>
    <row r="103" spans="1:8" x14ac:dyDescent="0.3">
      <c r="A103" s="88">
        <v>45589.518738425926</v>
      </c>
      <c r="B103" s="11" t="s">
        <v>960</v>
      </c>
      <c r="C103" s="88">
        <v>45590.003634259258</v>
      </c>
      <c r="D103" s="97">
        <v>869</v>
      </c>
      <c r="E103" s="97"/>
      <c r="F103" s="11" t="s">
        <v>962</v>
      </c>
      <c r="G103" s="92" t="s">
        <v>12</v>
      </c>
      <c r="H103" s="11"/>
    </row>
    <row r="104" spans="1:8" x14ac:dyDescent="0.3">
      <c r="A104" s="91">
        <v>45590.222650462965</v>
      </c>
      <c r="B104" s="13" t="s">
        <v>279</v>
      </c>
      <c r="C104" s="91">
        <v>45590.222650462965</v>
      </c>
      <c r="D104" s="100">
        <v>12751.2</v>
      </c>
      <c r="E104" s="100"/>
      <c r="F104" s="13" t="s">
        <v>963</v>
      </c>
      <c r="G104" s="13" t="s">
        <v>23</v>
      </c>
      <c r="H104" s="13"/>
    </row>
    <row r="105" spans="1:8" x14ac:dyDescent="0.3">
      <c r="A105" s="91">
        <v>45590.222673611112</v>
      </c>
      <c r="B105" s="13" t="s">
        <v>279</v>
      </c>
      <c r="C105" s="91">
        <v>45590.222673611112</v>
      </c>
      <c r="D105" s="100">
        <v>9699.51</v>
      </c>
      <c r="E105" s="100"/>
      <c r="F105" s="13" t="s">
        <v>964</v>
      </c>
      <c r="G105" s="13" t="s">
        <v>11</v>
      </c>
      <c r="H105" s="13"/>
    </row>
    <row r="106" spans="1:8" x14ac:dyDescent="0.3">
      <c r="A106" s="91">
        <v>45590.258368055554</v>
      </c>
      <c r="B106" s="13" t="s">
        <v>230</v>
      </c>
      <c r="C106" s="91">
        <v>45590.258368055554</v>
      </c>
      <c r="D106" s="100">
        <v>34823.99</v>
      </c>
      <c r="E106" s="100"/>
      <c r="F106" s="13" t="s">
        <v>965</v>
      </c>
      <c r="G106" s="13" t="s">
        <v>18</v>
      </c>
      <c r="H106" s="13"/>
    </row>
    <row r="107" spans="1:8" x14ac:dyDescent="0.3">
      <c r="A107" s="88">
        <v>45589.647488425922</v>
      </c>
      <c r="B107" s="11" t="s">
        <v>80</v>
      </c>
      <c r="C107" s="88">
        <v>45590.295254629629</v>
      </c>
      <c r="D107" s="97">
        <v>2180.39</v>
      </c>
      <c r="E107" s="97"/>
      <c r="F107" s="11" t="s">
        <v>141</v>
      </c>
      <c r="G107" s="92" t="s">
        <v>13</v>
      </c>
      <c r="H107" s="11"/>
    </row>
    <row r="108" spans="1:8" x14ac:dyDescent="0.3">
      <c r="A108" s="89">
        <v>45590.585069444445</v>
      </c>
      <c r="B108" s="19" t="s">
        <v>924</v>
      </c>
      <c r="C108" s="89">
        <v>45590.585069444445</v>
      </c>
      <c r="D108" s="98"/>
      <c r="E108" s="98">
        <v>5760</v>
      </c>
      <c r="F108" s="19"/>
      <c r="G108" s="19" t="s">
        <v>9</v>
      </c>
      <c r="H108" s="19"/>
    </row>
    <row r="109" spans="1:8" x14ac:dyDescent="0.3">
      <c r="A109" s="87">
        <v>45590.418252314812</v>
      </c>
      <c r="B109" s="15" t="s">
        <v>598</v>
      </c>
      <c r="C109" s="87">
        <v>45591.645138888889</v>
      </c>
      <c r="D109" s="96">
        <v>23.88</v>
      </c>
      <c r="E109" s="96"/>
      <c r="F109" s="15"/>
      <c r="G109" s="80" t="s">
        <v>14</v>
      </c>
      <c r="H109" s="15"/>
    </row>
    <row r="110" spans="1:8" x14ac:dyDescent="0.3">
      <c r="A110" s="87">
        <v>45593.278726851851</v>
      </c>
      <c r="B110" s="15" t="s">
        <v>231</v>
      </c>
      <c r="C110" s="87">
        <v>45593.278726851851</v>
      </c>
      <c r="D110" s="96">
        <v>38.479999999999997</v>
      </c>
      <c r="E110" s="96"/>
      <c r="F110" s="15" t="s">
        <v>245</v>
      </c>
      <c r="G110" s="15" t="s">
        <v>15</v>
      </c>
      <c r="H110" s="15"/>
    </row>
    <row r="111" spans="1:8" x14ac:dyDescent="0.3">
      <c r="A111" s="89">
        <v>45593.339317129627</v>
      </c>
      <c r="B111" s="19" t="s">
        <v>162</v>
      </c>
      <c r="C111" s="89">
        <v>45593.339317129627</v>
      </c>
      <c r="D111" s="98"/>
      <c r="E111" s="98">
        <v>12096</v>
      </c>
      <c r="F111" s="19" t="s">
        <v>966</v>
      </c>
      <c r="G111" s="19" t="s">
        <v>9</v>
      </c>
      <c r="H111" s="19"/>
    </row>
    <row r="112" spans="1:8" x14ac:dyDescent="0.3">
      <c r="A112" s="89">
        <v>45593.615706018521</v>
      </c>
      <c r="B112" s="19" t="s">
        <v>70</v>
      </c>
      <c r="C112" s="89">
        <v>45593.615706018521</v>
      </c>
      <c r="D112" s="98"/>
      <c r="E112" s="98">
        <v>15120</v>
      </c>
      <c r="F112" s="19" t="s">
        <v>967</v>
      </c>
      <c r="G112" s="19" t="s">
        <v>9</v>
      </c>
      <c r="H112" s="19"/>
    </row>
    <row r="113" spans="1:8" x14ac:dyDescent="0.3">
      <c r="A113" s="88">
        <v>45593.455567129633</v>
      </c>
      <c r="B113" s="11" t="s">
        <v>79</v>
      </c>
      <c r="C113" s="88">
        <v>45594.003101851849</v>
      </c>
      <c r="D113" s="97">
        <v>5763.04</v>
      </c>
      <c r="E113" s="97"/>
      <c r="F113" s="11" t="s">
        <v>141</v>
      </c>
      <c r="G113" s="92" t="s">
        <v>13</v>
      </c>
      <c r="H113" s="11"/>
    </row>
    <row r="114" spans="1:8" x14ac:dyDescent="0.3">
      <c r="A114" s="88">
        <v>45593.455416666664</v>
      </c>
      <c r="B114" s="11" t="s">
        <v>99</v>
      </c>
      <c r="C114" s="88">
        <v>45594.003101851849</v>
      </c>
      <c r="D114" s="97">
        <v>4798.5600000000004</v>
      </c>
      <c r="E114" s="97"/>
      <c r="F114" s="11" t="s">
        <v>141</v>
      </c>
      <c r="G114" s="92" t="s">
        <v>13</v>
      </c>
      <c r="H114" s="11"/>
    </row>
    <row r="115" spans="1:8" x14ac:dyDescent="0.3">
      <c r="A115" s="88">
        <v>45593.455347222225</v>
      </c>
      <c r="B115" s="11" t="s">
        <v>239</v>
      </c>
      <c r="C115" s="88">
        <v>45594.003101851849</v>
      </c>
      <c r="D115" s="97">
        <v>7051.17</v>
      </c>
      <c r="E115" s="97"/>
      <c r="F115" s="11" t="s">
        <v>141</v>
      </c>
      <c r="G115" s="92" t="s">
        <v>13</v>
      </c>
      <c r="H115" s="11"/>
    </row>
    <row r="116" spans="1:8" x14ac:dyDescent="0.3">
      <c r="A116" s="88">
        <v>45593.456053240741</v>
      </c>
      <c r="B116" s="11" t="s">
        <v>96</v>
      </c>
      <c r="C116" s="88">
        <v>45594.003113425926</v>
      </c>
      <c r="D116" s="97">
        <v>5107.58</v>
      </c>
      <c r="E116" s="97"/>
      <c r="F116" s="11" t="s">
        <v>141</v>
      </c>
      <c r="G116" s="92" t="s">
        <v>13</v>
      </c>
      <c r="H116" s="11"/>
    </row>
    <row r="117" spans="1:8" x14ac:dyDescent="0.3">
      <c r="A117" s="88">
        <v>45593.455659722225</v>
      </c>
      <c r="B117" s="11" t="s">
        <v>260</v>
      </c>
      <c r="C117" s="88">
        <v>45594.003113425926</v>
      </c>
      <c r="D117" s="97">
        <v>5484.76</v>
      </c>
      <c r="E117" s="97"/>
      <c r="F117" s="11" t="s">
        <v>141</v>
      </c>
      <c r="G117" s="92" t="s">
        <v>13</v>
      </c>
      <c r="H117" s="11"/>
    </row>
    <row r="118" spans="1:8" x14ac:dyDescent="0.3">
      <c r="A118" s="88">
        <v>45593.455567129633</v>
      </c>
      <c r="B118" s="11" t="s">
        <v>276</v>
      </c>
      <c r="C118" s="88">
        <v>45594.003113425926</v>
      </c>
      <c r="D118" s="97">
        <v>4374.1400000000003</v>
      </c>
      <c r="E118" s="97"/>
      <c r="F118" s="11" t="s">
        <v>141</v>
      </c>
      <c r="G118" s="92" t="s">
        <v>13</v>
      </c>
      <c r="H118" s="11"/>
    </row>
    <row r="119" spans="1:8" x14ac:dyDescent="0.3">
      <c r="A119" s="88">
        <v>45593.455520833333</v>
      </c>
      <c r="B119" s="11" t="s">
        <v>93</v>
      </c>
      <c r="C119" s="88">
        <v>45594.003113425926</v>
      </c>
      <c r="D119" s="97">
        <v>4589.78</v>
      </c>
      <c r="E119" s="97"/>
      <c r="F119" s="11" t="s">
        <v>141</v>
      </c>
      <c r="G119" s="92" t="s">
        <v>13</v>
      </c>
      <c r="H119" s="11"/>
    </row>
    <row r="120" spans="1:8" x14ac:dyDescent="0.3">
      <c r="A120" s="88">
        <v>45593.45616898148</v>
      </c>
      <c r="B120" s="11" t="s">
        <v>76</v>
      </c>
      <c r="C120" s="88">
        <v>45594.003125000003</v>
      </c>
      <c r="D120" s="97">
        <v>4764.26</v>
      </c>
      <c r="E120" s="97"/>
      <c r="F120" s="11" t="s">
        <v>141</v>
      </c>
      <c r="G120" s="92" t="s">
        <v>13</v>
      </c>
      <c r="H120" s="11"/>
    </row>
    <row r="121" spans="1:8" x14ac:dyDescent="0.3">
      <c r="A121" s="88">
        <v>45593.456053240741</v>
      </c>
      <c r="B121" s="11" t="s">
        <v>94</v>
      </c>
      <c r="C121" s="88">
        <v>45594.003125000003</v>
      </c>
      <c r="D121" s="97">
        <v>5022.67</v>
      </c>
      <c r="E121" s="97"/>
      <c r="F121" s="11" t="s">
        <v>141</v>
      </c>
      <c r="G121" s="92" t="s">
        <v>13</v>
      </c>
      <c r="H121" s="11"/>
    </row>
    <row r="122" spans="1:8" x14ac:dyDescent="0.3">
      <c r="A122" s="88">
        <v>45593.456782407404</v>
      </c>
      <c r="B122" s="11" t="s">
        <v>97</v>
      </c>
      <c r="C122" s="88">
        <v>45594.003136574072</v>
      </c>
      <c r="D122" s="97">
        <v>4777.08</v>
      </c>
      <c r="E122" s="97"/>
      <c r="F122" s="11" t="s">
        <v>141</v>
      </c>
      <c r="G122" s="92" t="s">
        <v>13</v>
      </c>
      <c r="H122" s="11"/>
    </row>
    <row r="123" spans="1:8" x14ac:dyDescent="0.3">
      <c r="A123" s="88">
        <v>45593.455474537041</v>
      </c>
      <c r="B123" s="11" t="s">
        <v>238</v>
      </c>
      <c r="C123" s="88">
        <v>45594.003217592595</v>
      </c>
      <c r="D123" s="97">
        <v>5481.88</v>
      </c>
      <c r="E123" s="97"/>
      <c r="F123" s="11" t="s">
        <v>141</v>
      </c>
      <c r="G123" s="92" t="s">
        <v>13</v>
      </c>
      <c r="H123" s="11"/>
    </row>
    <row r="124" spans="1:8" x14ac:dyDescent="0.3">
      <c r="A124" s="88">
        <v>45593.456701388888</v>
      </c>
      <c r="B124" s="11" t="s">
        <v>144</v>
      </c>
      <c r="C124" s="88">
        <v>45594.003240740742</v>
      </c>
      <c r="D124" s="97">
        <v>4570.9799999999996</v>
      </c>
      <c r="E124" s="97"/>
      <c r="F124" s="11" t="s">
        <v>141</v>
      </c>
      <c r="G124" s="92" t="s">
        <v>13</v>
      </c>
      <c r="H124" s="11"/>
    </row>
    <row r="125" spans="1:8" x14ac:dyDescent="0.3">
      <c r="A125" s="88">
        <v>45593.456782407404</v>
      </c>
      <c r="B125" s="11" t="s">
        <v>74</v>
      </c>
      <c r="C125" s="88">
        <v>45594.003252314818</v>
      </c>
      <c r="D125" s="97">
        <v>5528.65</v>
      </c>
      <c r="E125" s="97"/>
      <c r="F125" s="11" t="s">
        <v>141</v>
      </c>
      <c r="G125" s="92" t="s">
        <v>13</v>
      </c>
      <c r="H125" s="11"/>
    </row>
    <row r="126" spans="1:8" x14ac:dyDescent="0.3">
      <c r="A126" s="88">
        <v>45593.456724537034</v>
      </c>
      <c r="B126" s="11" t="s">
        <v>241</v>
      </c>
      <c r="C126" s="88">
        <v>45594.003252314818</v>
      </c>
      <c r="D126" s="97">
        <v>7082.29</v>
      </c>
      <c r="E126" s="97"/>
      <c r="F126" s="11" t="s">
        <v>141</v>
      </c>
      <c r="G126" s="92" t="s">
        <v>13</v>
      </c>
      <c r="H126" s="11"/>
    </row>
    <row r="127" spans="1:8" x14ac:dyDescent="0.3">
      <c r="A127" s="88">
        <v>45593.455381944441</v>
      </c>
      <c r="B127" s="11" t="s">
        <v>240</v>
      </c>
      <c r="C127" s="88">
        <v>45594.003298611111</v>
      </c>
      <c r="D127" s="97">
        <v>5209.6000000000004</v>
      </c>
      <c r="E127" s="97"/>
      <c r="F127" s="11" t="s">
        <v>141</v>
      </c>
      <c r="G127" s="92" t="s">
        <v>13</v>
      </c>
      <c r="H127" s="11"/>
    </row>
    <row r="128" spans="1:8" x14ac:dyDescent="0.3">
      <c r="A128" s="88">
        <v>45593.455358796295</v>
      </c>
      <c r="B128" s="11" t="s">
        <v>146</v>
      </c>
      <c r="C128" s="88">
        <v>45594.003298611111</v>
      </c>
      <c r="D128" s="97">
        <v>4793.75</v>
      </c>
      <c r="E128" s="97"/>
      <c r="F128" s="11" t="s">
        <v>141</v>
      </c>
      <c r="G128" s="92" t="s">
        <v>13</v>
      </c>
      <c r="H128" s="11"/>
    </row>
    <row r="129" spans="1:8" x14ac:dyDescent="0.3">
      <c r="A129" s="88">
        <v>45593.455347222225</v>
      </c>
      <c r="B129" s="11" t="s">
        <v>87</v>
      </c>
      <c r="C129" s="88">
        <v>45594.003298611111</v>
      </c>
      <c r="D129" s="97">
        <v>5393.03</v>
      </c>
      <c r="E129" s="97"/>
      <c r="F129" s="11" t="s">
        <v>141</v>
      </c>
      <c r="G129" s="92" t="s">
        <v>13</v>
      </c>
      <c r="H129" s="11"/>
    </row>
    <row r="130" spans="1:8" x14ac:dyDescent="0.3">
      <c r="A130" s="88">
        <v>45593.455324074072</v>
      </c>
      <c r="B130" s="11" t="s">
        <v>236</v>
      </c>
      <c r="C130" s="88">
        <v>45594.003298611111</v>
      </c>
      <c r="D130" s="97">
        <v>5219.17</v>
      </c>
      <c r="E130" s="97"/>
      <c r="F130" s="11" t="s">
        <v>141</v>
      </c>
      <c r="G130" s="92" t="s">
        <v>13</v>
      </c>
      <c r="H130" s="11"/>
    </row>
    <row r="131" spans="1:8" x14ac:dyDescent="0.3">
      <c r="A131" s="88">
        <v>45593.455300925925</v>
      </c>
      <c r="B131" s="11" t="s">
        <v>892</v>
      </c>
      <c r="C131" s="88">
        <v>45594.003298611111</v>
      </c>
      <c r="D131" s="97">
        <v>5248.87</v>
      </c>
      <c r="E131" s="97"/>
      <c r="F131" s="11" t="s">
        <v>141</v>
      </c>
      <c r="G131" s="92" t="s">
        <v>13</v>
      </c>
      <c r="H131" s="11"/>
    </row>
    <row r="132" spans="1:8" x14ac:dyDescent="0.3">
      <c r="A132" s="88">
        <v>45593.455520833333</v>
      </c>
      <c r="B132" s="11" t="s">
        <v>766</v>
      </c>
      <c r="C132" s="88">
        <v>45594.003310185188</v>
      </c>
      <c r="D132" s="97">
        <v>4195.58</v>
      </c>
      <c r="E132" s="97"/>
      <c r="F132" s="11" t="s">
        <v>141</v>
      </c>
      <c r="G132" s="92" t="s">
        <v>13</v>
      </c>
      <c r="H132" s="11"/>
    </row>
    <row r="133" spans="1:8" x14ac:dyDescent="0.3">
      <c r="A133" s="88">
        <v>45593.455509259256</v>
      </c>
      <c r="B133" s="11" t="s">
        <v>82</v>
      </c>
      <c r="C133" s="88">
        <v>45594.003310185188</v>
      </c>
      <c r="D133" s="97">
        <v>4874.84</v>
      </c>
      <c r="E133" s="97"/>
      <c r="F133" s="11" t="s">
        <v>141</v>
      </c>
      <c r="G133" s="92" t="s">
        <v>13</v>
      </c>
      <c r="H133" s="11"/>
    </row>
    <row r="134" spans="1:8" x14ac:dyDescent="0.3">
      <c r="A134" s="88">
        <v>45593.455381944441</v>
      </c>
      <c r="B134" s="11" t="s">
        <v>78</v>
      </c>
      <c r="C134" s="88">
        <v>45594.003310185188</v>
      </c>
      <c r="D134" s="97">
        <v>4606.18</v>
      </c>
      <c r="E134" s="97"/>
      <c r="F134" s="11" t="s">
        <v>141</v>
      </c>
      <c r="G134" s="92" t="s">
        <v>13</v>
      </c>
      <c r="H134" s="11"/>
    </row>
    <row r="135" spans="1:8" x14ac:dyDescent="0.3">
      <c r="A135" s="88">
        <v>45593.456111111111</v>
      </c>
      <c r="B135" s="11" t="s">
        <v>90</v>
      </c>
      <c r="C135" s="88">
        <v>45594.003333333334</v>
      </c>
      <c r="D135" s="97">
        <v>5018.05</v>
      </c>
      <c r="E135" s="97"/>
      <c r="F135" s="11" t="s">
        <v>141</v>
      </c>
      <c r="G135" s="92" t="s">
        <v>13</v>
      </c>
      <c r="H135" s="11"/>
    </row>
    <row r="136" spans="1:8" x14ac:dyDescent="0.3">
      <c r="A136" s="88">
        <v>45593.456712962965</v>
      </c>
      <c r="B136" s="11" t="s">
        <v>75</v>
      </c>
      <c r="C136" s="88">
        <v>45594.003344907411</v>
      </c>
      <c r="D136" s="97">
        <v>5547.41</v>
      </c>
      <c r="E136" s="97"/>
      <c r="F136" s="11" t="s">
        <v>141</v>
      </c>
      <c r="G136" s="92" t="s">
        <v>13</v>
      </c>
      <c r="H136" s="11"/>
    </row>
    <row r="137" spans="1:8" x14ac:dyDescent="0.3">
      <c r="A137" s="88">
        <v>45593.455312500002</v>
      </c>
      <c r="B137" s="11" t="s">
        <v>843</v>
      </c>
      <c r="C137" s="88">
        <v>45594.00341435185</v>
      </c>
      <c r="D137" s="97">
        <v>4494.72</v>
      </c>
      <c r="E137" s="97"/>
      <c r="F137" s="11" t="s">
        <v>141</v>
      </c>
      <c r="G137" s="92" t="s">
        <v>13</v>
      </c>
      <c r="H137" s="11"/>
    </row>
    <row r="138" spans="1:8" x14ac:dyDescent="0.3">
      <c r="A138" s="88">
        <v>45593.455555555556</v>
      </c>
      <c r="B138" s="11" t="s">
        <v>235</v>
      </c>
      <c r="C138" s="88">
        <v>45594.003425925926</v>
      </c>
      <c r="D138" s="97">
        <v>4353.96</v>
      </c>
      <c r="E138" s="97"/>
      <c r="F138" s="11" t="s">
        <v>141</v>
      </c>
      <c r="G138" s="92" t="s">
        <v>13</v>
      </c>
      <c r="H138" s="11"/>
    </row>
    <row r="139" spans="1:8" x14ac:dyDescent="0.3">
      <c r="A139" s="88">
        <v>45593.45553240741</v>
      </c>
      <c r="B139" s="11" t="s">
        <v>149</v>
      </c>
      <c r="C139" s="88">
        <v>45594.003425925926</v>
      </c>
      <c r="D139" s="97">
        <v>4886.3500000000004</v>
      </c>
      <c r="E139" s="97"/>
      <c r="F139" s="11" t="s">
        <v>141</v>
      </c>
      <c r="G139" s="92" t="s">
        <v>13</v>
      </c>
      <c r="H139" s="11"/>
    </row>
    <row r="140" spans="1:8" x14ac:dyDescent="0.3">
      <c r="A140" s="88">
        <v>45593.455509259256</v>
      </c>
      <c r="B140" s="11" t="s">
        <v>81</v>
      </c>
      <c r="C140" s="88">
        <v>45594.003425925926</v>
      </c>
      <c r="D140" s="97">
        <v>4500.63</v>
      </c>
      <c r="E140" s="97"/>
      <c r="F140" s="11" t="s">
        <v>141</v>
      </c>
      <c r="G140" s="92" t="s">
        <v>13</v>
      </c>
      <c r="H140" s="11"/>
    </row>
    <row r="141" spans="1:8" x14ac:dyDescent="0.3">
      <c r="A141" s="88">
        <v>45593.455474537041</v>
      </c>
      <c r="B141" s="11" t="s">
        <v>84</v>
      </c>
      <c r="C141" s="88">
        <v>45594.003425925926</v>
      </c>
      <c r="D141" s="97">
        <v>6034.95</v>
      </c>
      <c r="E141" s="97"/>
      <c r="F141" s="11" t="s">
        <v>141</v>
      </c>
      <c r="G141" s="92" t="s">
        <v>13</v>
      </c>
      <c r="H141" s="11"/>
    </row>
    <row r="142" spans="1:8" x14ac:dyDescent="0.3">
      <c r="A142" s="88">
        <v>45593.456064814818</v>
      </c>
      <c r="B142" s="11" t="s">
        <v>73</v>
      </c>
      <c r="C142" s="88">
        <v>45594.003437500003</v>
      </c>
      <c r="D142" s="97">
        <v>4461.05</v>
      </c>
      <c r="E142" s="97"/>
      <c r="F142" s="11" t="s">
        <v>141</v>
      </c>
      <c r="G142" s="92" t="s">
        <v>13</v>
      </c>
      <c r="H142" s="11"/>
    </row>
    <row r="143" spans="1:8" x14ac:dyDescent="0.3">
      <c r="A143" s="88">
        <v>45593.455671296295</v>
      </c>
      <c r="B143" s="11" t="s">
        <v>761</v>
      </c>
      <c r="C143" s="88">
        <v>45594.003437500003</v>
      </c>
      <c r="D143" s="97">
        <v>6398.38</v>
      </c>
      <c r="E143" s="97"/>
      <c r="F143" s="11" t="s">
        <v>141</v>
      </c>
      <c r="G143" s="92" t="s">
        <v>13</v>
      </c>
      <c r="H143" s="11"/>
    </row>
    <row r="144" spans="1:8" x14ac:dyDescent="0.3">
      <c r="A144" s="88">
        <v>45593.456747685188</v>
      </c>
      <c r="B144" s="11" t="s">
        <v>100</v>
      </c>
      <c r="C144" s="88">
        <v>45594.003449074073</v>
      </c>
      <c r="D144" s="97">
        <v>5341.18</v>
      </c>
      <c r="E144" s="97"/>
      <c r="F144" s="11" t="s">
        <v>141</v>
      </c>
      <c r="G144" s="92" t="s">
        <v>13</v>
      </c>
      <c r="H144" s="11"/>
    </row>
    <row r="145" spans="1:8" x14ac:dyDescent="0.3">
      <c r="A145" s="88">
        <v>45593.456736111111</v>
      </c>
      <c r="B145" s="11" t="s">
        <v>95</v>
      </c>
      <c r="C145" s="88">
        <v>45594.003449074073</v>
      </c>
      <c r="D145" s="97">
        <v>5490.61</v>
      </c>
      <c r="E145" s="97"/>
      <c r="F145" s="11" t="s">
        <v>141</v>
      </c>
      <c r="G145" s="92" t="s">
        <v>13</v>
      </c>
      <c r="H145" s="11"/>
    </row>
    <row r="146" spans="1:8" x14ac:dyDescent="0.3">
      <c r="A146" s="88">
        <v>45593.456099537034</v>
      </c>
      <c r="B146" s="11" t="s">
        <v>85</v>
      </c>
      <c r="C146" s="88">
        <v>45594.00371527778</v>
      </c>
      <c r="D146" s="97">
        <v>4244.1400000000003</v>
      </c>
      <c r="E146" s="97"/>
      <c r="F146" s="11" t="s">
        <v>141</v>
      </c>
      <c r="G146" s="92" t="s">
        <v>13</v>
      </c>
      <c r="H146" s="11"/>
    </row>
    <row r="147" spans="1:8" x14ac:dyDescent="0.3">
      <c r="A147" s="88">
        <v>45593.456087962964</v>
      </c>
      <c r="B147" s="11" t="s">
        <v>83</v>
      </c>
      <c r="C147" s="88">
        <v>45594.003854166665</v>
      </c>
      <c r="D147" s="97">
        <v>4664.3100000000004</v>
      </c>
      <c r="E147" s="97"/>
      <c r="F147" s="11" t="s">
        <v>141</v>
      </c>
      <c r="G147" s="92" t="s">
        <v>13</v>
      </c>
      <c r="H147" s="11"/>
    </row>
    <row r="148" spans="1:8" x14ac:dyDescent="0.3">
      <c r="A148" s="88">
        <v>45593.456736111111</v>
      </c>
      <c r="B148" s="11" t="s">
        <v>732</v>
      </c>
      <c r="C148" s="88">
        <v>45594.003865740742</v>
      </c>
      <c r="D148" s="97">
        <v>3140.89</v>
      </c>
      <c r="E148" s="97"/>
      <c r="F148" s="11" t="s">
        <v>141</v>
      </c>
      <c r="G148" s="92" t="s">
        <v>13</v>
      </c>
      <c r="H148" s="11"/>
    </row>
    <row r="149" spans="1:8" x14ac:dyDescent="0.3">
      <c r="A149" s="88">
        <v>45593.456689814811</v>
      </c>
      <c r="B149" s="11" t="s">
        <v>86</v>
      </c>
      <c r="C149" s="88">
        <v>45594.004201388889</v>
      </c>
      <c r="D149" s="97">
        <v>5126.58</v>
      </c>
      <c r="E149" s="97"/>
      <c r="F149" s="11" t="s">
        <v>141</v>
      </c>
      <c r="G149" s="92" t="s">
        <v>13</v>
      </c>
      <c r="H149" s="11"/>
    </row>
    <row r="150" spans="1:8" x14ac:dyDescent="0.3">
      <c r="A150" s="88">
        <v>45593.455659722225</v>
      </c>
      <c r="B150" s="11" t="s">
        <v>89</v>
      </c>
      <c r="C150" s="88">
        <v>45594.004548611112</v>
      </c>
      <c r="D150" s="97">
        <v>5314.33</v>
      </c>
      <c r="E150" s="97"/>
      <c r="F150" s="11" t="s">
        <v>141</v>
      </c>
      <c r="G150" s="92" t="s">
        <v>13</v>
      </c>
      <c r="H150" s="11"/>
    </row>
    <row r="151" spans="1:8" x14ac:dyDescent="0.3">
      <c r="A151" s="88">
        <v>45593.455393518518</v>
      </c>
      <c r="B151" s="11" t="s">
        <v>92</v>
      </c>
      <c r="C151" s="88">
        <v>45594.004930555559</v>
      </c>
      <c r="D151" s="97">
        <v>4160.66</v>
      </c>
      <c r="E151" s="97"/>
      <c r="F151" s="11" t="s">
        <v>141</v>
      </c>
      <c r="G151" s="92" t="s">
        <v>13</v>
      </c>
      <c r="H151" s="11"/>
    </row>
    <row r="152" spans="1:8" x14ac:dyDescent="0.3">
      <c r="A152" s="90">
        <v>45594.281006944446</v>
      </c>
      <c r="B152" s="22" t="s">
        <v>223</v>
      </c>
      <c r="C152" s="90">
        <v>45594.281006944446</v>
      </c>
      <c r="D152" s="99">
        <v>79752</v>
      </c>
      <c r="E152" s="99"/>
      <c r="F152" s="22" t="s">
        <v>968</v>
      </c>
      <c r="G152" s="22" t="s">
        <v>21</v>
      </c>
      <c r="H152" s="22"/>
    </row>
    <row r="153" spans="1:8" x14ac:dyDescent="0.3">
      <c r="A153" s="89">
        <v>45594.464479166665</v>
      </c>
      <c r="B153" s="19" t="s">
        <v>281</v>
      </c>
      <c r="C153" s="89">
        <v>45594.464479166665</v>
      </c>
      <c r="D153" s="98"/>
      <c r="E153" s="98">
        <v>11322</v>
      </c>
      <c r="F153" s="19" t="s">
        <v>969</v>
      </c>
      <c r="G153" s="19" t="s">
        <v>9</v>
      </c>
      <c r="H153" s="19"/>
    </row>
    <row r="154" spans="1:8" x14ac:dyDescent="0.3">
      <c r="A154" s="89">
        <v>45594.465740740743</v>
      </c>
      <c r="B154" s="19" t="s">
        <v>126</v>
      </c>
      <c r="C154" s="89">
        <v>45594.465740740743</v>
      </c>
      <c r="D154" s="98"/>
      <c r="E154" s="98">
        <v>6120</v>
      </c>
      <c r="F154" s="19" t="s">
        <v>970</v>
      </c>
      <c r="G154" s="19" t="s">
        <v>9</v>
      </c>
      <c r="H154" s="19"/>
    </row>
    <row r="155" spans="1:8" x14ac:dyDescent="0.3">
      <c r="A155" s="89">
        <v>45594.483275462961</v>
      </c>
      <c r="B155" s="19" t="s">
        <v>127</v>
      </c>
      <c r="C155" s="89">
        <v>45594.483275462961</v>
      </c>
      <c r="D155" s="98"/>
      <c r="E155" s="98">
        <v>11316</v>
      </c>
      <c r="F155" s="19" t="s">
        <v>971</v>
      </c>
      <c r="G155" s="19" t="s">
        <v>9</v>
      </c>
      <c r="H155" s="19"/>
    </row>
    <row r="156" spans="1:8" x14ac:dyDescent="0.3">
      <c r="A156" s="89">
        <v>45594.48883101852</v>
      </c>
      <c r="B156" s="19" t="s">
        <v>127</v>
      </c>
      <c r="C156" s="89">
        <v>45594.48883101852</v>
      </c>
      <c r="D156" s="98"/>
      <c r="E156" s="98">
        <v>12000</v>
      </c>
      <c r="F156" s="19" t="s">
        <v>972</v>
      </c>
      <c r="G156" s="19" t="s">
        <v>9</v>
      </c>
      <c r="H156" s="19"/>
    </row>
    <row r="157" spans="1:8" x14ac:dyDescent="0.3">
      <c r="A157" s="89">
        <v>45594.497256944444</v>
      </c>
      <c r="B157" s="19" t="s">
        <v>127</v>
      </c>
      <c r="C157" s="89">
        <v>45594.497256944444</v>
      </c>
      <c r="D157" s="98"/>
      <c r="E157" s="98">
        <v>17514</v>
      </c>
      <c r="F157" s="19" t="s">
        <v>973</v>
      </c>
      <c r="G157" s="19" t="s">
        <v>9</v>
      </c>
      <c r="H157" s="19"/>
    </row>
    <row r="158" spans="1:8" x14ac:dyDescent="0.3">
      <c r="A158" s="89">
        <v>45594.497488425928</v>
      </c>
      <c r="B158" s="19" t="s">
        <v>127</v>
      </c>
      <c r="C158" s="89">
        <v>45594.497488425928</v>
      </c>
      <c r="D158" s="98"/>
      <c r="E158" s="98">
        <v>10368</v>
      </c>
      <c r="F158" s="19" t="s">
        <v>974</v>
      </c>
      <c r="G158" s="19" t="s">
        <v>9</v>
      </c>
      <c r="H158" s="19"/>
    </row>
    <row r="159" spans="1:8" x14ac:dyDescent="0.3">
      <c r="A159" s="89">
        <v>45594.641053240739</v>
      </c>
      <c r="B159" s="19" t="s">
        <v>243</v>
      </c>
      <c r="C159" s="89">
        <v>45594.641053240739</v>
      </c>
      <c r="D159" s="98"/>
      <c r="E159" s="98">
        <v>5940</v>
      </c>
      <c r="F159" s="19" t="s">
        <v>975</v>
      </c>
      <c r="G159" s="19" t="s">
        <v>9</v>
      </c>
      <c r="H159" s="19"/>
    </row>
    <row r="160" spans="1:8" x14ac:dyDescent="0.3">
      <c r="A160" s="89">
        <v>45594.657280092593</v>
      </c>
      <c r="B160" s="19" t="s">
        <v>243</v>
      </c>
      <c r="C160" s="89">
        <v>45594.657280092593</v>
      </c>
      <c r="D160" s="98"/>
      <c r="E160" s="98">
        <v>6270</v>
      </c>
      <c r="F160" s="19" t="s">
        <v>976</v>
      </c>
      <c r="G160" s="19" t="s">
        <v>9</v>
      </c>
      <c r="H160" s="19"/>
    </row>
    <row r="161" spans="1:8" x14ac:dyDescent="0.3">
      <c r="A161" s="88">
        <v>45594.427511574075</v>
      </c>
      <c r="B161" s="11" t="s">
        <v>518</v>
      </c>
      <c r="C161" s="88">
        <v>45595.003888888888</v>
      </c>
      <c r="D161" s="97">
        <v>2880.88</v>
      </c>
      <c r="E161" s="97"/>
      <c r="F161" s="11" t="s">
        <v>141</v>
      </c>
      <c r="G161" s="92" t="s">
        <v>13</v>
      </c>
      <c r="H161" s="11"/>
    </row>
    <row r="162" spans="1:8" x14ac:dyDescent="0.3">
      <c r="A162" s="89">
        <v>45595.339050925926</v>
      </c>
      <c r="B162" s="19" t="s">
        <v>282</v>
      </c>
      <c r="C162" s="89">
        <v>45595.339050925926</v>
      </c>
      <c r="D162" s="98"/>
      <c r="E162" s="98">
        <v>9324</v>
      </c>
      <c r="F162" s="19"/>
      <c r="G162" s="19" t="s">
        <v>9</v>
      </c>
      <c r="H162" s="19"/>
    </row>
    <row r="163" spans="1:8" x14ac:dyDescent="0.3">
      <c r="A163" s="89">
        <v>45595.348611111112</v>
      </c>
      <c r="B163" s="19" t="s">
        <v>124</v>
      </c>
      <c r="C163" s="89">
        <v>45595.348611111112</v>
      </c>
      <c r="D163" s="98"/>
      <c r="E163" s="98">
        <v>12540</v>
      </c>
      <c r="F163" s="19"/>
      <c r="G163" s="19" t="s">
        <v>9</v>
      </c>
      <c r="H163" s="19"/>
    </row>
    <row r="164" spans="1:8" x14ac:dyDescent="0.3">
      <c r="A164" s="90">
        <v>45595.47184027778</v>
      </c>
      <c r="B164" s="22" t="s">
        <v>233</v>
      </c>
      <c r="C164" s="90">
        <v>45595.471863425926</v>
      </c>
      <c r="D164" s="99">
        <v>5365</v>
      </c>
      <c r="E164" s="99"/>
      <c r="F164" s="22" t="s">
        <v>977</v>
      </c>
      <c r="G164" s="22" t="s">
        <v>10</v>
      </c>
      <c r="H164" s="22"/>
    </row>
    <row r="165" spans="1:8" x14ac:dyDescent="0.3">
      <c r="A165" s="88">
        <v>45595.496192129627</v>
      </c>
      <c r="B165" s="11" t="s">
        <v>517</v>
      </c>
      <c r="C165" s="88">
        <v>45595.496203703704</v>
      </c>
      <c r="D165" s="97">
        <v>4985.83</v>
      </c>
      <c r="E165" s="97"/>
      <c r="F165" s="11" t="s">
        <v>961</v>
      </c>
      <c r="G165" s="92" t="s">
        <v>13</v>
      </c>
      <c r="H165" s="11"/>
    </row>
    <row r="166" spans="1:8" x14ac:dyDescent="0.3">
      <c r="A166" s="89">
        <v>45596.355567129627</v>
      </c>
      <c r="B166" s="19" t="s">
        <v>128</v>
      </c>
      <c r="C166" s="89">
        <v>45596.355567129627</v>
      </c>
      <c r="D166" s="98"/>
      <c r="E166" s="98">
        <v>10560</v>
      </c>
      <c r="F166" s="19" t="s">
        <v>978</v>
      </c>
      <c r="G166" s="19" t="s">
        <v>9</v>
      </c>
      <c r="H166" s="19"/>
    </row>
    <row r="167" spans="1:8" x14ac:dyDescent="0.3">
      <c r="A167" s="90">
        <v>45596.469270833331</v>
      </c>
      <c r="B167" s="22" t="s">
        <v>814</v>
      </c>
      <c r="C167" s="90">
        <v>45596.469293981485</v>
      </c>
      <c r="D167" s="99">
        <v>14760</v>
      </c>
      <c r="E167" s="99"/>
      <c r="F167" s="22" t="s">
        <v>979</v>
      </c>
      <c r="G167" s="22" t="s">
        <v>10</v>
      </c>
      <c r="H167" s="22"/>
    </row>
    <row r="168" spans="1:8" x14ac:dyDescent="0.3">
      <c r="A168" s="90">
        <v>45596.479131944441</v>
      </c>
      <c r="B168" s="22" t="s">
        <v>170</v>
      </c>
      <c r="C168" s="90">
        <v>45596.479131944441</v>
      </c>
      <c r="D168" s="99">
        <v>10800</v>
      </c>
      <c r="E168" s="99"/>
      <c r="F168" s="22" t="s">
        <v>980</v>
      </c>
      <c r="G168" s="22" t="s">
        <v>1083</v>
      </c>
      <c r="H168" s="22"/>
    </row>
    <row r="169" spans="1:8" x14ac:dyDescent="0.3">
      <c r="A169" s="89">
        <v>45596.665127314816</v>
      </c>
      <c r="B169" s="19" t="s">
        <v>125</v>
      </c>
      <c r="C169" s="89">
        <v>45596.665127314816</v>
      </c>
      <c r="D169" s="98"/>
      <c r="E169" s="98">
        <v>15876</v>
      </c>
      <c r="F169" s="19" t="s">
        <v>981</v>
      </c>
      <c r="G169" s="19" t="s">
        <v>9</v>
      </c>
      <c r="H169" s="19"/>
    </row>
    <row r="170" spans="1:8" x14ac:dyDescent="0.3">
      <c r="A170" s="89">
        <v>45596.671979166669</v>
      </c>
      <c r="B170" s="19" t="s">
        <v>346</v>
      </c>
      <c r="C170" s="89">
        <v>45596.671979166669</v>
      </c>
      <c r="D170" s="98"/>
      <c r="E170" s="98">
        <v>6732</v>
      </c>
      <c r="F170" s="19" t="s">
        <v>982</v>
      </c>
      <c r="G170" s="19" t="s">
        <v>9</v>
      </c>
      <c r="H170" s="19"/>
    </row>
    <row r="171" spans="1:8" x14ac:dyDescent="0.3">
      <c r="A171" s="89">
        <v>45596.728796296295</v>
      </c>
      <c r="B171" s="19" t="s">
        <v>175</v>
      </c>
      <c r="C171" s="89">
        <v>45596.728796296295</v>
      </c>
      <c r="D171" s="98"/>
      <c r="E171" s="98">
        <v>13200</v>
      </c>
      <c r="F171" s="19" t="s">
        <v>983</v>
      </c>
      <c r="G171" s="19" t="s">
        <v>9</v>
      </c>
      <c r="H171" s="19"/>
    </row>
    <row r="172" spans="1:8" x14ac:dyDescent="0.3">
      <c r="A172" s="89">
        <v>45596.729317129626</v>
      </c>
      <c r="B172" s="19" t="s">
        <v>175</v>
      </c>
      <c r="C172" s="89">
        <v>45596.729317129626</v>
      </c>
      <c r="D172" s="98"/>
      <c r="E172" s="98">
        <v>11760</v>
      </c>
      <c r="F172" s="19" t="s">
        <v>984</v>
      </c>
      <c r="G172" s="19" t="s">
        <v>9</v>
      </c>
      <c r="H172" s="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opLeftCell="A58" zoomScaleNormal="100" workbookViewId="0">
      <selection activeCell="G80" sqref="G80"/>
    </sheetView>
  </sheetViews>
  <sheetFormatPr baseColWidth="10" defaultColWidth="11.21875" defaultRowHeight="14.4" x14ac:dyDescent="0.3"/>
  <cols>
    <col min="1" max="1" width="17.6640625" style="103" bestFit="1" customWidth="1"/>
    <col min="2" max="2" width="35" bestFit="1" customWidth="1"/>
    <col min="3" max="3" width="17.6640625" style="4" bestFit="1" customWidth="1"/>
    <col min="4" max="4" width="12.5546875" style="24" bestFit="1" customWidth="1"/>
    <col min="5" max="5" width="11.5546875" style="25" bestFit="1" customWidth="1"/>
    <col min="6" max="6" width="77.109375" style="27" bestFit="1" customWidth="1"/>
    <col min="7" max="7" width="17.33203125" style="28" bestFit="1" customWidth="1"/>
    <col min="8" max="8" width="41.6640625" style="28" bestFit="1" customWidth="1"/>
    <col min="9" max="9" width="33.21875" customWidth="1"/>
  </cols>
  <sheetData>
    <row r="1" spans="1:9" x14ac:dyDescent="0.3">
      <c r="A1" s="102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">
      <c r="A2" s="88">
        <v>45596.478541666664</v>
      </c>
      <c r="B2" s="11" t="s">
        <v>104</v>
      </c>
      <c r="C2" s="88">
        <v>45597.002858796295</v>
      </c>
      <c r="D2" s="97">
        <v>329.91</v>
      </c>
      <c r="E2" s="97"/>
      <c r="F2" s="11" t="s">
        <v>76</v>
      </c>
      <c r="G2" s="92" t="s">
        <v>62</v>
      </c>
      <c r="H2" s="11"/>
      <c r="I2" s="2"/>
    </row>
    <row r="3" spans="1:9" x14ac:dyDescent="0.3">
      <c r="A3" s="88">
        <v>45596.478506944448</v>
      </c>
      <c r="B3" s="11" t="s">
        <v>542</v>
      </c>
      <c r="C3" s="88">
        <v>45597.002916666665</v>
      </c>
      <c r="D3" s="97">
        <v>346.33</v>
      </c>
      <c r="E3" s="97"/>
      <c r="F3" s="11" t="s">
        <v>518</v>
      </c>
      <c r="G3" s="92" t="s">
        <v>62</v>
      </c>
      <c r="H3" s="11"/>
      <c r="I3" s="2"/>
    </row>
    <row r="4" spans="1:9" x14ac:dyDescent="0.3">
      <c r="A4" s="90">
        <v>45596.480185185188</v>
      </c>
      <c r="B4" s="22" t="s">
        <v>412</v>
      </c>
      <c r="C4" s="90">
        <v>45597.002928240741</v>
      </c>
      <c r="D4" s="99">
        <v>2189.4</v>
      </c>
      <c r="E4" s="99"/>
      <c r="F4" s="22" t="s">
        <v>986</v>
      </c>
      <c r="G4" s="22" t="s">
        <v>10</v>
      </c>
      <c r="H4" s="22"/>
      <c r="I4" s="2"/>
    </row>
    <row r="5" spans="1:9" x14ac:dyDescent="0.3">
      <c r="A5" s="88">
        <v>45596.478668981479</v>
      </c>
      <c r="B5" s="11" t="s">
        <v>118</v>
      </c>
      <c r="C5" s="88">
        <v>45597.002974537034</v>
      </c>
      <c r="D5" s="97">
        <v>371.86</v>
      </c>
      <c r="E5" s="97"/>
      <c r="F5" s="11" t="s">
        <v>96</v>
      </c>
      <c r="G5" s="92" t="s">
        <v>62</v>
      </c>
      <c r="H5" s="11"/>
      <c r="I5" s="2"/>
    </row>
    <row r="6" spans="1:9" x14ac:dyDescent="0.3">
      <c r="A6" s="90">
        <v>45596.480185185188</v>
      </c>
      <c r="B6" s="22" t="s">
        <v>291</v>
      </c>
      <c r="C6" s="90">
        <v>45597.003020833334</v>
      </c>
      <c r="D6" s="99">
        <v>11280</v>
      </c>
      <c r="E6" s="99"/>
      <c r="F6" s="22" t="s">
        <v>987</v>
      </c>
      <c r="G6" s="22" t="s">
        <v>10</v>
      </c>
      <c r="H6" s="22"/>
      <c r="I6" s="2"/>
    </row>
    <row r="7" spans="1:9" x14ac:dyDescent="0.3">
      <c r="A7" s="88">
        <v>45596.478668981479</v>
      </c>
      <c r="B7" s="11" t="s">
        <v>113</v>
      </c>
      <c r="C7" s="88">
        <v>45597.003020833334</v>
      </c>
      <c r="D7" s="97">
        <v>1081</v>
      </c>
      <c r="E7" s="97"/>
      <c r="F7" s="11" t="s">
        <v>90</v>
      </c>
      <c r="G7" s="92" t="s">
        <v>62</v>
      </c>
      <c r="H7" s="11"/>
      <c r="I7" s="2"/>
    </row>
    <row r="8" spans="1:9" x14ac:dyDescent="0.3">
      <c r="A8" s="88">
        <v>45596.478483796294</v>
      </c>
      <c r="B8" s="11" t="s">
        <v>106</v>
      </c>
      <c r="C8" s="88">
        <v>45597.003020833334</v>
      </c>
      <c r="D8" s="97">
        <v>725.6</v>
      </c>
      <c r="E8" s="97"/>
      <c r="F8" s="11" t="s">
        <v>93</v>
      </c>
      <c r="G8" s="92" t="s">
        <v>62</v>
      </c>
      <c r="H8" s="11"/>
      <c r="I8" s="2"/>
    </row>
    <row r="9" spans="1:9" x14ac:dyDescent="0.3">
      <c r="A9" s="88">
        <v>45596.478530092594</v>
      </c>
      <c r="B9" s="11" t="s">
        <v>122</v>
      </c>
      <c r="C9" s="88">
        <v>45597.003032407411</v>
      </c>
      <c r="D9" s="97">
        <v>272.04000000000002</v>
      </c>
      <c r="E9" s="97"/>
      <c r="F9" s="11" t="s">
        <v>83</v>
      </c>
      <c r="G9" s="92" t="s">
        <v>62</v>
      </c>
      <c r="H9" s="11"/>
      <c r="I9" s="2"/>
    </row>
    <row r="10" spans="1:9" x14ac:dyDescent="0.3">
      <c r="A10" s="88">
        <v>45596.478472222225</v>
      </c>
      <c r="B10" s="11" t="s">
        <v>119</v>
      </c>
      <c r="C10" s="88">
        <v>45597.003032407411</v>
      </c>
      <c r="D10" s="97">
        <v>702.14</v>
      </c>
      <c r="E10" s="97"/>
      <c r="F10" s="11" t="s">
        <v>85</v>
      </c>
      <c r="G10" s="92" t="s">
        <v>62</v>
      </c>
      <c r="H10" s="11"/>
      <c r="I10" s="2"/>
    </row>
    <row r="11" spans="1:9" x14ac:dyDescent="0.3">
      <c r="A11" s="88">
        <v>45596.478692129633</v>
      </c>
      <c r="B11" s="11" t="s">
        <v>121</v>
      </c>
      <c r="C11" s="88">
        <v>45597.003055555557</v>
      </c>
      <c r="D11" s="97">
        <v>167.28</v>
      </c>
      <c r="E11" s="97"/>
      <c r="F11" s="11" t="s">
        <v>149</v>
      </c>
      <c r="G11" s="92" t="s">
        <v>62</v>
      </c>
      <c r="H11" s="11"/>
      <c r="I11" s="2"/>
    </row>
    <row r="12" spans="1:9" x14ac:dyDescent="0.3">
      <c r="A12" s="88">
        <v>45596.478680555556</v>
      </c>
      <c r="B12" s="11" t="s">
        <v>302</v>
      </c>
      <c r="C12" s="88">
        <v>45597.003055555557</v>
      </c>
      <c r="D12" s="97">
        <v>740.46</v>
      </c>
      <c r="E12" s="97"/>
      <c r="F12" s="11" t="s">
        <v>276</v>
      </c>
      <c r="G12" s="92" t="s">
        <v>62</v>
      </c>
      <c r="H12" s="11"/>
      <c r="I12" s="2"/>
    </row>
    <row r="13" spans="1:9" x14ac:dyDescent="0.3">
      <c r="A13" s="88">
        <v>45596.478668981479</v>
      </c>
      <c r="B13" s="11" t="s">
        <v>116</v>
      </c>
      <c r="C13" s="88">
        <v>45597.003067129626</v>
      </c>
      <c r="D13" s="97">
        <v>421.3</v>
      </c>
      <c r="E13" s="97"/>
      <c r="F13" s="11" t="s">
        <v>95</v>
      </c>
      <c r="G13" s="92" t="s">
        <v>62</v>
      </c>
      <c r="H13" s="11"/>
      <c r="I13" s="2"/>
    </row>
    <row r="14" spans="1:9" x14ac:dyDescent="0.3">
      <c r="A14" s="88">
        <v>45596.478715277779</v>
      </c>
      <c r="B14" s="11" t="s">
        <v>107</v>
      </c>
      <c r="C14" s="88">
        <v>45597.003078703703</v>
      </c>
      <c r="D14" s="97">
        <v>362.4</v>
      </c>
      <c r="E14" s="97"/>
      <c r="F14" s="11" t="s">
        <v>73</v>
      </c>
      <c r="G14" s="92" t="s">
        <v>62</v>
      </c>
      <c r="H14" s="11"/>
      <c r="I14" s="2"/>
    </row>
    <row r="15" spans="1:9" x14ac:dyDescent="0.3">
      <c r="A15" s="88">
        <v>45596.478541666664</v>
      </c>
      <c r="B15" s="11" t="s">
        <v>110</v>
      </c>
      <c r="C15" s="88">
        <v>45597.003078703703</v>
      </c>
      <c r="D15" s="97">
        <v>643.04999999999995</v>
      </c>
      <c r="E15" s="97"/>
      <c r="F15" s="11" t="s">
        <v>144</v>
      </c>
      <c r="G15" s="92" t="s">
        <v>62</v>
      </c>
      <c r="H15" s="11"/>
      <c r="I15" s="2"/>
    </row>
    <row r="16" spans="1:9" x14ac:dyDescent="0.3">
      <c r="A16" s="88">
        <v>45596.478506944448</v>
      </c>
      <c r="B16" s="11" t="s">
        <v>115</v>
      </c>
      <c r="C16" s="88">
        <v>45597.003078703703</v>
      </c>
      <c r="D16" s="97">
        <v>643.72</v>
      </c>
      <c r="E16" s="97"/>
      <c r="F16" s="11" t="s">
        <v>147</v>
      </c>
      <c r="G16" s="92" t="s">
        <v>62</v>
      </c>
      <c r="H16" s="11"/>
      <c r="I16" s="2"/>
    </row>
    <row r="17" spans="1:9" x14ac:dyDescent="0.3">
      <c r="A17" s="88">
        <v>45596.478472222225</v>
      </c>
      <c r="B17" s="11" t="s">
        <v>299</v>
      </c>
      <c r="C17" s="88">
        <v>45597.003159722219</v>
      </c>
      <c r="D17" s="97">
        <v>426.23</v>
      </c>
      <c r="E17" s="97"/>
      <c r="F17" s="11" t="s">
        <v>236</v>
      </c>
      <c r="G17" s="92" t="s">
        <v>62</v>
      </c>
      <c r="H17" s="11"/>
      <c r="I17" s="2"/>
    </row>
    <row r="18" spans="1:9" x14ac:dyDescent="0.3">
      <c r="A18" s="90">
        <v>45596.466458333336</v>
      </c>
      <c r="B18" s="22" t="s">
        <v>985</v>
      </c>
      <c r="C18" s="90">
        <v>45597.003171296295</v>
      </c>
      <c r="D18" s="99">
        <v>11280</v>
      </c>
      <c r="E18" s="99"/>
      <c r="F18" s="22" t="s">
        <v>988</v>
      </c>
      <c r="G18" s="22" t="s">
        <v>10</v>
      </c>
      <c r="H18" s="22"/>
      <c r="I18" s="2"/>
    </row>
    <row r="19" spans="1:9" x14ac:dyDescent="0.3">
      <c r="A19" s="88">
        <v>45596.478726851848</v>
      </c>
      <c r="B19" s="11" t="s">
        <v>916</v>
      </c>
      <c r="C19" s="88">
        <v>45597.003182870372</v>
      </c>
      <c r="D19" s="97">
        <v>585.12</v>
      </c>
      <c r="E19" s="97"/>
      <c r="F19" s="11" t="s">
        <v>892</v>
      </c>
      <c r="G19" s="92" t="s">
        <v>62</v>
      </c>
      <c r="H19" s="11"/>
      <c r="I19" s="2"/>
    </row>
    <row r="20" spans="1:9" x14ac:dyDescent="0.3">
      <c r="A20" s="88">
        <v>45596.478703703702</v>
      </c>
      <c r="B20" s="11" t="s">
        <v>123</v>
      </c>
      <c r="C20" s="88">
        <v>45597.003344907411</v>
      </c>
      <c r="D20" s="97">
        <v>526.97</v>
      </c>
      <c r="E20" s="97"/>
      <c r="F20" s="11" t="s">
        <v>78</v>
      </c>
      <c r="G20" s="92" t="s">
        <v>62</v>
      </c>
      <c r="H20" s="11"/>
      <c r="I20" s="2"/>
    </row>
    <row r="21" spans="1:9" x14ac:dyDescent="0.3">
      <c r="A21" s="88">
        <v>45596.478784722225</v>
      </c>
      <c r="B21" s="11" t="s">
        <v>105</v>
      </c>
      <c r="C21" s="88">
        <v>45597.003379629627</v>
      </c>
      <c r="D21" s="97">
        <v>392.47</v>
      </c>
      <c r="E21" s="97"/>
      <c r="F21" s="11" t="s">
        <v>84</v>
      </c>
      <c r="G21" s="92" t="s">
        <v>62</v>
      </c>
      <c r="H21" s="11"/>
      <c r="I21" s="2"/>
    </row>
    <row r="22" spans="1:9" x14ac:dyDescent="0.3">
      <c r="A22" s="88">
        <v>45596.478472222225</v>
      </c>
      <c r="B22" s="11" t="s">
        <v>749</v>
      </c>
      <c r="C22" s="88">
        <v>45597.00341435185</v>
      </c>
      <c r="D22" s="97">
        <v>305.89999999999998</v>
      </c>
      <c r="E22" s="97"/>
      <c r="F22" s="11" t="s">
        <v>757</v>
      </c>
      <c r="G22" s="92" t="s">
        <v>62</v>
      </c>
      <c r="H22" s="11"/>
      <c r="I22" s="2"/>
    </row>
    <row r="23" spans="1:9" x14ac:dyDescent="0.3">
      <c r="A23" s="88">
        <v>45596.478738425925</v>
      </c>
      <c r="B23" s="11" t="s">
        <v>114</v>
      </c>
      <c r="C23" s="88">
        <v>45597.003541666665</v>
      </c>
      <c r="D23" s="97">
        <v>412.8</v>
      </c>
      <c r="E23" s="97"/>
      <c r="F23" s="11" t="s">
        <v>146</v>
      </c>
      <c r="G23" s="92" t="s">
        <v>62</v>
      </c>
      <c r="H23" s="11"/>
      <c r="I23" s="2"/>
    </row>
    <row r="24" spans="1:9" x14ac:dyDescent="0.3">
      <c r="A24" s="88">
        <v>45596.478738425925</v>
      </c>
      <c r="B24" s="11" t="s">
        <v>301</v>
      </c>
      <c r="C24" s="88">
        <v>45597.003587962965</v>
      </c>
      <c r="D24" s="97">
        <v>264.22000000000003</v>
      </c>
      <c r="E24" s="97"/>
      <c r="F24" s="11" t="s">
        <v>307</v>
      </c>
      <c r="G24" s="92" t="s">
        <v>62</v>
      </c>
      <c r="H24" s="11"/>
      <c r="I24" s="2"/>
    </row>
    <row r="25" spans="1:9" x14ac:dyDescent="0.3">
      <c r="A25" s="88">
        <v>45596.478518518517</v>
      </c>
      <c r="B25" s="11" t="s">
        <v>108</v>
      </c>
      <c r="C25" s="88">
        <v>45597.003599537034</v>
      </c>
      <c r="D25" s="97">
        <v>379.17</v>
      </c>
      <c r="E25" s="97"/>
      <c r="F25" s="11" t="s">
        <v>82</v>
      </c>
      <c r="G25" s="92" t="s">
        <v>62</v>
      </c>
      <c r="H25" s="11"/>
      <c r="I25" s="2"/>
    </row>
    <row r="26" spans="1:9" x14ac:dyDescent="0.3">
      <c r="A26" s="87">
        <v>45597.050995370373</v>
      </c>
      <c r="B26" s="15" t="s">
        <v>69</v>
      </c>
      <c r="C26" s="87">
        <v>45597.051006944443</v>
      </c>
      <c r="D26" s="96">
        <v>7.2</v>
      </c>
      <c r="E26" s="96"/>
      <c r="F26" s="80" t="s">
        <v>137</v>
      </c>
      <c r="G26" s="101" t="s">
        <v>8</v>
      </c>
      <c r="H26" s="15"/>
      <c r="I26" s="2"/>
    </row>
    <row r="27" spans="1:9" x14ac:dyDescent="0.3">
      <c r="A27" s="87">
        <v>45597.265405092592</v>
      </c>
      <c r="B27" s="15" t="s">
        <v>102</v>
      </c>
      <c r="C27" s="87">
        <v>45597.265405092592</v>
      </c>
      <c r="D27" s="96">
        <v>432</v>
      </c>
      <c r="E27" s="96"/>
      <c r="F27" s="80" t="s">
        <v>989</v>
      </c>
      <c r="G27" s="15" t="s">
        <v>24</v>
      </c>
      <c r="H27" s="15"/>
      <c r="I27" s="2"/>
    </row>
    <row r="28" spans="1:9" x14ac:dyDescent="0.3">
      <c r="A28" s="89">
        <v>45597.346562500003</v>
      </c>
      <c r="B28" s="19" t="s">
        <v>278</v>
      </c>
      <c r="C28" s="89">
        <v>45597.346562500003</v>
      </c>
      <c r="D28" s="98"/>
      <c r="E28" s="98">
        <v>14616</v>
      </c>
      <c r="F28" s="19" t="s">
        <v>990</v>
      </c>
      <c r="G28" s="19" t="s">
        <v>9</v>
      </c>
      <c r="H28" s="19"/>
      <c r="I28" s="2"/>
    </row>
    <row r="29" spans="1:9" x14ac:dyDescent="0.3">
      <c r="A29" s="89">
        <v>45600.001875000002</v>
      </c>
      <c r="B29" s="19" t="s">
        <v>722</v>
      </c>
      <c r="C29" s="89">
        <v>45600.001875000002</v>
      </c>
      <c r="D29" s="98"/>
      <c r="E29" s="98">
        <v>8280</v>
      </c>
      <c r="F29" s="19" t="s">
        <v>991</v>
      </c>
      <c r="G29" s="19" t="s">
        <v>9</v>
      </c>
      <c r="H29" s="19"/>
      <c r="I29" s="2"/>
    </row>
    <row r="30" spans="1:9" x14ac:dyDescent="0.3">
      <c r="A30" s="89">
        <v>45600.410729166666</v>
      </c>
      <c r="B30" s="19" t="s">
        <v>132</v>
      </c>
      <c r="C30" s="89">
        <v>45600.410740740743</v>
      </c>
      <c r="D30" s="98"/>
      <c r="E30" s="98">
        <v>10800</v>
      </c>
      <c r="F30" s="19" t="s">
        <v>992</v>
      </c>
      <c r="G30" s="19" t="s">
        <v>9</v>
      </c>
      <c r="H30" s="19"/>
      <c r="I30" s="2"/>
    </row>
    <row r="31" spans="1:9" x14ac:dyDescent="0.3">
      <c r="A31" s="89">
        <v>45600.670682870368</v>
      </c>
      <c r="B31" s="19" t="s">
        <v>641</v>
      </c>
      <c r="C31" s="89">
        <v>45600.670682870368</v>
      </c>
      <c r="D31" s="98"/>
      <c r="E31" s="98">
        <v>12420</v>
      </c>
      <c r="F31" s="19"/>
      <c r="G31" s="19" t="s">
        <v>9</v>
      </c>
      <c r="H31" s="19"/>
      <c r="I31" s="2"/>
    </row>
    <row r="32" spans="1:9" x14ac:dyDescent="0.3">
      <c r="A32" s="89">
        <v>45601.387280092589</v>
      </c>
      <c r="B32" s="19" t="s">
        <v>993</v>
      </c>
      <c r="C32" s="89">
        <v>45601.387280092589</v>
      </c>
      <c r="D32" s="98"/>
      <c r="E32" s="98">
        <v>6000</v>
      </c>
      <c r="F32" s="19" t="s">
        <v>996</v>
      </c>
      <c r="G32" s="19" t="s">
        <v>9</v>
      </c>
      <c r="H32" s="19"/>
      <c r="I32" s="2"/>
    </row>
    <row r="33" spans="1:9" x14ac:dyDescent="0.3">
      <c r="A33" s="87">
        <v>45600.759988425925</v>
      </c>
      <c r="B33" s="15" t="s">
        <v>994</v>
      </c>
      <c r="C33" s="87">
        <v>45601.698553240742</v>
      </c>
      <c r="D33" s="96">
        <v>20.43</v>
      </c>
      <c r="E33" s="96"/>
      <c r="F33" s="80"/>
      <c r="G33" s="94" t="s">
        <v>14</v>
      </c>
      <c r="H33" s="15"/>
      <c r="I33" s="2"/>
    </row>
    <row r="34" spans="1:9" x14ac:dyDescent="0.3">
      <c r="A34" s="89">
        <v>45602.352002314816</v>
      </c>
      <c r="B34" s="19" t="s">
        <v>163</v>
      </c>
      <c r="C34" s="89">
        <v>45602.352002314816</v>
      </c>
      <c r="D34" s="98"/>
      <c r="E34" s="98">
        <v>4800</v>
      </c>
      <c r="F34" s="19" t="s">
        <v>997</v>
      </c>
      <c r="G34" s="19" t="s">
        <v>9</v>
      </c>
      <c r="H34" s="19"/>
      <c r="I34" s="2"/>
    </row>
    <row r="35" spans="1:9" x14ac:dyDescent="0.3">
      <c r="A35" s="87">
        <v>45601.535474537035</v>
      </c>
      <c r="B35" s="15" t="s">
        <v>995</v>
      </c>
      <c r="C35" s="87">
        <v>45602.679432870369</v>
      </c>
      <c r="D35" s="96">
        <v>378.6</v>
      </c>
      <c r="E35" s="96"/>
      <c r="F35" s="80"/>
      <c r="G35" s="94" t="s">
        <v>14</v>
      </c>
      <c r="H35" s="15"/>
      <c r="I35" s="2"/>
    </row>
    <row r="36" spans="1:9" x14ac:dyDescent="0.3">
      <c r="A36" s="88">
        <v>45602.413506944446</v>
      </c>
      <c r="B36" s="11" t="s">
        <v>238</v>
      </c>
      <c r="C36" s="88">
        <v>45603.003796296296</v>
      </c>
      <c r="D36" s="97">
        <v>924.6</v>
      </c>
      <c r="E36" s="97"/>
      <c r="F36" s="11" t="s">
        <v>141</v>
      </c>
      <c r="G36" s="92" t="s">
        <v>13</v>
      </c>
      <c r="H36" s="11" t="s">
        <v>1000</v>
      </c>
      <c r="I36" s="2"/>
    </row>
    <row r="37" spans="1:9" x14ac:dyDescent="0.3">
      <c r="A37" s="87">
        <v>45602.412997685184</v>
      </c>
      <c r="B37" s="15" t="s">
        <v>600</v>
      </c>
      <c r="C37" s="87">
        <v>45603.003854166665</v>
      </c>
      <c r="D37" s="96">
        <v>2102.4</v>
      </c>
      <c r="E37" s="96"/>
      <c r="F37" s="80" t="s">
        <v>998</v>
      </c>
      <c r="G37" s="94" t="s">
        <v>25</v>
      </c>
      <c r="H37" s="15"/>
      <c r="I37" s="2"/>
    </row>
    <row r="38" spans="1:9" x14ac:dyDescent="0.3">
      <c r="A38" s="87">
        <v>45602.413171296299</v>
      </c>
      <c r="B38" s="15" t="s">
        <v>600</v>
      </c>
      <c r="C38" s="87">
        <v>45603.004212962966</v>
      </c>
      <c r="D38" s="96">
        <v>2084.4</v>
      </c>
      <c r="E38" s="96"/>
      <c r="F38" s="80" t="s">
        <v>999</v>
      </c>
      <c r="G38" s="94" t="s">
        <v>25</v>
      </c>
      <c r="H38" s="15"/>
      <c r="I38" s="2"/>
    </row>
    <row r="39" spans="1:9" x14ac:dyDescent="0.3">
      <c r="A39" s="89">
        <v>45603.34851851852</v>
      </c>
      <c r="B39" s="19" t="s">
        <v>924</v>
      </c>
      <c r="C39" s="89">
        <v>45603.34851851852</v>
      </c>
      <c r="D39" s="98"/>
      <c r="E39" s="98">
        <v>12600</v>
      </c>
      <c r="F39" s="19"/>
      <c r="G39" s="19" t="s">
        <v>9</v>
      </c>
      <c r="H39" s="19"/>
      <c r="I39" s="2"/>
    </row>
    <row r="40" spans="1:9" x14ac:dyDescent="0.3">
      <c r="A40" s="89">
        <v>45604.336886574078</v>
      </c>
      <c r="B40" s="19" t="s">
        <v>135</v>
      </c>
      <c r="C40" s="89">
        <v>45604.336886574078</v>
      </c>
      <c r="D40" s="98"/>
      <c r="E40" s="98">
        <v>14868</v>
      </c>
      <c r="F40" s="19" t="s">
        <v>1001</v>
      </c>
      <c r="G40" s="19" t="s">
        <v>9</v>
      </c>
      <c r="H40" s="19"/>
      <c r="I40" s="2"/>
    </row>
    <row r="41" spans="1:9" x14ac:dyDescent="0.3">
      <c r="A41" s="89">
        <v>45604.346307870372</v>
      </c>
      <c r="B41" s="19" t="s">
        <v>441</v>
      </c>
      <c r="C41" s="89">
        <v>45604.346307870372</v>
      </c>
      <c r="D41" s="98"/>
      <c r="E41" s="98">
        <v>18240</v>
      </c>
      <c r="F41" s="19" t="s">
        <v>1002</v>
      </c>
      <c r="G41" s="19" t="s">
        <v>9</v>
      </c>
      <c r="H41" s="19"/>
      <c r="I41" s="2"/>
    </row>
    <row r="42" spans="1:9" x14ac:dyDescent="0.3">
      <c r="A42" s="89">
        <v>45604.354583333334</v>
      </c>
      <c r="B42" s="19" t="s">
        <v>160</v>
      </c>
      <c r="C42" s="89">
        <v>45604.354583333334</v>
      </c>
      <c r="D42" s="98"/>
      <c r="E42" s="98">
        <v>13104</v>
      </c>
      <c r="F42" s="19" t="s">
        <v>1003</v>
      </c>
      <c r="G42" s="19" t="s">
        <v>9</v>
      </c>
      <c r="H42" s="19"/>
      <c r="I42" s="2"/>
    </row>
    <row r="43" spans="1:9" x14ac:dyDescent="0.3">
      <c r="A43" s="89">
        <v>45604.356180555558</v>
      </c>
      <c r="B43" s="19" t="s">
        <v>176</v>
      </c>
      <c r="C43" s="89">
        <v>45604.356180555558</v>
      </c>
      <c r="D43" s="98"/>
      <c r="E43" s="98">
        <v>18144</v>
      </c>
      <c r="F43" s="19" t="s">
        <v>1004</v>
      </c>
      <c r="G43" s="19" t="s">
        <v>9</v>
      </c>
      <c r="H43" s="19"/>
      <c r="I43" s="2"/>
    </row>
    <row r="44" spans="1:9" x14ac:dyDescent="0.3">
      <c r="A44" s="89">
        <v>45604.358298611114</v>
      </c>
      <c r="B44" s="19" t="s">
        <v>160</v>
      </c>
      <c r="C44" s="89">
        <v>45604.358298611114</v>
      </c>
      <c r="D44" s="98"/>
      <c r="E44" s="98">
        <v>980.56</v>
      </c>
      <c r="F44" s="19" t="s">
        <v>1005</v>
      </c>
      <c r="G44" s="19" t="s">
        <v>9</v>
      </c>
      <c r="H44" s="19"/>
      <c r="I44" s="2"/>
    </row>
    <row r="45" spans="1:9" x14ac:dyDescent="0.3">
      <c r="A45" s="89">
        <v>45604.634814814817</v>
      </c>
      <c r="B45" s="19" t="s">
        <v>169</v>
      </c>
      <c r="C45" s="89">
        <v>45604.634814814817</v>
      </c>
      <c r="D45" s="98"/>
      <c r="E45" s="98">
        <v>16698</v>
      </c>
      <c r="F45" s="19" t="s">
        <v>1006</v>
      </c>
      <c r="G45" s="19" t="s">
        <v>9</v>
      </c>
      <c r="H45" s="19"/>
      <c r="I45" s="2"/>
    </row>
    <row r="46" spans="1:9" x14ac:dyDescent="0.3">
      <c r="A46" s="89">
        <v>45604.65116898148</v>
      </c>
      <c r="B46" s="19" t="s">
        <v>646</v>
      </c>
      <c r="C46" s="89">
        <v>45604.65116898148</v>
      </c>
      <c r="D46" s="98"/>
      <c r="E46" s="98">
        <v>26712</v>
      </c>
      <c r="F46" s="19" t="s">
        <v>1007</v>
      </c>
      <c r="G46" s="19" t="s">
        <v>9</v>
      </c>
      <c r="H46" s="19"/>
      <c r="I46" s="2"/>
    </row>
    <row r="47" spans="1:9" x14ac:dyDescent="0.3">
      <c r="A47" s="89">
        <v>45607.349351851852</v>
      </c>
      <c r="B47" s="19" t="s">
        <v>127</v>
      </c>
      <c r="C47" s="89">
        <v>45607.349351851852</v>
      </c>
      <c r="D47" s="98"/>
      <c r="E47" s="98">
        <v>8424</v>
      </c>
      <c r="F47" s="19" t="s">
        <v>1008</v>
      </c>
      <c r="G47" s="19" t="s">
        <v>9</v>
      </c>
      <c r="H47" s="19"/>
      <c r="I47" s="2"/>
    </row>
    <row r="48" spans="1:9" x14ac:dyDescent="0.3">
      <c r="A48" s="87">
        <v>45606.209340277775</v>
      </c>
      <c r="B48" s="15" t="s">
        <v>390</v>
      </c>
      <c r="C48" s="87">
        <v>45608.403067129628</v>
      </c>
      <c r="D48" s="96">
        <v>22.99</v>
      </c>
      <c r="E48" s="96"/>
      <c r="F48" s="80"/>
      <c r="G48" s="94" t="s">
        <v>14</v>
      </c>
      <c r="H48" s="15"/>
      <c r="I48" s="2"/>
    </row>
    <row r="49" spans="1:9" x14ac:dyDescent="0.3">
      <c r="A49" s="88">
        <v>45608.601840277777</v>
      </c>
      <c r="B49" s="11" t="s">
        <v>72</v>
      </c>
      <c r="C49" s="88">
        <v>45609.342141203706</v>
      </c>
      <c r="D49" s="97">
        <v>885.57</v>
      </c>
      <c r="E49" s="97"/>
      <c r="F49" s="11" t="s">
        <v>1013</v>
      </c>
      <c r="G49" s="92" t="s">
        <v>13</v>
      </c>
      <c r="H49" s="11"/>
      <c r="I49" s="2"/>
    </row>
    <row r="50" spans="1:9" x14ac:dyDescent="0.3">
      <c r="A50" s="89">
        <v>45610.336319444446</v>
      </c>
      <c r="B50" s="19" t="s">
        <v>197</v>
      </c>
      <c r="C50" s="89">
        <v>45610.336319444446</v>
      </c>
      <c r="D50" s="98"/>
      <c r="E50" s="98">
        <v>13608</v>
      </c>
      <c r="F50" s="19" t="s">
        <v>1009</v>
      </c>
      <c r="G50" s="19" t="s">
        <v>9</v>
      </c>
      <c r="H50" s="19"/>
      <c r="I50" s="2"/>
    </row>
    <row r="51" spans="1:9" x14ac:dyDescent="0.3">
      <c r="A51" s="89">
        <v>45610.348391203705</v>
      </c>
      <c r="B51" s="19" t="s">
        <v>199</v>
      </c>
      <c r="C51" s="89">
        <v>45610.348391203705</v>
      </c>
      <c r="D51" s="98"/>
      <c r="E51" s="98">
        <v>3852</v>
      </c>
      <c r="F51" s="19" t="s">
        <v>1010</v>
      </c>
      <c r="G51" s="19" t="s">
        <v>9</v>
      </c>
      <c r="H51" s="19"/>
      <c r="I51" s="2"/>
    </row>
    <row r="52" spans="1:9" x14ac:dyDescent="0.3">
      <c r="A52" s="89">
        <v>45611.346180555556</v>
      </c>
      <c r="B52" s="19" t="s">
        <v>669</v>
      </c>
      <c r="C52" s="89">
        <v>45611.346180555556</v>
      </c>
      <c r="D52" s="98"/>
      <c r="E52" s="98">
        <v>9984</v>
      </c>
      <c r="F52" s="19" t="s">
        <v>1011</v>
      </c>
      <c r="G52" s="19" t="s">
        <v>9</v>
      </c>
      <c r="H52" s="19"/>
      <c r="I52" s="2"/>
    </row>
    <row r="53" spans="1:9" x14ac:dyDescent="0.3">
      <c r="A53" s="89">
        <v>45611.359861111108</v>
      </c>
      <c r="B53" s="19" t="s">
        <v>198</v>
      </c>
      <c r="C53" s="89">
        <v>45611.359861111108</v>
      </c>
      <c r="D53" s="98"/>
      <c r="E53" s="98">
        <v>16020</v>
      </c>
      <c r="F53" s="19" t="s">
        <v>1012</v>
      </c>
      <c r="G53" s="19" t="s">
        <v>9</v>
      </c>
      <c r="H53" s="19"/>
      <c r="I53" s="2"/>
    </row>
    <row r="54" spans="1:9" x14ac:dyDescent="0.3">
      <c r="A54" s="87">
        <v>45610.056388888886</v>
      </c>
      <c r="B54" s="15" t="s">
        <v>1014</v>
      </c>
      <c r="C54" s="87">
        <v>45611.640844907408</v>
      </c>
      <c r="D54" s="96">
        <v>14.04</v>
      </c>
      <c r="E54" s="96"/>
      <c r="F54" s="80"/>
      <c r="G54" s="94" t="s">
        <v>14</v>
      </c>
      <c r="H54" s="15"/>
      <c r="I54" s="2"/>
    </row>
    <row r="55" spans="1:9" x14ac:dyDescent="0.3">
      <c r="A55" s="89">
        <v>45611.646064814813</v>
      </c>
      <c r="B55" s="19" t="s">
        <v>314</v>
      </c>
      <c r="C55" s="89">
        <v>45611.646064814813</v>
      </c>
      <c r="D55" s="98"/>
      <c r="E55" s="98">
        <v>12600</v>
      </c>
      <c r="F55" s="19" t="s">
        <v>1016</v>
      </c>
      <c r="G55" s="19" t="s">
        <v>9</v>
      </c>
      <c r="H55" s="19"/>
      <c r="I55" s="2"/>
    </row>
    <row r="56" spans="1:9" x14ac:dyDescent="0.3">
      <c r="A56" s="87">
        <v>45610.541226851848</v>
      </c>
      <c r="B56" s="15" t="s">
        <v>1015</v>
      </c>
      <c r="C56" s="87">
        <v>45611.676944444444</v>
      </c>
      <c r="D56" s="96">
        <v>47.2</v>
      </c>
      <c r="E56" s="96"/>
      <c r="F56" s="80"/>
      <c r="G56" s="94" t="s">
        <v>14</v>
      </c>
      <c r="H56" s="15"/>
      <c r="I56" s="2"/>
    </row>
    <row r="57" spans="1:9" x14ac:dyDescent="0.3">
      <c r="A57" s="87">
        <v>45611.215682870374</v>
      </c>
      <c r="B57" s="15" t="s">
        <v>218</v>
      </c>
      <c r="C57" s="87">
        <v>45613.605856481481</v>
      </c>
      <c r="D57" s="96">
        <v>16.8</v>
      </c>
      <c r="E57" s="96"/>
      <c r="F57" s="80"/>
      <c r="G57" s="80" t="s">
        <v>680</v>
      </c>
      <c r="H57" s="15"/>
      <c r="I57" s="2"/>
    </row>
    <row r="58" spans="1:9" x14ac:dyDescent="0.3">
      <c r="A58" s="91">
        <v>45614.279467592591</v>
      </c>
      <c r="B58" s="13" t="s">
        <v>325</v>
      </c>
      <c r="C58" s="91">
        <v>45614.279467592591</v>
      </c>
      <c r="D58" s="100">
        <v>101574</v>
      </c>
      <c r="E58" s="100"/>
      <c r="F58" s="13" t="s">
        <v>1017</v>
      </c>
      <c r="G58" s="13" t="s">
        <v>16</v>
      </c>
      <c r="H58" s="13"/>
      <c r="I58" s="2"/>
    </row>
    <row r="59" spans="1:9" x14ac:dyDescent="0.3">
      <c r="A59" s="91">
        <v>45614.279826388891</v>
      </c>
      <c r="B59" s="13" t="s">
        <v>325</v>
      </c>
      <c r="C59" s="91">
        <v>45614.279826388891</v>
      </c>
      <c r="D59" s="100">
        <v>7</v>
      </c>
      <c r="E59" s="100"/>
      <c r="F59" s="13" t="s">
        <v>1018</v>
      </c>
      <c r="G59" s="13" t="s">
        <v>16</v>
      </c>
      <c r="H59" s="13"/>
      <c r="I59" s="2"/>
    </row>
    <row r="60" spans="1:9" x14ac:dyDescent="0.3">
      <c r="A60" s="89">
        <v>45614.327847222223</v>
      </c>
      <c r="B60" s="19" t="s">
        <v>159</v>
      </c>
      <c r="C60" s="89">
        <v>45614.327847222223</v>
      </c>
      <c r="D60" s="98"/>
      <c r="E60" s="98">
        <v>14616</v>
      </c>
      <c r="F60" s="19" t="s">
        <v>1019</v>
      </c>
      <c r="G60" s="19" t="s">
        <v>9</v>
      </c>
      <c r="H60" s="19"/>
      <c r="I60" s="2"/>
    </row>
    <row r="61" spans="1:9" x14ac:dyDescent="0.3">
      <c r="A61" s="89">
        <v>45614.342256944445</v>
      </c>
      <c r="B61" s="19" t="s">
        <v>335</v>
      </c>
      <c r="C61" s="89">
        <v>45614.342256944445</v>
      </c>
      <c r="D61" s="98"/>
      <c r="E61" s="98">
        <v>5508</v>
      </c>
      <c r="F61" s="19" t="s">
        <v>336</v>
      </c>
      <c r="G61" s="19" t="s">
        <v>9</v>
      </c>
      <c r="H61" s="19"/>
      <c r="I61" s="2"/>
    </row>
    <row r="62" spans="1:9" x14ac:dyDescent="0.3">
      <c r="A62" s="89">
        <v>45615.372349537036</v>
      </c>
      <c r="B62" s="19" t="s">
        <v>133</v>
      </c>
      <c r="C62" s="89">
        <v>45615.372349537036</v>
      </c>
      <c r="D62" s="98"/>
      <c r="E62" s="98">
        <v>12000</v>
      </c>
      <c r="F62" s="19" t="s">
        <v>1020</v>
      </c>
      <c r="G62" s="19" t="s">
        <v>9</v>
      </c>
      <c r="H62" s="19"/>
      <c r="I62" s="2"/>
    </row>
    <row r="63" spans="1:9" x14ac:dyDescent="0.3">
      <c r="A63" s="88">
        <v>45615.761122685188</v>
      </c>
      <c r="B63" s="11" t="s">
        <v>766</v>
      </c>
      <c r="C63" s="88">
        <v>45615.76116898148</v>
      </c>
      <c r="D63" s="97">
        <v>500</v>
      </c>
      <c r="E63" s="97"/>
      <c r="F63" s="11" t="s">
        <v>1021</v>
      </c>
      <c r="G63" s="92" t="s">
        <v>56</v>
      </c>
      <c r="H63" s="11"/>
      <c r="I63" s="2"/>
    </row>
    <row r="64" spans="1:9" x14ac:dyDescent="0.3">
      <c r="A64" s="88">
        <v>45616.272407407407</v>
      </c>
      <c r="B64" s="11" t="s">
        <v>599</v>
      </c>
      <c r="C64" s="88">
        <v>45616.272407407407</v>
      </c>
      <c r="D64" s="97">
        <v>2909.1</v>
      </c>
      <c r="E64" s="97"/>
      <c r="F64" s="11"/>
      <c r="G64" s="92" t="s">
        <v>601</v>
      </c>
      <c r="H64" s="11"/>
      <c r="I64" s="2"/>
    </row>
    <row r="65" spans="1:9" x14ac:dyDescent="0.3">
      <c r="A65" s="89">
        <v>45616.331643518519</v>
      </c>
      <c r="B65" s="19" t="s">
        <v>282</v>
      </c>
      <c r="C65" s="89">
        <v>45616.331643518519</v>
      </c>
      <c r="D65" s="98"/>
      <c r="E65" s="98">
        <v>12852</v>
      </c>
      <c r="F65" s="19"/>
      <c r="G65" s="19" t="s">
        <v>9</v>
      </c>
      <c r="H65" s="19"/>
      <c r="I65" s="2"/>
    </row>
    <row r="66" spans="1:9" x14ac:dyDescent="0.3">
      <c r="A66" s="89">
        <v>45616.332754629628</v>
      </c>
      <c r="B66" s="19" t="s">
        <v>177</v>
      </c>
      <c r="C66" s="89">
        <v>45616.332754629628</v>
      </c>
      <c r="D66" s="98"/>
      <c r="E66" s="98">
        <v>7800</v>
      </c>
      <c r="F66" s="19" t="s">
        <v>1022</v>
      </c>
      <c r="G66" s="19" t="s">
        <v>9</v>
      </c>
      <c r="H66" s="19"/>
      <c r="I66" s="2"/>
    </row>
    <row r="67" spans="1:9" x14ac:dyDescent="0.3">
      <c r="A67" s="88">
        <v>45615.763923611114</v>
      </c>
      <c r="B67" s="11" t="s">
        <v>94</v>
      </c>
      <c r="C67" s="88">
        <v>45616.337118055555</v>
      </c>
      <c r="D67" s="97">
        <v>5300.73</v>
      </c>
      <c r="E67" s="97"/>
      <c r="F67" s="11" t="s">
        <v>141</v>
      </c>
      <c r="G67" s="92" t="s">
        <v>13</v>
      </c>
      <c r="H67" s="11" t="s">
        <v>1023</v>
      </c>
      <c r="I67" s="2"/>
    </row>
    <row r="68" spans="1:9" x14ac:dyDescent="0.3">
      <c r="A68" s="91">
        <v>45617.278969907406</v>
      </c>
      <c r="B68" s="13" t="s">
        <v>223</v>
      </c>
      <c r="C68" s="91">
        <v>45617.278969907406</v>
      </c>
      <c r="D68" s="100">
        <v>21410</v>
      </c>
      <c r="E68" s="100" t="s">
        <v>1024</v>
      </c>
      <c r="F68" s="13" t="s">
        <v>1025</v>
      </c>
      <c r="G68" s="13" t="s">
        <v>17</v>
      </c>
      <c r="H68" s="13"/>
      <c r="I68" s="2"/>
    </row>
    <row r="69" spans="1:9" x14ac:dyDescent="0.3">
      <c r="A69" s="87">
        <v>45618.268807870372</v>
      </c>
      <c r="B69" s="15" t="s">
        <v>213</v>
      </c>
      <c r="C69" s="87">
        <v>45618.268807870372</v>
      </c>
      <c r="D69" s="96">
        <v>2</v>
      </c>
      <c r="E69" s="96" t="s">
        <v>1024</v>
      </c>
      <c r="F69" s="80" t="s">
        <v>1024</v>
      </c>
      <c r="G69" s="94" t="s">
        <v>14</v>
      </c>
      <c r="H69" s="15"/>
      <c r="I69" s="2"/>
    </row>
    <row r="70" spans="1:9" x14ac:dyDescent="0.3">
      <c r="A70" s="89">
        <v>45618.453333333331</v>
      </c>
      <c r="B70" s="19" t="s">
        <v>736</v>
      </c>
      <c r="C70" s="89">
        <v>45618.453333333331</v>
      </c>
      <c r="D70" s="98" t="s">
        <v>1024</v>
      </c>
      <c r="E70" s="98">
        <v>12084</v>
      </c>
      <c r="F70" s="19" t="s">
        <v>1026</v>
      </c>
      <c r="G70" s="19" t="s">
        <v>9</v>
      </c>
      <c r="H70" s="19"/>
      <c r="I70" s="2"/>
    </row>
    <row r="71" spans="1:9" x14ac:dyDescent="0.3">
      <c r="A71" s="91">
        <v>45621.291481481479</v>
      </c>
      <c r="B71" s="13" t="s">
        <v>230</v>
      </c>
      <c r="C71" s="91">
        <v>45621.291481481479</v>
      </c>
      <c r="D71" s="100">
        <v>35085.660000000003</v>
      </c>
      <c r="E71" s="100" t="s">
        <v>1024</v>
      </c>
      <c r="F71" s="13" t="s">
        <v>1027</v>
      </c>
      <c r="G71" s="13" t="s">
        <v>18</v>
      </c>
      <c r="H71" s="13"/>
      <c r="I71" s="2"/>
    </row>
    <row r="72" spans="1:9" x14ac:dyDescent="0.3">
      <c r="A72" s="88">
        <v>45618.756608796299</v>
      </c>
      <c r="B72" s="11" t="s">
        <v>326</v>
      </c>
      <c r="C72" s="88">
        <v>45621.338518518518</v>
      </c>
      <c r="D72" s="97">
        <v>6035.85</v>
      </c>
      <c r="E72" s="97" t="s">
        <v>1024</v>
      </c>
      <c r="F72" s="11" t="s">
        <v>1028</v>
      </c>
      <c r="G72" s="92" t="s">
        <v>420</v>
      </c>
      <c r="H72" s="11" t="s">
        <v>1033</v>
      </c>
      <c r="I72" s="2"/>
    </row>
    <row r="73" spans="1:9" x14ac:dyDescent="0.3">
      <c r="A73" s="88">
        <v>45618.756261574075</v>
      </c>
      <c r="B73" s="11" t="s">
        <v>1029</v>
      </c>
      <c r="C73" s="88">
        <v>45621.338634259257</v>
      </c>
      <c r="D73" s="97">
        <v>206.27</v>
      </c>
      <c r="E73" s="97" t="s">
        <v>1024</v>
      </c>
      <c r="F73" s="11" t="s">
        <v>1030</v>
      </c>
      <c r="G73" s="92" t="s">
        <v>12</v>
      </c>
      <c r="H73" s="11"/>
      <c r="I73" s="2"/>
    </row>
    <row r="74" spans="1:9" x14ac:dyDescent="0.3">
      <c r="A74" s="87">
        <v>45620.678252314814</v>
      </c>
      <c r="B74" s="15" t="s">
        <v>1031</v>
      </c>
      <c r="C74" s="87">
        <v>45621.633622685185</v>
      </c>
      <c r="D74" s="96">
        <v>17.350000000000001</v>
      </c>
      <c r="E74" s="96" t="s">
        <v>1024</v>
      </c>
      <c r="F74" s="80" t="s">
        <v>1024</v>
      </c>
      <c r="G74" s="94" t="s">
        <v>14</v>
      </c>
      <c r="H74" s="15"/>
      <c r="I74" s="2"/>
    </row>
    <row r="75" spans="1:9" x14ac:dyDescent="0.3">
      <c r="A75" s="89">
        <v>45621.636736111112</v>
      </c>
      <c r="B75" s="19" t="s">
        <v>924</v>
      </c>
      <c r="C75" s="89">
        <v>45621.636736111112</v>
      </c>
      <c r="D75" s="98" t="s">
        <v>1024</v>
      </c>
      <c r="E75" s="98">
        <v>8832</v>
      </c>
      <c r="F75" s="19" t="s">
        <v>1024</v>
      </c>
      <c r="G75" s="19" t="s">
        <v>9</v>
      </c>
      <c r="H75" s="19"/>
      <c r="I75" s="2"/>
    </row>
    <row r="76" spans="1:9" x14ac:dyDescent="0.3">
      <c r="A76" s="89">
        <v>45621.643738425926</v>
      </c>
      <c r="B76" s="19" t="s">
        <v>277</v>
      </c>
      <c r="C76" s="89">
        <v>45621.643738425926</v>
      </c>
      <c r="D76" s="98" t="s">
        <v>1024</v>
      </c>
      <c r="E76" s="98">
        <v>18547.2</v>
      </c>
      <c r="F76" s="19" t="s">
        <v>1032</v>
      </c>
      <c r="G76" s="19" t="s">
        <v>9</v>
      </c>
      <c r="H76" s="19"/>
      <c r="I76" s="2"/>
    </row>
    <row r="77" spans="1:9" x14ac:dyDescent="0.3">
      <c r="A77" s="87">
        <v>45621.504710648151</v>
      </c>
      <c r="B77" s="15" t="s">
        <v>217</v>
      </c>
      <c r="C77" s="87">
        <v>45622.612430555557</v>
      </c>
      <c r="D77" s="96">
        <v>3.2</v>
      </c>
      <c r="E77" s="96"/>
      <c r="F77" s="80"/>
      <c r="G77" s="80" t="s">
        <v>14</v>
      </c>
      <c r="H77" s="15"/>
      <c r="I77" s="2"/>
    </row>
    <row r="78" spans="1:9" x14ac:dyDescent="0.3">
      <c r="A78" s="89">
        <v>45622.636967592596</v>
      </c>
      <c r="B78" s="19" t="s">
        <v>646</v>
      </c>
      <c r="C78" s="89">
        <v>45622.636967592596</v>
      </c>
      <c r="D78" s="98"/>
      <c r="E78" s="98">
        <v>14112</v>
      </c>
      <c r="F78" s="19" t="s">
        <v>1034</v>
      </c>
      <c r="G78" s="19" t="s">
        <v>9</v>
      </c>
      <c r="H78" s="19"/>
      <c r="I78" s="2"/>
    </row>
    <row r="79" spans="1:9" x14ac:dyDescent="0.3">
      <c r="A79" s="87">
        <v>45621.418842592589</v>
      </c>
      <c r="B79" s="15" t="s">
        <v>598</v>
      </c>
      <c r="C79" s="87">
        <v>45622.646585648145</v>
      </c>
      <c r="D79" s="96">
        <v>23.88</v>
      </c>
      <c r="E79" s="96"/>
      <c r="F79" s="80"/>
      <c r="G79" s="80" t="s">
        <v>14</v>
      </c>
      <c r="H79" s="15"/>
      <c r="I79" s="2"/>
    </row>
    <row r="80" spans="1:9" x14ac:dyDescent="0.3">
      <c r="A80" s="87">
        <v>45623.267280092594</v>
      </c>
      <c r="B80" s="15" t="s">
        <v>231</v>
      </c>
      <c r="C80" s="87">
        <v>45623.267280092594</v>
      </c>
      <c r="D80" s="96">
        <v>38.36</v>
      </c>
      <c r="E80" s="96"/>
      <c r="F80" s="80" t="s">
        <v>245</v>
      </c>
      <c r="G80" s="15" t="s">
        <v>15</v>
      </c>
      <c r="H80" s="15"/>
      <c r="I80" s="2"/>
    </row>
    <row r="81" spans="1:9" x14ac:dyDescent="0.3">
      <c r="A81" s="90">
        <v>45624.274965277778</v>
      </c>
      <c r="B81" s="22" t="s">
        <v>223</v>
      </c>
      <c r="C81" s="90">
        <v>45624.274965277778</v>
      </c>
      <c r="D81" s="99">
        <v>86620</v>
      </c>
      <c r="E81" s="99"/>
      <c r="F81" s="22" t="s">
        <v>1035</v>
      </c>
      <c r="G81" s="22" t="s">
        <v>21</v>
      </c>
      <c r="H81" s="22"/>
      <c r="I81" s="2"/>
    </row>
    <row r="82" spans="1:9" x14ac:dyDescent="0.3">
      <c r="A82" s="89">
        <v>45624.331759259258</v>
      </c>
      <c r="B82" s="19" t="s">
        <v>126</v>
      </c>
      <c r="C82" s="89">
        <v>45624.331759259258</v>
      </c>
      <c r="D82" s="98"/>
      <c r="E82" s="98">
        <v>11016</v>
      </c>
      <c r="F82" s="19" t="s">
        <v>1036</v>
      </c>
      <c r="G82" s="19"/>
      <c r="H82" s="19"/>
      <c r="I82" s="2"/>
    </row>
    <row r="83" spans="1:9" x14ac:dyDescent="0.3">
      <c r="A83" s="90">
        <v>45624.355219907404</v>
      </c>
      <c r="B83" s="22" t="s">
        <v>584</v>
      </c>
      <c r="C83" s="90">
        <v>45624.355231481481</v>
      </c>
      <c r="D83" s="99">
        <v>12320</v>
      </c>
      <c r="E83" s="99"/>
      <c r="F83" s="22" t="s">
        <v>1037</v>
      </c>
      <c r="G83" s="22" t="s">
        <v>584</v>
      </c>
      <c r="H83" s="22"/>
      <c r="I83" s="2"/>
    </row>
    <row r="84" spans="1:9" x14ac:dyDescent="0.3">
      <c r="A84" s="87">
        <v>45624.355231481481</v>
      </c>
      <c r="B84" s="15" t="s">
        <v>69</v>
      </c>
      <c r="C84" s="87">
        <v>45624.355243055557</v>
      </c>
      <c r="D84" s="96">
        <v>5</v>
      </c>
      <c r="E84" s="96"/>
      <c r="F84" s="80" t="s">
        <v>955</v>
      </c>
      <c r="G84" s="80" t="s">
        <v>8</v>
      </c>
      <c r="H84" s="15"/>
      <c r="I84" s="2"/>
    </row>
    <row r="85" spans="1:9" x14ac:dyDescent="0.3">
      <c r="A85" s="90">
        <v>45624.356354166666</v>
      </c>
      <c r="B85" s="22" t="s">
        <v>584</v>
      </c>
      <c r="C85" s="90">
        <v>45624.356354166666</v>
      </c>
      <c r="D85" s="99">
        <v>11220</v>
      </c>
      <c r="E85" s="99"/>
      <c r="F85" s="22" t="s">
        <v>1038</v>
      </c>
      <c r="G85" s="22" t="s">
        <v>584</v>
      </c>
      <c r="H85" s="22"/>
      <c r="I85" s="2"/>
    </row>
    <row r="86" spans="1:9" x14ac:dyDescent="0.3">
      <c r="A86" s="87">
        <v>45624.356354166666</v>
      </c>
      <c r="B86" s="15" t="s">
        <v>69</v>
      </c>
      <c r="C86" s="87">
        <v>45624.356365740743</v>
      </c>
      <c r="D86" s="96">
        <v>5</v>
      </c>
      <c r="E86" s="96"/>
      <c r="F86" s="80" t="s">
        <v>955</v>
      </c>
      <c r="G86" s="80" t="s">
        <v>8</v>
      </c>
      <c r="H86" s="15"/>
      <c r="I86" s="2"/>
    </row>
    <row r="87" spans="1:9" x14ac:dyDescent="0.3">
      <c r="A87" s="89">
        <v>45624.364317129628</v>
      </c>
      <c r="B87" s="19" t="s">
        <v>127</v>
      </c>
      <c r="C87" s="89">
        <v>45624.364317129628</v>
      </c>
      <c r="D87" s="98"/>
      <c r="E87" s="98">
        <v>14904</v>
      </c>
      <c r="F87" s="19" t="s">
        <v>1039</v>
      </c>
      <c r="G87" s="19" t="s">
        <v>9</v>
      </c>
      <c r="H87" s="19"/>
      <c r="I87" s="2"/>
    </row>
    <row r="88" spans="1:9" x14ac:dyDescent="0.3">
      <c r="A88" s="89">
        <v>45624.364502314813</v>
      </c>
      <c r="B88" s="19" t="s">
        <v>127</v>
      </c>
      <c r="C88" s="89">
        <v>45624.364502314813</v>
      </c>
      <c r="D88" s="98"/>
      <c r="E88" s="98">
        <v>19182</v>
      </c>
      <c r="F88" s="19" t="s">
        <v>1040</v>
      </c>
      <c r="G88" s="19" t="s">
        <v>9</v>
      </c>
      <c r="H88" s="19"/>
      <c r="I88" s="2"/>
    </row>
    <row r="89" spans="1:9" x14ac:dyDescent="0.3">
      <c r="A89" s="89">
        <v>45624.36614583333</v>
      </c>
      <c r="B89" s="19" t="s">
        <v>127</v>
      </c>
      <c r="C89" s="89">
        <v>45624.36614583333</v>
      </c>
      <c r="D89" s="98"/>
      <c r="E89" s="98">
        <v>11040</v>
      </c>
      <c r="F89" s="19" t="s">
        <v>1041</v>
      </c>
      <c r="G89" s="19" t="s">
        <v>9</v>
      </c>
      <c r="H89" s="19"/>
      <c r="I89" s="2"/>
    </row>
    <row r="90" spans="1:9" x14ac:dyDescent="0.3">
      <c r="A90" s="88">
        <v>45624.353912037041</v>
      </c>
      <c r="B90" s="11" t="s">
        <v>1042</v>
      </c>
      <c r="C90" s="88">
        <v>45624.460532407407</v>
      </c>
      <c r="D90" s="97">
        <v>1899</v>
      </c>
      <c r="E90" s="97"/>
      <c r="F90" s="11" t="s">
        <v>1043</v>
      </c>
      <c r="G90" s="92" t="s">
        <v>12</v>
      </c>
      <c r="H90" s="11"/>
      <c r="I90" s="2"/>
    </row>
    <row r="91" spans="1:9" x14ac:dyDescent="0.3">
      <c r="A91" s="88">
        <v>45624.338483796295</v>
      </c>
      <c r="B91" s="11" t="s">
        <v>72</v>
      </c>
      <c r="C91" s="88">
        <v>45624.461099537039</v>
      </c>
      <c r="D91" s="97">
        <v>3262.8</v>
      </c>
      <c r="E91" s="97"/>
      <c r="F91" s="11" t="s">
        <v>141</v>
      </c>
      <c r="G91" s="92" t="s">
        <v>13</v>
      </c>
      <c r="H91" s="11" t="s">
        <v>1054</v>
      </c>
      <c r="I91" s="2"/>
    </row>
    <row r="92" spans="1:9" x14ac:dyDescent="0.3">
      <c r="A92" s="89">
        <v>45624.625138888892</v>
      </c>
      <c r="B92" s="19" t="s">
        <v>346</v>
      </c>
      <c r="C92" s="89">
        <v>45624.625138888892</v>
      </c>
      <c r="D92" s="98"/>
      <c r="E92" s="98">
        <v>6120</v>
      </c>
      <c r="F92" s="19" t="s">
        <v>1044</v>
      </c>
      <c r="G92" s="19" t="s">
        <v>9</v>
      </c>
      <c r="H92" s="19"/>
      <c r="I92" s="2"/>
    </row>
    <row r="93" spans="1:9" x14ac:dyDescent="0.3">
      <c r="A93" s="89">
        <v>45625.337708333333</v>
      </c>
      <c r="B93" s="19" t="s">
        <v>282</v>
      </c>
      <c r="C93" s="89">
        <v>45625.337708333333</v>
      </c>
      <c r="D93" s="98"/>
      <c r="E93" s="98">
        <v>12852</v>
      </c>
      <c r="F93" s="19"/>
      <c r="G93" s="19" t="s">
        <v>9</v>
      </c>
      <c r="H93" s="19"/>
      <c r="I93" s="2"/>
    </row>
    <row r="94" spans="1:9" x14ac:dyDescent="0.3">
      <c r="A94" s="89">
        <v>45625.34306712963</v>
      </c>
      <c r="B94" s="19" t="s">
        <v>282</v>
      </c>
      <c r="C94" s="89">
        <v>45625.34306712963</v>
      </c>
      <c r="D94" s="98"/>
      <c r="E94" s="98">
        <v>9576</v>
      </c>
      <c r="F94" s="19"/>
      <c r="G94" s="19" t="s">
        <v>9</v>
      </c>
      <c r="H94" s="19"/>
      <c r="I94" s="2"/>
    </row>
    <row r="95" spans="1:9" x14ac:dyDescent="0.3">
      <c r="A95" s="89">
        <v>45625.347604166665</v>
      </c>
      <c r="B95" s="19" t="s">
        <v>278</v>
      </c>
      <c r="C95" s="89">
        <v>45625.347604166665</v>
      </c>
      <c r="D95" s="98"/>
      <c r="E95" s="98">
        <v>14616</v>
      </c>
      <c r="F95" s="19" t="s">
        <v>1045</v>
      </c>
      <c r="G95" s="19" t="s">
        <v>9</v>
      </c>
      <c r="H95" s="19"/>
      <c r="I95" s="2"/>
    </row>
    <row r="96" spans="1:9" x14ac:dyDescent="0.3">
      <c r="A96" s="89">
        <v>45625.526458333334</v>
      </c>
      <c r="B96" s="19" t="s">
        <v>70</v>
      </c>
      <c r="C96" s="89">
        <v>45625.526458333334</v>
      </c>
      <c r="D96" s="98"/>
      <c r="E96" s="98">
        <v>10800</v>
      </c>
      <c r="F96" s="19" t="s">
        <v>1046</v>
      </c>
      <c r="G96" s="19" t="s">
        <v>9</v>
      </c>
      <c r="H96" s="19"/>
      <c r="I96" s="2"/>
    </row>
    <row r="97" spans="1:9" x14ac:dyDescent="0.3">
      <c r="A97" s="89">
        <v>45625.618472222224</v>
      </c>
      <c r="B97" s="19" t="s">
        <v>243</v>
      </c>
      <c r="C97" s="89">
        <v>45625.618472222224</v>
      </c>
      <c r="D97" s="98"/>
      <c r="E97" s="98">
        <v>5400</v>
      </c>
      <c r="F97" s="19" t="s">
        <v>1047</v>
      </c>
      <c r="G97" s="19" t="s">
        <v>9</v>
      </c>
      <c r="H97" s="19"/>
      <c r="I97" s="2"/>
    </row>
    <row r="98" spans="1:9" x14ac:dyDescent="0.3">
      <c r="A98" s="89">
        <v>45625.637199074074</v>
      </c>
      <c r="B98" s="19" t="s">
        <v>243</v>
      </c>
      <c r="C98" s="89">
        <v>45625.637199074074</v>
      </c>
      <c r="D98" s="98"/>
      <c r="E98" s="98">
        <v>12540</v>
      </c>
      <c r="F98" s="19" t="s">
        <v>1048</v>
      </c>
      <c r="G98" s="19" t="s">
        <v>9</v>
      </c>
      <c r="H98" s="19"/>
      <c r="I98" s="2"/>
    </row>
    <row r="99" spans="1:9" x14ac:dyDescent="0.3">
      <c r="A99" s="89">
        <v>45625.643217592595</v>
      </c>
      <c r="B99" s="19" t="s">
        <v>1049</v>
      </c>
      <c r="C99" s="89">
        <v>45625.643217592595</v>
      </c>
      <c r="D99" s="98"/>
      <c r="E99" s="98">
        <v>18396</v>
      </c>
      <c r="F99" s="19" t="s">
        <v>1050</v>
      </c>
      <c r="G99" s="19" t="s">
        <v>9</v>
      </c>
      <c r="H99" s="19"/>
      <c r="I99" s="2"/>
    </row>
    <row r="100" spans="1:9" x14ac:dyDescent="0.3">
      <c r="A100" s="88">
        <v>45625.666331018518</v>
      </c>
      <c r="B100" s="11" t="s">
        <v>144</v>
      </c>
      <c r="C100" s="88">
        <v>45625.666377314818</v>
      </c>
      <c r="D100" s="97">
        <v>3000</v>
      </c>
      <c r="E100" s="97"/>
      <c r="F100" s="11" t="s">
        <v>362</v>
      </c>
      <c r="G100" s="92" t="s">
        <v>56</v>
      </c>
      <c r="H100" s="11"/>
      <c r="I100" s="2"/>
    </row>
    <row r="101" spans="1:9" x14ac:dyDescent="0.3">
      <c r="A101" s="88">
        <v>45625.666747685187</v>
      </c>
      <c r="B101" s="11" t="s">
        <v>121</v>
      </c>
      <c r="C101" s="88">
        <v>45625.666770833333</v>
      </c>
      <c r="D101" s="97">
        <v>5000</v>
      </c>
      <c r="E101" s="97"/>
      <c r="F101" s="11" t="s">
        <v>1051</v>
      </c>
      <c r="G101" s="92" t="s">
        <v>56</v>
      </c>
      <c r="H101" s="11"/>
      <c r="I101" s="2"/>
    </row>
    <row r="102" spans="1:9" x14ac:dyDescent="0.3">
      <c r="A102" s="88">
        <v>45625.785937499997</v>
      </c>
      <c r="B102" s="11" t="s">
        <v>260</v>
      </c>
      <c r="C102" s="88">
        <v>45625.785960648151</v>
      </c>
      <c r="D102" s="97">
        <v>5710.67</v>
      </c>
      <c r="E102" s="97"/>
      <c r="F102" s="11" t="s">
        <v>1052</v>
      </c>
      <c r="G102" s="92" t="s">
        <v>13</v>
      </c>
      <c r="H102" s="11"/>
      <c r="I102" s="2"/>
    </row>
    <row r="103" spans="1:9" x14ac:dyDescent="0.3">
      <c r="A103" s="87">
        <v>45625.304849537039</v>
      </c>
      <c r="B103" s="15" t="s">
        <v>1053</v>
      </c>
      <c r="C103" s="87">
        <v>45626.625798611109</v>
      </c>
      <c r="D103" s="96">
        <v>7.13</v>
      </c>
      <c r="E103" s="96"/>
      <c r="F103" s="80"/>
      <c r="G103" s="80" t="s">
        <v>14</v>
      </c>
      <c r="H103" s="15"/>
      <c r="I103" s="2"/>
    </row>
    <row r="104" spans="1:9" x14ac:dyDescent="0.3">
      <c r="A104" s="87">
        <v>45625.297581018516</v>
      </c>
      <c r="B104" s="15" t="s">
        <v>1053</v>
      </c>
      <c r="C104" s="87">
        <v>45626.625798611109</v>
      </c>
      <c r="D104" s="96">
        <v>47.5</v>
      </c>
      <c r="E104" s="96"/>
      <c r="F104" s="80"/>
      <c r="G104" s="80" t="s">
        <v>14</v>
      </c>
      <c r="H104" s="15"/>
    </row>
    <row r="105" spans="1:9" x14ac:dyDescent="0.3">
      <c r="A105" s="87">
        <v>45626.626493055555</v>
      </c>
      <c r="B105" s="15" t="s">
        <v>69</v>
      </c>
      <c r="C105" s="87">
        <v>45626.626504629632</v>
      </c>
      <c r="D105" s="96">
        <v>0.08</v>
      </c>
      <c r="E105" s="96"/>
      <c r="F105" s="80" t="s">
        <v>393</v>
      </c>
      <c r="G105" s="80" t="s">
        <v>8</v>
      </c>
      <c r="H105" s="15"/>
    </row>
    <row r="106" spans="1:9" x14ac:dyDescent="0.3">
      <c r="A106" s="87">
        <v>45626.626493055555</v>
      </c>
      <c r="B106" s="15" t="s">
        <v>69</v>
      </c>
      <c r="C106" s="87">
        <v>45626.626504629632</v>
      </c>
      <c r="D106" s="96">
        <v>0.48</v>
      </c>
      <c r="E106" s="96"/>
      <c r="F106" s="80" t="s">
        <v>393</v>
      </c>
      <c r="G106" s="80" t="s">
        <v>8</v>
      </c>
      <c r="H106" s="15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topLeftCell="A157" zoomScaleNormal="100" workbookViewId="0">
      <selection activeCell="G190" sqref="G190"/>
    </sheetView>
  </sheetViews>
  <sheetFormatPr baseColWidth="10" defaultColWidth="11.21875" defaultRowHeight="14.4" x14ac:dyDescent="0.3"/>
  <cols>
    <col min="1" max="1" width="15.33203125" bestFit="1" customWidth="1"/>
    <col min="2" max="2" width="34.109375" bestFit="1" customWidth="1"/>
    <col min="3" max="3" width="15.33203125" bestFit="1" customWidth="1"/>
    <col min="4" max="4" width="12.5546875" style="24" bestFit="1" customWidth="1"/>
    <col min="5" max="5" width="11.5546875" style="24" bestFit="1" customWidth="1"/>
    <col min="6" max="6" width="78.109375" bestFit="1" customWidth="1"/>
    <col min="7" max="7" width="17.33203125" bestFit="1" customWidth="1"/>
    <col min="8" max="8" width="43.44140625" bestFit="1" customWidth="1"/>
    <col min="9" max="9" width="59.6640625" style="2" bestFit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87">
        <v>45627.040081018517</v>
      </c>
      <c r="B2" s="15" t="s">
        <v>69</v>
      </c>
      <c r="C2" s="87">
        <v>45627.040092592593</v>
      </c>
      <c r="D2" s="96">
        <v>7.2</v>
      </c>
      <c r="E2" s="96"/>
      <c r="F2" s="80" t="s">
        <v>137</v>
      </c>
      <c r="G2" s="101" t="s">
        <v>8</v>
      </c>
      <c r="H2" s="15"/>
    </row>
    <row r="3" spans="1:8" x14ac:dyDescent="0.3">
      <c r="A3" s="87">
        <v>45628.287766203706</v>
      </c>
      <c r="B3" s="15" t="s">
        <v>102</v>
      </c>
      <c r="C3" s="87">
        <v>45628.287766203706</v>
      </c>
      <c r="D3" s="96">
        <v>432</v>
      </c>
      <c r="E3" s="96"/>
      <c r="F3" s="80" t="s">
        <v>1055</v>
      </c>
      <c r="G3" s="15" t="s">
        <v>24</v>
      </c>
      <c r="H3" s="15"/>
    </row>
    <row r="4" spans="1:8" x14ac:dyDescent="0.3">
      <c r="A4" s="89">
        <v>45628.359305555554</v>
      </c>
      <c r="B4" s="19" t="s">
        <v>125</v>
      </c>
      <c r="C4" s="89">
        <v>45628.359305555554</v>
      </c>
      <c r="D4" s="98"/>
      <c r="E4" s="98">
        <v>17388</v>
      </c>
      <c r="F4" s="19" t="s">
        <v>1056</v>
      </c>
      <c r="G4" s="19" t="s">
        <v>9</v>
      </c>
      <c r="H4" s="19"/>
    </row>
    <row r="5" spans="1:8" x14ac:dyDescent="0.3">
      <c r="A5" s="88">
        <v>45625.63858796296</v>
      </c>
      <c r="B5" s="11" t="s">
        <v>86</v>
      </c>
      <c r="C5" s="88">
        <v>45628.377071759256</v>
      </c>
      <c r="D5" s="97">
        <v>5126.58</v>
      </c>
      <c r="E5" s="97"/>
      <c r="F5" s="11" t="s">
        <v>141</v>
      </c>
      <c r="G5" s="92" t="s">
        <v>13</v>
      </c>
      <c r="H5" s="11"/>
    </row>
    <row r="6" spans="1:8" x14ac:dyDescent="0.3">
      <c r="A6" s="88">
        <v>45625.638854166667</v>
      </c>
      <c r="B6" s="11" t="s">
        <v>766</v>
      </c>
      <c r="C6" s="88">
        <v>45628.377083333333</v>
      </c>
      <c r="D6" s="97">
        <v>3695.58</v>
      </c>
      <c r="E6" s="97"/>
      <c r="F6" s="11" t="s">
        <v>141</v>
      </c>
      <c r="G6" s="92" t="s">
        <v>13</v>
      </c>
      <c r="H6" s="11"/>
    </row>
    <row r="7" spans="1:8" x14ac:dyDescent="0.3">
      <c r="A7" s="88">
        <v>45625.638761574075</v>
      </c>
      <c r="B7" s="11" t="s">
        <v>99</v>
      </c>
      <c r="C7" s="88">
        <v>45628.377083333333</v>
      </c>
      <c r="D7" s="97">
        <v>4798.5600000000004</v>
      </c>
      <c r="E7" s="97"/>
      <c r="F7" s="11" t="s">
        <v>141</v>
      </c>
      <c r="G7" s="92" t="s">
        <v>13</v>
      </c>
      <c r="H7" s="11"/>
    </row>
    <row r="8" spans="1:8" x14ac:dyDescent="0.3">
      <c r="A8" s="88">
        <v>45625.638657407406</v>
      </c>
      <c r="B8" s="11" t="s">
        <v>240</v>
      </c>
      <c r="C8" s="88">
        <v>45628.377083333333</v>
      </c>
      <c r="D8" s="97">
        <v>5209.6000000000004</v>
      </c>
      <c r="E8" s="97"/>
      <c r="F8" s="11" t="s">
        <v>141</v>
      </c>
      <c r="G8" s="92" t="s">
        <v>13</v>
      </c>
      <c r="H8" s="11"/>
    </row>
    <row r="9" spans="1:8" x14ac:dyDescent="0.3">
      <c r="A9" s="88">
        <v>45625.63863425926</v>
      </c>
      <c r="B9" s="11" t="s">
        <v>1057</v>
      </c>
      <c r="C9" s="88">
        <v>45628.37709490741</v>
      </c>
      <c r="D9" s="97">
        <v>4429.07</v>
      </c>
      <c r="E9" s="97"/>
      <c r="F9" s="11" t="s">
        <v>141</v>
      </c>
      <c r="G9" s="92" t="s">
        <v>13</v>
      </c>
      <c r="H9" s="11"/>
    </row>
    <row r="10" spans="1:8" x14ac:dyDescent="0.3">
      <c r="A10" s="88">
        <v>45625.638819444444</v>
      </c>
      <c r="B10" s="11" t="s">
        <v>90</v>
      </c>
      <c r="C10" s="88">
        <v>45628.377106481479</v>
      </c>
      <c r="D10" s="97">
        <v>5018.05</v>
      </c>
      <c r="E10" s="97"/>
      <c r="F10" s="11" t="s">
        <v>141</v>
      </c>
      <c r="G10" s="92" t="s">
        <v>13</v>
      </c>
      <c r="H10" s="11"/>
    </row>
    <row r="11" spans="1:8" x14ac:dyDescent="0.3">
      <c r="A11" s="88">
        <v>45625.638564814813</v>
      </c>
      <c r="B11" s="11" t="s">
        <v>96</v>
      </c>
      <c r="C11" s="88">
        <v>45628.377118055556</v>
      </c>
      <c r="D11" s="97">
        <v>5107.58</v>
      </c>
      <c r="E11" s="97"/>
      <c r="F11" s="11" t="s">
        <v>141</v>
      </c>
      <c r="G11" s="92" t="s">
        <v>13</v>
      </c>
      <c r="H11" s="11"/>
    </row>
    <row r="12" spans="1:8" x14ac:dyDescent="0.3">
      <c r="A12" s="88">
        <v>45625.638657407406</v>
      </c>
      <c r="B12" s="11" t="s">
        <v>518</v>
      </c>
      <c r="C12" s="88">
        <v>45628.377129629633</v>
      </c>
      <c r="D12" s="97">
        <v>2880.88</v>
      </c>
      <c r="E12" s="97"/>
      <c r="F12" s="11" t="s">
        <v>141</v>
      </c>
      <c r="G12" s="92" t="s">
        <v>13</v>
      </c>
      <c r="H12" s="11"/>
    </row>
    <row r="13" spans="1:8" x14ac:dyDescent="0.3">
      <c r="A13" s="88">
        <v>45625.63863425926</v>
      </c>
      <c r="B13" s="11" t="s">
        <v>144</v>
      </c>
      <c r="C13" s="88">
        <v>45628.377129629633</v>
      </c>
      <c r="D13" s="97">
        <v>4570.9799999999996</v>
      </c>
      <c r="E13" s="97"/>
      <c r="F13" s="11" t="s">
        <v>141</v>
      </c>
      <c r="G13" s="92" t="s">
        <v>13</v>
      </c>
      <c r="H13" s="11"/>
    </row>
    <row r="14" spans="1:8" x14ac:dyDescent="0.3">
      <c r="A14" s="88">
        <v>45625.638784722221</v>
      </c>
      <c r="B14" s="11" t="s">
        <v>84</v>
      </c>
      <c r="C14" s="88">
        <v>45628.377175925925</v>
      </c>
      <c r="D14" s="97">
        <v>6034.95</v>
      </c>
      <c r="E14" s="97"/>
      <c r="F14" s="11" t="s">
        <v>141</v>
      </c>
      <c r="G14" s="92" t="s">
        <v>13</v>
      </c>
      <c r="H14" s="11"/>
    </row>
    <row r="15" spans="1:8" x14ac:dyDescent="0.3">
      <c r="A15" s="88">
        <v>45625.638807870368</v>
      </c>
      <c r="B15" s="11" t="s">
        <v>93</v>
      </c>
      <c r="C15" s="88">
        <v>45628.377430555556</v>
      </c>
      <c r="D15" s="97">
        <v>4589.78</v>
      </c>
      <c r="E15" s="97"/>
      <c r="F15" s="11" t="s">
        <v>141</v>
      </c>
      <c r="G15" s="92" t="s">
        <v>13</v>
      </c>
      <c r="H15" s="11"/>
    </row>
    <row r="16" spans="1:8" x14ac:dyDescent="0.3">
      <c r="A16" s="88">
        <v>45625.63858796296</v>
      </c>
      <c r="B16" s="11" t="s">
        <v>892</v>
      </c>
      <c r="C16" s="88">
        <v>45628.377430555556</v>
      </c>
      <c r="D16" s="97">
        <v>5248.87</v>
      </c>
      <c r="E16" s="97"/>
      <c r="F16" s="11" t="s">
        <v>141</v>
      </c>
      <c r="G16" s="92" t="s">
        <v>13</v>
      </c>
      <c r="H16" s="11"/>
    </row>
    <row r="17" spans="1:9" x14ac:dyDescent="0.3">
      <c r="A17" s="88">
        <v>45625.63857638889</v>
      </c>
      <c r="B17" s="11" t="s">
        <v>73</v>
      </c>
      <c r="C17" s="88">
        <v>45628.377430555556</v>
      </c>
      <c r="D17" s="97">
        <v>4461.05</v>
      </c>
      <c r="E17" s="97"/>
      <c r="F17" s="11" t="s">
        <v>141</v>
      </c>
      <c r="G17" s="92" t="s">
        <v>13</v>
      </c>
      <c r="H17" s="11"/>
    </row>
    <row r="18" spans="1:9" x14ac:dyDescent="0.3">
      <c r="A18" s="88">
        <v>45625.639502314814</v>
      </c>
      <c r="B18" s="11" t="s">
        <v>236</v>
      </c>
      <c r="C18" s="88">
        <v>45628.377465277779</v>
      </c>
      <c r="D18" s="97">
        <v>5230.0200000000004</v>
      </c>
      <c r="E18" s="97"/>
      <c r="F18" s="11" t="s">
        <v>141</v>
      </c>
      <c r="G18" s="92" t="s">
        <v>13</v>
      </c>
      <c r="H18" s="11"/>
    </row>
    <row r="19" spans="1:9" x14ac:dyDescent="0.3">
      <c r="A19" s="88">
        <v>45625.639490740738</v>
      </c>
      <c r="B19" s="11" t="s">
        <v>843</v>
      </c>
      <c r="C19" s="88">
        <v>45628.377465277779</v>
      </c>
      <c r="D19" s="97">
        <v>4100.33</v>
      </c>
      <c r="E19" s="97"/>
      <c r="F19" s="11" t="s">
        <v>141</v>
      </c>
      <c r="G19" s="92" t="s">
        <v>13</v>
      </c>
      <c r="H19" s="11"/>
    </row>
    <row r="20" spans="1:9" x14ac:dyDescent="0.3">
      <c r="A20" s="88">
        <v>45625.639687499999</v>
      </c>
      <c r="B20" s="11" t="s">
        <v>88</v>
      </c>
      <c r="C20" s="88">
        <v>45628.377476851849</v>
      </c>
      <c r="D20" s="97">
        <v>4207.84</v>
      </c>
      <c r="E20" s="97"/>
      <c r="F20" s="11" t="s">
        <v>141</v>
      </c>
      <c r="G20" s="92" t="s">
        <v>13</v>
      </c>
      <c r="H20" s="11"/>
    </row>
    <row r="21" spans="1:9" x14ac:dyDescent="0.3">
      <c r="A21" s="88">
        <v>45625.639664351853</v>
      </c>
      <c r="B21" s="11" t="s">
        <v>1058</v>
      </c>
      <c r="C21" s="88">
        <v>45628.377476851849</v>
      </c>
      <c r="D21" s="97">
        <v>5267.09</v>
      </c>
      <c r="E21" s="97"/>
      <c r="F21" s="11" t="s">
        <v>141</v>
      </c>
      <c r="G21" s="92" t="s">
        <v>13</v>
      </c>
      <c r="H21" s="11"/>
    </row>
    <row r="22" spans="1:9" x14ac:dyDescent="0.3">
      <c r="A22" s="88">
        <v>45625.639618055553</v>
      </c>
      <c r="B22" s="11" t="s">
        <v>85</v>
      </c>
      <c r="C22" s="88">
        <v>45628.377476851849</v>
      </c>
      <c r="D22" s="97">
        <v>4902.42</v>
      </c>
      <c r="E22" s="97"/>
      <c r="F22" s="11" t="s">
        <v>141</v>
      </c>
      <c r="G22" s="92" t="s">
        <v>13</v>
      </c>
      <c r="H22" s="11"/>
    </row>
    <row r="23" spans="1:9" x14ac:dyDescent="0.3">
      <c r="A23" s="88">
        <v>45625.639537037037</v>
      </c>
      <c r="B23" s="11" t="s">
        <v>146</v>
      </c>
      <c r="C23" s="88">
        <v>45628.377476851849</v>
      </c>
      <c r="D23" s="97">
        <v>4707.8900000000003</v>
      </c>
      <c r="E23" s="97"/>
      <c r="F23" s="11" t="s">
        <v>141</v>
      </c>
      <c r="G23" s="92" t="s">
        <v>13</v>
      </c>
      <c r="H23" s="11"/>
    </row>
    <row r="24" spans="1:9" x14ac:dyDescent="0.3">
      <c r="A24" s="88">
        <v>45625.640393518515</v>
      </c>
      <c r="B24" s="11" t="s">
        <v>79</v>
      </c>
      <c r="C24" s="88">
        <v>45628.377488425926</v>
      </c>
      <c r="D24" s="97">
        <v>5763.04</v>
      </c>
      <c r="E24" s="97"/>
      <c r="F24" s="11" t="s">
        <v>141</v>
      </c>
      <c r="G24" s="92" t="s">
        <v>13</v>
      </c>
      <c r="H24" s="11"/>
    </row>
    <row r="25" spans="1:9" x14ac:dyDescent="0.3">
      <c r="A25" s="88">
        <v>45625.638611111113</v>
      </c>
      <c r="B25" s="11" t="s">
        <v>87</v>
      </c>
      <c r="C25" s="88">
        <v>45628.377488425926</v>
      </c>
      <c r="D25" s="97">
        <v>5391.98</v>
      </c>
      <c r="E25" s="97"/>
      <c r="F25" s="11" t="s">
        <v>141</v>
      </c>
      <c r="G25" s="92" t="s">
        <v>13</v>
      </c>
      <c r="H25" s="11"/>
    </row>
    <row r="26" spans="1:9" x14ac:dyDescent="0.3">
      <c r="A26" s="88">
        <v>45625.639710648145</v>
      </c>
      <c r="B26" s="11" t="s">
        <v>89</v>
      </c>
      <c r="C26" s="88">
        <v>45628.377523148149</v>
      </c>
      <c r="D26" s="97">
        <v>5506.93</v>
      </c>
      <c r="E26" s="97"/>
      <c r="F26" s="11" t="s">
        <v>141</v>
      </c>
      <c r="G26" s="92" t="s">
        <v>13</v>
      </c>
      <c r="H26" s="11"/>
    </row>
    <row r="27" spans="1:9" s="30" customFormat="1" x14ac:dyDescent="0.3">
      <c r="A27" s="88">
        <v>45625.639699074076</v>
      </c>
      <c r="B27" s="11" t="s">
        <v>74</v>
      </c>
      <c r="C27" s="88">
        <v>45628.377523148149</v>
      </c>
      <c r="D27" s="97">
        <v>5168.37</v>
      </c>
      <c r="E27" s="97"/>
      <c r="F27" s="11" t="s">
        <v>141</v>
      </c>
      <c r="G27" s="92" t="s">
        <v>13</v>
      </c>
      <c r="H27" s="11"/>
      <c r="I27" s="49"/>
    </row>
    <row r="28" spans="1:9" s="29" customFormat="1" x14ac:dyDescent="0.3">
      <c r="A28" s="88">
        <v>45625.639675925922</v>
      </c>
      <c r="B28" s="11" t="s">
        <v>97</v>
      </c>
      <c r="C28" s="88">
        <v>45628.377523148149</v>
      </c>
      <c r="D28" s="97">
        <v>4714.45</v>
      </c>
      <c r="E28" s="97"/>
      <c r="F28" s="11" t="s">
        <v>141</v>
      </c>
      <c r="G28" s="92" t="s">
        <v>13</v>
      </c>
      <c r="H28" s="11"/>
      <c r="I28" s="48"/>
    </row>
    <row r="29" spans="1:9" s="30" customFormat="1" x14ac:dyDescent="0.3">
      <c r="A29" s="88">
        <v>45625.639525462961</v>
      </c>
      <c r="B29" s="11" t="s">
        <v>239</v>
      </c>
      <c r="C29" s="88">
        <v>45628.377523148149</v>
      </c>
      <c r="D29" s="97">
        <v>5687.24</v>
      </c>
      <c r="E29" s="97"/>
      <c r="F29" s="11" t="s">
        <v>141</v>
      </c>
      <c r="G29" s="92" t="s">
        <v>13</v>
      </c>
      <c r="H29" s="11"/>
      <c r="I29" s="49"/>
    </row>
    <row r="30" spans="1:9" s="30" customFormat="1" x14ac:dyDescent="0.3">
      <c r="A30" s="88">
        <v>45625.640405092592</v>
      </c>
      <c r="B30" s="11" t="s">
        <v>276</v>
      </c>
      <c r="C30" s="88">
        <v>45628.377534722225</v>
      </c>
      <c r="D30" s="97">
        <v>4374.1400000000003</v>
      </c>
      <c r="E30" s="97"/>
      <c r="F30" s="11" t="s">
        <v>141</v>
      </c>
      <c r="G30" s="92" t="s">
        <v>13</v>
      </c>
      <c r="H30" s="11"/>
      <c r="I30" s="49"/>
    </row>
    <row r="31" spans="1:9" s="30" customFormat="1" x14ac:dyDescent="0.3">
      <c r="A31" s="88">
        <v>45625.639780092592</v>
      </c>
      <c r="B31" s="11" t="s">
        <v>1059</v>
      </c>
      <c r="C31" s="88">
        <v>45628.377534722225</v>
      </c>
      <c r="D31" s="97">
        <v>3917.62</v>
      </c>
      <c r="E31" s="97"/>
      <c r="F31" s="11" t="s">
        <v>141</v>
      </c>
      <c r="G31" s="92" t="s">
        <v>13</v>
      </c>
      <c r="H31" s="11"/>
      <c r="I31" s="49"/>
    </row>
    <row r="32" spans="1:9" s="30" customFormat="1" x14ac:dyDescent="0.3">
      <c r="A32" s="88">
        <v>45625.639664351853</v>
      </c>
      <c r="B32" s="11" t="s">
        <v>95</v>
      </c>
      <c r="C32" s="88">
        <v>45628.378576388888</v>
      </c>
      <c r="D32" s="97">
        <v>3853.1</v>
      </c>
      <c r="E32" s="97"/>
      <c r="F32" s="11" t="s">
        <v>141</v>
      </c>
      <c r="G32" s="92" t="s">
        <v>13</v>
      </c>
      <c r="H32" s="11"/>
      <c r="I32" s="49"/>
    </row>
    <row r="33" spans="1:9" s="30" customFormat="1" x14ac:dyDescent="0.3">
      <c r="A33" s="88">
        <v>45625.63962962963</v>
      </c>
      <c r="B33" s="11" t="s">
        <v>75</v>
      </c>
      <c r="C33" s="88">
        <v>45628.378576388888</v>
      </c>
      <c r="D33" s="97">
        <v>5488.33</v>
      </c>
      <c r="E33" s="97"/>
      <c r="F33" s="11" t="s">
        <v>141</v>
      </c>
      <c r="G33" s="92" t="s">
        <v>13</v>
      </c>
      <c r="H33" s="11"/>
      <c r="I33" s="49"/>
    </row>
    <row r="34" spans="1:9" s="30" customFormat="1" x14ac:dyDescent="0.3">
      <c r="A34" s="88">
        <v>45625.639791666668</v>
      </c>
      <c r="B34" s="11" t="s">
        <v>761</v>
      </c>
      <c r="C34" s="88">
        <v>45628.378587962965</v>
      </c>
      <c r="D34" s="97">
        <v>7004.77</v>
      </c>
      <c r="E34" s="97"/>
      <c r="F34" s="11" t="s">
        <v>141</v>
      </c>
      <c r="G34" s="92" t="s">
        <v>13</v>
      </c>
      <c r="H34" s="11"/>
      <c r="I34" s="49"/>
    </row>
    <row r="35" spans="1:9" s="30" customFormat="1" x14ac:dyDescent="0.3">
      <c r="A35" s="88">
        <v>45625.639606481483</v>
      </c>
      <c r="B35" s="11" t="s">
        <v>238</v>
      </c>
      <c r="C35" s="88">
        <v>45628.378599537034</v>
      </c>
      <c r="D35" s="97">
        <v>5481.88</v>
      </c>
      <c r="E35" s="97"/>
      <c r="F35" s="11" t="s">
        <v>141</v>
      </c>
      <c r="G35" s="92" t="s">
        <v>13</v>
      </c>
      <c r="H35" s="11"/>
      <c r="I35" s="49"/>
    </row>
    <row r="36" spans="1:9" s="30" customFormat="1" x14ac:dyDescent="0.3">
      <c r="A36" s="88">
        <v>45625.640381944446</v>
      </c>
      <c r="B36" s="11" t="s">
        <v>235</v>
      </c>
      <c r="C36" s="88">
        <v>45628.378622685188</v>
      </c>
      <c r="D36" s="97">
        <v>4353.96</v>
      </c>
      <c r="E36" s="97"/>
      <c r="F36" s="11" t="s">
        <v>141</v>
      </c>
      <c r="G36" s="92" t="s">
        <v>13</v>
      </c>
      <c r="H36" s="11"/>
      <c r="I36" s="49"/>
    </row>
    <row r="37" spans="1:9" s="30" customFormat="1" x14ac:dyDescent="0.3">
      <c r="A37" s="88">
        <v>45625.639513888891</v>
      </c>
      <c r="B37" s="11" t="s">
        <v>83</v>
      </c>
      <c r="C37" s="88">
        <v>45628.378622685188</v>
      </c>
      <c r="D37" s="97">
        <v>6050.2</v>
      </c>
      <c r="E37" s="97"/>
      <c r="F37" s="11" t="s">
        <v>141</v>
      </c>
      <c r="G37" s="92" t="s">
        <v>13</v>
      </c>
      <c r="H37" s="11"/>
      <c r="I37" s="49"/>
    </row>
    <row r="38" spans="1:9" s="30" customFormat="1" x14ac:dyDescent="0.3">
      <c r="A38" s="88">
        <v>45625.639664351853</v>
      </c>
      <c r="B38" s="11" t="s">
        <v>100</v>
      </c>
      <c r="C38" s="88">
        <v>45628.378657407404</v>
      </c>
      <c r="D38" s="97">
        <v>4309.71</v>
      </c>
      <c r="E38" s="97"/>
      <c r="F38" s="11" t="s">
        <v>141</v>
      </c>
      <c r="G38" s="92" t="s">
        <v>13</v>
      </c>
      <c r="H38" s="11"/>
      <c r="I38" s="49"/>
    </row>
    <row r="39" spans="1:9" s="30" customFormat="1" x14ac:dyDescent="0.3">
      <c r="A39" s="88">
        <v>45625.638761574075</v>
      </c>
      <c r="B39" s="11" t="s">
        <v>92</v>
      </c>
      <c r="C39" s="88">
        <v>45628.378680555557</v>
      </c>
      <c r="D39" s="97">
        <v>4160.66</v>
      </c>
      <c r="E39" s="97"/>
      <c r="F39" s="11" t="s">
        <v>141</v>
      </c>
      <c r="G39" s="92" t="s">
        <v>13</v>
      </c>
      <c r="H39" s="11"/>
      <c r="I39" s="49"/>
    </row>
    <row r="40" spans="1:9" s="30" customFormat="1" x14ac:dyDescent="0.3">
      <c r="A40" s="88">
        <v>45625.638738425929</v>
      </c>
      <c r="B40" s="11" t="s">
        <v>78</v>
      </c>
      <c r="C40" s="88">
        <v>45628.37872685185</v>
      </c>
      <c r="D40" s="97">
        <v>4606.18</v>
      </c>
      <c r="E40" s="97"/>
      <c r="F40" s="11" t="s">
        <v>141</v>
      </c>
      <c r="G40" s="92" t="s">
        <v>13</v>
      </c>
      <c r="H40" s="11"/>
      <c r="I40" s="49"/>
    </row>
    <row r="41" spans="1:9" s="30" customFormat="1" x14ac:dyDescent="0.3">
      <c r="A41" s="88">
        <v>45625.638807870368</v>
      </c>
      <c r="B41" s="11" t="s">
        <v>81</v>
      </c>
      <c r="C41" s="88">
        <v>45628.378750000003</v>
      </c>
      <c r="D41" s="97">
        <v>4431.3900000000003</v>
      </c>
      <c r="E41" s="97"/>
      <c r="F41" s="11" t="s">
        <v>141</v>
      </c>
      <c r="G41" s="92" t="s">
        <v>13</v>
      </c>
      <c r="H41" s="11"/>
      <c r="I41" s="49"/>
    </row>
    <row r="42" spans="1:9" s="30" customFormat="1" x14ac:dyDescent="0.3">
      <c r="A42" s="88">
        <v>45625.640474537038</v>
      </c>
      <c r="B42" s="11" t="s">
        <v>76</v>
      </c>
      <c r="C42" s="88">
        <v>45628.378819444442</v>
      </c>
      <c r="D42" s="97">
        <v>4764.26</v>
      </c>
      <c r="E42" s="97"/>
      <c r="F42" s="11" t="s">
        <v>141</v>
      </c>
      <c r="G42" s="92" t="s">
        <v>13</v>
      </c>
      <c r="H42" s="11"/>
      <c r="I42" s="49"/>
    </row>
    <row r="43" spans="1:9" s="30" customFormat="1" x14ac:dyDescent="0.3">
      <c r="A43" s="88">
        <v>45625.638668981483</v>
      </c>
      <c r="B43" s="11" t="s">
        <v>517</v>
      </c>
      <c r="C43" s="88">
        <v>45628.378888888888</v>
      </c>
      <c r="D43" s="97">
        <v>4985.83</v>
      </c>
      <c r="E43" s="97"/>
      <c r="F43" s="11" t="s">
        <v>141</v>
      </c>
      <c r="G43" s="92" t="s">
        <v>13</v>
      </c>
      <c r="H43" s="11"/>
      <c r="I43" s="49"/>
    </row>
    <row r="44" spans="1:9" s="30" customFormat="1" x14ac:dyDescent="0.3">
      <c r="A44" s="88">
        <v>45625.638807870368</v>
      </c>
      <c r="B44" s="11" t="s">
        <v>82</v>
      </c>
      <c r="C44" s="88">
        <v>45628.378912037035</v>
      </c>
      <c r="D44" s="97">
        <v>4874.84</v>
      </c>
      <c r="E44" s="97"/>
      <c r="F44" s="11" t="s">
        <v>141</v>
      </c>
      <c r="G44" s="92" t="s">
        <v>13</v>
      </c>
      <c r="H44" s="11"/>
      <c r="I44" s="49"/>
    </row>
    <row r="45" spans="1:9" s="30" customFormat="1" x14ac:dyDescent="0.3">
      <c r="A45" s="88">
        <v>45625.638831018521</v>
      </c>
      <c r="B45" s="11" t="s">
        <v>732</v>
      </c>
      <c r="C45" s="88">
        <v>45628.378993055558</v>
      </c>
      <c r="D45" s="97">
        <v>3140.89</v>
      </c>
      <c r="E45" s="97"/>
      <c r="F45" s="11" t="s">
        <v>141</v>
      </c>
      <c r="G45" s="92" t="s">
        <v>13</v>
      </c>
      <c r="H45" s="11"/>
      <c r="I45" s="49"/>
    </row>
    <row r="46" spans="1:9" s="30" customFormat="1" x14ac:dyDescent="0.3">
      <c r="A46" s="90">
        <v>45625.822812500002</v>
      </c>
      <c r="B46" s="22" t="s">
        <v>1060</v>
      </c>
      <c r="C46" s="90">
        <v>45628.380150462966</v>
      </c>
      <c r="D46" s="99">
        <v>15120</v>
      </c>
      <c r="E46" s="99"/>
      <c r="F46" s="22" t="s">
        <v>1061</v>
      </c>
      <c r="G46" s="22" t="s">
        <v>10</v>
      </c>
      <c r="H46" s="22"/>
      <c r="I46" s="49"/>
    </row>
    <row r="47" spans="1:9" s="30" customFormat="1" x14ac:dyDescent="0.3">
      <c r="A47" s="89">
        <v>45628.383692129632</v>
      </c>
      <c r="B47" s="19" t="s">
        <v>124</v>
      </c>
      <c r="C47" s="89">
        <v>45628.383692129632</v>
      </c>
      <c r="D47" s="98"/>
      <c r="E47" s="98">
        <v>15180</v>
      </c>
      <c r="F47" s="19"/>
      <c r="G47" s="19" t="s">
        <v>9</v>
      </c>
      <c r="H47" s="19"/>
      <c r="I47" s="49"/>
    </row>
    <row r="48" spans="1:9" s="30" customFormat="1" x14ac:dyDescent="0.3">
      <c r="A48" s="89">
        <v>45628.391585648147</v>
      </c>
      <c r="B48" s="19" t="s">
        <v>441</v>
      </c>
      <c r="C48" s="89">
        <v>45628.391585648147</v>
      </c>
      <c r="D48" s="98"/>
      <c r="E48" s="98">
        <v>19200</v>
      </c>
      <c r="F48" s="19" t="s">
        <v>1062</v>
      </c>
      <c r="G48" s="19" t="s">
        <v>9</v>
      </c>
      <c r="H48" s="19"/>
      <c r="I48" s="49"/>
    </row>
    <row r="49" spans="1:9" s="30" customFormat="1" x14ac:dyDescent="0.3">
      <c r="A49" s="89">
        <v>45628.393611111111</v>
      </c>
      <c r="B49" s="19" t="s">
        <v>162</v>
      </c>
      <c r="C49" s="89">
        <v>45628.393611111111</v>
      </c>
      <c r="D49" s="98"/>
      <c r="E49" s="98">
        <v>12672</v>
      </c>
      <c r="F49" s="19" t="s">
        <v>1063</v>
      </c>
      <c r="G49" s="19" t="s">
        <v>9</v>
      </c>
      <c r="H49" s="19"/>
      <c r="I49" s="49"/>
    </row>
    <row r="50" spans="1:9" s="30" customFormat="1" x14ac:dyDescent="0.3">
      <c r="A50" s="89">
        <v>45628.394259259258</v>
      </c>
      <c r="B50" s="19" t="s">
        <v>128</v>
      </c>
      <c r="C50" s="89">
        <v>45628.394259259258</v>
      </c>
      <c r="D50" s="98"/>
      <c r="E50" s="98">
        <v>3696</v>
      </c>
      <c r="F50" s="19" t="s">
        <v>1064</v>
      </c>
      <c r="G50" s="19" t="s">
        <v>9</v>
      </c>
      <c r="H50" s="19"/>
      <c r="I50" s="49"/>
    </row>
    <row r="51" spans="1:9" s="30" customFormat="1" x14ac:dyDescent="0.3">
      <c r="A51" s="87">
        <v>45627.515335648146</v>
      </c>
      <c r="B51" s="15" t="s">
        <v>1065</v>
      </c>
      <c r="C51" s="87">
        <v>45628.589178240742</v>
      </c>
      <c r="D51" s="96">
        <v>12.94</v>
      </c>
      <c r="E51" s="96"/>
      <c r="F51" s="80"/>
      <c r="G51" s="94" t="s">
        <v>14</v>
      </c>
      <c r="H51" s="15"/>
      <c r="I51" s="49"/>
    </row>
    <row r="52" spans="1:9" s="30" customFormat="1" x14ac:dyDescent="0.3">
      <c r="A52" s="87">
        <v>45626.72587962963</v>
      </c>
      <c r="B52" s="15" t="s">
        <v>1066</v>
      </c>
      <c r="C52" s="87">
        <v>45628.607291666667</v>
      </c>
      <c r="D52" s="96">
        <v>6.75</v>
      </c>
      <c r="E52" s="96"/>
      <c r="F52" s="80"/>
      <c r="G52" s="94" t="s">
        <v>14</v>
      </c>
      <c r="H52" s="15"/>
      <c r="I52" s="49"/>
    </row>
    <row r="53" spans="1:9" s="30" customFormat="1" x14ac:dyDescent="0.3">
      <c r="A53" s="89">
        <v>45628.642523148148</v>
      </c>
      <c r="B53" s="19" t="s">
        <v>277</v>
      </c>
      <c r="C53" s="89">
        <v>45628.642523148148</v>
      </c>
      <c r="D53" s="98"/>
      <c r="E53" s="98">
        <v>20313.599999999999</v>
      </c>
      <c r="F53" s="19" t="s">
        <v>1067</v>
      </c>
      <c r="G53" s="19" t="s">
        <v>9</v>
      </c>
      <c r="H53" s="19"/>
      <c r="I53" s="49"/>
    </row>
    <row r="54" spans="1:9" s="30" customFormat="1" x14ac:dyDescent="0.3">
      <c r="A54" s="88">
        <v>45628.687557870369</v>
      </c>
      <c r="B54" s="11" t="s">
        <v>299</v>
      </c>
      <c r="C54" s="88">
        <v>45629.336886574078</v>
      </c>
      <c r="D54" s="97">
        <v>369.5</v>
      </c>
      <c r="E54" s="97"/>
      <c r="F54" s="11" t="s">
        <v>236</v>
      </c>
      <c r="G54" s="92" t="s">
        <v>62</v>
      </c>
      <c r="H54" s="11"/>
      <c r="I54" s="49"/>
    </row>
    <row r="55" spans="1:9" s="30" customFormat="1" x14ac:dyDescent="0.3">
      <c r="A55" s="88">
        <v>45628.687638888892</v>
      </c>
      <c r="B55" s="11" t="s">
        <v>542</v>
      </c>
      <c r="C55" s="88">
        <v>45629.337210648147</v>
      </c>
      <c r="D55" s="97">
        <v>303.49</v>
      </c>
      <c r="E55" s="97"/>
      <c r="F55" s="11" t="s">
        <v>518</v>
      </c>
      <c r="G55" s="92" t="s">
        <v>62</v>
      </c>
      <c r="H55" s="11"/>
      <c r="I55" s="49"/>
    </row>
    <row r="56" spans="1:9" s="30" customFormat="1" x14ac:dyDescent="0.3">
      <c r="A56" s="88">
        <v>45628.687928240739</v>
      </c>
      <c r="B56" s="11" t="s">
        <v>105</v>
      </c>
      <c r="C56" s="88">
        <v>45629.337453703702</v>
      </c>
      <c r="D56" s="97">
        <v>341.6</v>
      </c>
      <c r="E56" s="97"/>
      <c r="F56" s="11" t="s">
        <v>84</v>
      </c>
      <c r="G56" s="92" t="s">
        <v>62</v>
      </c>
      <c r="H56" s="11"/>
      <c r="I56" s="49"/>
    </row>
    <row r="57" spans="1:9" s="30" customFormat="1" x14ac:dyDescent="0.3">
      <c r="A57" s="88">
        <v>45628.687916666669</v>
      </c>
      <c r="B57" s="11" t="s">
        <v>114</v>
      </c>
      <c r="C57" s="88">
        <v>45629.337453703702</v>
      </c>
      <c r="D57" s="97">
        <v>406</v>
      </c>
      <c r="E57" s="97"/>
      <c r="F57" s="11" t="s">
        <v>146</v>
      </c>
      <c r="G57" s="92" t="s">
        <v>62</v>
      </c>
      <c r="H57" s="11"/>
      <c r="I57" s="49"/>
    </row>
    <row r="58" spans="1:9" s="30" customFormat="1" x14ac:dyDescent="0.3">
      <c r="A58" s="88">
        <v>45628.687835648147</v>
      </c>
      <c r="B58" s="11" t="s">
        <v>916</v>
      </c>
      <c r="C58" s="88">
        <v>45629.337581018517</v>
      </c>
      <c r="D58" s="97">
        <v>483.36</v>
      </c>
      <c r="E58" s="97"/>
      <c r="F58" s="11" t="s">
        <v>892</v>
      </c>
      <c r="G58" s="92" t="s">
        <v>62</v>
      </c>
      <c r="H58" s="11"/>
      <c r="I58" s="49"/>
    </row>
    <row r="59" spans="1:9" s="30" customFormat="1" x14ac:dyDescent="0.3">
      <c r="A59" s="88">
        <v>45628.687789351854</v>
      </c>
      <c r="B59" s="11" t="s">
        <v>302</v>
      </c>
      <c r="C59" s="88">
        <v>45629.337604166663</v>
      </c>
      <c r="D59" s="97">
        <v>629.07000000000005</v>
      </c>
      <c r="E59" s="97"/>
      <c r="F59" s="11" t="s">
        <v>276</v>
      </c>
      <c r="G59" s="92" t="s">
        <v>62</v>
      </c>
      <c r="H59" s="11"/>
      <c r="I59" s="49"/>
    </row>
    <row r="60" spans="1:9" s="30" customFormat="1" x14ac:dyDescent="0.3">
      <c r="A60" s="88">
        <v>45628.687627314815</v>
      </c>
      <c r="B60" s="11" t="s">
        <v>115</v>
      </c>
      <c r="C60" s="88">
        <v>45629.337604166663</v>
      </c>
      <c r="D60" s="97">
        <v>549.16</v>
      </c>
      <c r="E60" s="97"/>
      <c r="F60" s="11" t="s">
        <v>147</v>
      </c>
      <c r="G60" s="92" t="s">
        <v>62</v>
      </c>
      <c r="H60" s="11"/>
      <c r="I60" s="49"/>
    </row>
    <row r="61" spans="1:9" s="30" customFormat="1" x14ac:dyDescent="0.3">
      <c r="A61" s="88">
        <v>45628.687800925924</v>
      </c>
      <c r="B61" s="11" t="s">
        <v>123</v>
      </c>
      <c r="C61" s="88">
        <v>45629.33761574074</v>
      </c>
      <c r="D61" s="97">
        <v>452.72</v>
      </c>
      <c r="E61" s="97"/>
      <c r="F61" s="11" t="s">
        <v>78</v>
      </c>
      <c r="G61" s="92" t="s">
        <v>62</v>
      </c>
      <c r="H61" s="11"/>
      <c r="I61" s="49"/>
    </row>
    <row r="62" spans="1:9" s="30" customFormat="1" x14ac:dyDescent="0.3">
      <c r="A62" s="88">
        <v>45628.687604166669</v>
      </c>
      <c r="B62" s="11" t="s">
        <v>106</v>
      </c>
      <c r="C62" s="88">
        <v>45629.337824074071</v>
      </c>
      <c r="D62" s="97">
        <v>616.79999999999995</v>
      </c>
      <c r="E62" s="97"/>
      <c r="F62" s="11" t="s">
        <v>93</v>
      </c>
      <c r="G62" s="92" t="s">
        <v>62</v>
      </c>
      <c r="H62" s="11"/>
      <c r="I62" s="49"/>
    </row>
    <row r="63" spans="1:9" s="30" customFormat="1" x14ac:dyDescent="0.3">
      <c r="A63" s="88">
        <v>45628.687847222223</v>
      </c>
      <c r="B63" s="11" t="s">
        <v>1068</v>
      </c>
      <c r="C63" s="88">
        <v>45629.33797453704</v>
      </c>
      <c r="D63" s="97">
        <v>568.58000000000004</v>
      </c>
      <c r="E63" s="97"/>
      <c r="F63" s="11" t="s">
        <v>1058</v>
      </c>
      <c r="G63" s="92" t="s">
        <v>62</v>
      </c>
      <c r="H63" s="11"/>
      <c r="I63" s="49"/>
    </row>
    <row r="64" spans="1:9" s="30" customFormat="1" x14ac:dyDescent="0.3">
      <c r="A64" s="88">
        <v>45628.687592592592</v>
      </c>
      <c r="B64" s="11" t="s">
        <v>749</v>
      </c>
      <c r="C64" s="88">
        <v>45629.33797453704</v>
      </c>
      <c r="D64" s="97">
        <v>252.7</v>
      </c>
      <c r="E64" s="97"/>
      <c r="F64" s="11" t="s">
        <v>757</v>
      </c>
      <c r="G64" s="92" t="s">
        <v>62</v>
      </c>
      <c r="H64" s="11"/>
      <c r="I64" s="49"/>
    </row>
    <row r="65" spans="1:9" s="29" customFormat="1" x14ac:dyDescent="0.3">
      <c r="A65" s="88">
        <v>45628.687673611108</v>
      </c>
      <c r="B65" s="11" t="s">
        <v>104</v>
      </c>
      <c r="C65" s="88">
        <v>45629.341412037036</v>
      </c>
      <c r="D65" s="97">
        <v>289.92</v>
      </c>
      <c r="E65" s="97"/>
      <c r="F65" s="11" t="s">
        <v>76</v>
      </c>
      <c r="G65" s="92" t="s">
        <v>62</v>
      </c>
      <c r="H65" s="11"/>
      <c r="I65" s="48"/>
    </row>
    <row r="66" spans="1:9" s="30" customFormat="1" x14ac:dyDescent="0.3">
      <c r="A66" s="88">
        <v>45628.687754629631</v>
      </c>
      <c r="B66" s="11" t="s">
        <v>116</v>
      </c>
      <c r="C66" s="88">
        <v>45629.341446759259</v>
      </c>
      <c r="D66" s="97">
        <v>349.9</v>
      </c>
      <c r="E66" s="97"/>
      <c r="F66" s="11" t="s">
        <v>95</v>
      </c>
      <c r="G66" s="92" t="s">
        <v>62</v>
      </c>
      <c r="H66" s="11"/>
      <c r="I66" s="49"/>
    </row>
    <row r="67" spans="1:9" s="30" customFormat="1" x14ac:dyDescent="0.3">
      <c r="A67" s="88">
        <v>45628.687754629631</v>
      </c>
      <c r="B67" s="11" t="s">
        <v>113</v>
      </c>
      <c r="C67" s="88">
        <v>45629.341458333336</v>
      </c>
      <c r="D67" s="97">
        <v>893</v>
      </c>
      <c r="E67" s="97"/>
      <c r="F67" s="11" t="s">
        <v>90</v>
      </c>
      <c r="G67" s="92" t="s">
        <v>62</v>
      </c>
      <c r="H67" s="11"/>
      <c r="I67" s="49"/>
    </row>
    <row r="68" spans="1:9" s="30" customFormat="1" x14ac:dyDescent="0.3">
      <c r="A68" s="88">
        <v>45628.687650462962</v>
      </c>
      <c r="B68" s="11" t="s">
        <v>108</v>
      </c>
      <c r="C68" s="88">
        <v>45629.34171296296</v>
      </c>
      <c r="D68" s="97">
        <v>330.62</v>
      </c>
      <c r="E68" s="97"/>
      <c r="F68" s="11" t="s">
        <v>82</v>
      </c>
      <c r="G68" s="92" t="s">
        <v>62</v>
      </c>
      <c r="H68" s="11"/>
      <c r="I68" s="49"/>
    </row>
    <row r="69" spans="1:9" s="30" customFormat="1" x14ac:dyDescent="0.3">
      <c r="A69" s="88">
        <v>45628.687789351854</v>
      </c>
      <c r="B69" s="11" t="s">
        <v>1069</v>
      </c>
      <c r="C69" s="88">
        <v>45629.34175925926</v>
      </c>
      <c r="D69" s="97">
        <v>1059.44</v>
      </c>
      <c r="E69" s="97"/>
      <c r="F69" s="11" t="s">
        <v>1070</v>
      </c>
      <c r="G69" s="92" t="s">
        <v>62</v>
      </c>
      <c r="H69" s="11"/>
      <c r="I69" s="49"/>
    </row>
    <row r="70" spans="1:9" s="30" customFormat="1" x14ac:dyDescent="0.3">
      <c r="A70" s="88">
        <v>45628.687662037039</v>
      </c>
      <c r="B70" s="11" t="s">
        <v>122</v>
      </c>
      <c r="C70" s="88">
        <v>45629.341770833336</v>
      </c>
      <c r="D70" s="97">
        <v>248.58</v>
      </c>
      <c r="E70" s="97"/>
      <c r="F70" s="11" t="s">
        <v>83</v>
      </c>
      <c r="G70" s="92" t="s">
        <v>62</v>
      </c>
      <c r="H70" s="11"/>
      <c r="I70" s="49"/>
    </row>
    <row r="71" spans="1:9" s="30" customFormat="1" x14ac:dyDescent="0.3">
      <c r="A71" s="88">
        <v>45628.687835648147</v>
      </c>
      <c r="B71" s="11" t="s">
        <v>107</v>
      </c>
      <c r="C71" s="88">
        <v>45629.341782407406</v>
      </c>
      <c r="D71" s="97">
        <v>249.94</v>
      </c>
      <c r="E71" s="97"/>
      <c r="F71" s="11" t="s">
        <v>73</v>
      </c>
      <c r="G71" s="92" t="s">
        <v>62</v>
      </c>
      <c r="H71" s="11"/>
      <c r="I71" s="49"/>
    </row>
    <row r="72" spans="1:9" s="30" customFormat="1" x14ac:dyDescent="0.3">
      <c r="A72" s="88">
        <v>45628.687777777777</v>
      </c>
      <c r="B72" s="11" t="s">
        <v>118</v>
      </c>
      <c r="C72" s="88">
        <v>45629.341782407406</v>
      </c>
      <c r="D72" s="97">
        <v>324.58</v>
      </c>
      <c r="E72" s="97"/>
      <c r="F72" s="11" t="s">
        <v>96</v>
      </c>
      <c r="G72" s="92" t="s">
        <v>62</v>
      </c>
      <c r="H72" s="11"/>
      <c r="I72" s="49"/>
    </row>
    <row r="73" spans="1:9" s="30" customFormat="1" x14ac:dyDescent="0.3">
      <c r="A73" s="88">
        <v>45628.687743055554</v>
      </c>
      <c r="B73" s="11" t="s">
        <v>110</v>
      </c>
      <c r="C73" s="88">
        <v>45629.341805555552</v>
      </c>
      <c r="D73" s="97">
        <v>544.30999999999995</v>
      </c>
      <c r="E73" s="97"/>
      <c r="F73" s="11" t="s">
        <v>144</v>
      </c>
      <c r="G73" s="92" t="s">
        <v>62</v>
      </c>
      <c r="H73" s="11"/>
      <c r="I73" s="49"/>
    </row>
    <row r="74" spans="1:9" s="30" customFormat="1" x14ac:dyDescent="0.3">
      <c r="A74" s="88">
        <v>45628.687615740739</v>
      </c>
      <c r="B74" s="11" t="s">
        <v>120</v>
      </c>
      <c r="C74" s="88">
        <v>45629.342083333337</v>
      </c>
      <c r="D74" s="97">
        <v>691.97</v>
      </c>
      <c r="E74" s="97"/>
      <c r="F74" s="11" t="s">
        <v>88</v>
      </c>
      <c r="G74" s="92" t="s">
        <v>62</v>
      </c>
      <c r="H74" s="11"/>
      <c r="I74" s="49"/>
    </row>
    <row r="75" spans="1:9" s="29" customFormat="1" x14ac:dyDescent="0.3">
      <c r="A75" s="88">
        <v>45628.687581018516</v>
      </c>
      <c r="B75" s="11" t="s">
        <v>119</v>
      </c>
      <c r="C75" s="88">
        <v>45629.342094907406</v>
      </c>
      <c r="D75" s="97">
        <v>597.41999999999996</v>
      </c>
      <c r="E75" s="97"/>
      <c r="F75" s="11" t="s">
        <v>85</v>
      </c>
      <c r="G75" s="92" t="s">
        <v>62</v>
      </c>
      <c r="H75" s="11"/>
      <c r="I75" s="48"/>
    </row>
    <row r="76" spans="1:9" s="30" customFormat="1" x14ac:dyDescent="0.3">
      <c r="A76" s="89">
        <v>45629.342881944445</v>
      </c>
      <c r="B76" s="19" t="s">
        <v>281</v>
      </c>
      <c r="C76" s="89">
        <v>45629.342881944445</v>
      </c>
      <c r="D76" s="98"/>
      <c r="E76" s="98">
        <v>12852</v>
      </c>
      <c r="F76" s="19" t="s">
        <v>1071</v>
      </c>
      <c r="G76" s="19" t="s">
        <v>9</v>
      </c>
      <c r="H76" s="19"/>
      <c r="I76" s="49"/>
    </row>
    <row r="77" spans="1:9" s="30" customFormat="1" x14ac:dyDescent="0.3">
      <c r="A77" s="89">
        <v>45630.397175925929</v>
      </c>
      <c r="B77" s="19" t="s">
        <v>175</v>
      </c>
      <c r="C77" s="89">
        <v>45630.397175925929</v>
      </c>
      <c r="D77" s="98"/>
      <c r="E77" s="98">
        <v>6600</v>
      </c>
      <c r="F77" s="19" t="s">
        <v>1072</v>
      </c>
      <c r="G77" s="19" t="s">
        <v>9</v>
      </c>
      <c r="H77" s="19"/>
      <c r="I77" s="49"/>
    </row>
    <row r="78" spans="1:9" s="30" customFormat="1" x14ac:dyDescent="0.3">
      <c r="A78" s="89">
        <v>45630.407650462963</v>
      </c>
      <c r="B78" s="19" t="s">
        <v>175</v>
      </c>
      <c r="C78" s="89">
        <v>45630.407650462963</v>
      </c>
      <c r="D78" s="98"/>
      <c r="E78" s="98">
        <v>2142</v>
      </c>
      <c r="F78" s="19" t="s">
        <v>1073</v>
      </c>
      <c r="G78" s="19" t="s">
        <v>9</v>
      </c>
      <c r="H78" s="19"/>
      <c r="I78" s="49"/>
    </row>
    <row r="79" spans="1:9" s="30" customFormat="1" x14ac:dyDescent="0.3">
      <c r="A79" s="90">
        <v>45630.409375000003</v>
      </c>
      <c r="B79" s="22" t="s">
        <v>170</v>
      </c>
      <c r="C79" s="90">
        <v>45630.409375000003</v>
      </c>
      <c r="D79" s="99">
        <v>10800</v>
      </c>
      <c r="E79" s="99"/>
      <c r="F79" s="22" t="s">
        <v>1074</v>
      </c>
      <c r="G79" s="22" t="s">
        <v>1083</v>
      </c>
      <c r="H79" s="22"/>
      <c r="I79" s="49"/>
    </row>
    <row r="80" spans="1:9" s="30" customFormat="1" x14ac:dyDescent="0.3">
      <c r="A80" s="89">
        <v>45631.000868055555</v>
      </c>
      <c r="B80" s="19" t="s">
        <v>722</v>
      </c>
      <c r="C80" s="89">
        <v>45631.000868055555</v>
      </c>
      <c r="D80" s="98"/>
      <c r="E80" s="98">
        <v>7560</v>
      </c>
      <c r="F80" s="19" t="s">
        <v>1075</v>
      </c>
      <c r="G80" s="19" t="s">
        <v>9</v>
      </c>
      <c r="H80" s="19"/>
      <c r="I80" s="49"/>
    </row>
    <row r="81" spans="1:9" s="30" customFormat="1" x14ac:dyDescent="0.3">
      <c r="A81" s="90">
        <v>45630.403831018521</v>
      </c>
      <c r="B81" s="22" t="s">
        <v>412</v>
      </c>
      <c r="C81" s="90">
        <v>45631.002164351848</v>
      </c>
      <c r="D81" s="99">
        <v>2242.8000000000002</v>
      </c>
      <c r="E81" s="99"/>
      <c r="F81" s="22" t="s">
        <v>1076</v>
      </c>
      <c r="G81" s="22" t="s">
        <v>10</v>
      </c>
      <c r="H81" s="22"/>
      <c r="I81" s="49"/>
    </row>
    <row r="82" spans="1:9" s="30" customFormat="1" x14ac:dyDescent="0.3">
      <c r="A82" s="88">
        <v>45631.261307870373</v>
      </c>
      <c r="B82" s="11" t="s">
        <v>149</v>
      </c>
      <c r="C82" s="88">
        <v>45631.338460648149</v>
      </c>
      <c r="D82" s="97">
        <v>6668.94</v>
      </c>
      <c r="E82" s="97"/>
      <c r="F82" s="11" t="s">
        <v>141</v>
      </c>
      <c r="G82" s="92" t="s">
        <v>13</v>
      </c>
      <c r="H82" s="11" t="s">
        <v>1084</v>
      </c>
      <c r="I82" s="49"/>
    </row>
    <row r="83" spans="1:9" s="30" customFormat="1" x14ac:dyDescent="0.3">
      <c r="A83" s="88">
        <v>45631.260949074072</v>
      </c>
      <c r="B83" s="11" t="s">
        <v>326</v>
      </c>
      <c r="C83" s="88">
        <v>45631.342418981483</v>
      </c>
      <c r="D83" s="97">
        <v>13134.27</v>
      </c>
      <c r="E83" s="97"/>
      <c r="F83" s="11" t="s">
        <v>1028</v>
      </c>
      <c r="G83" s="92" t="s">
        <v>420</v>
      </c>
      <c r="H83" s="11" t="s">
        <v>1085</v>
      </c>
      <c r="I83" s="49"/>
    </row>
    <row r="84" spans="1:9" s="30" customFormat="1" x14ac:dyDescent="0.3">
      <c r="A84" s="89">
        <v>45631.358124999999</v>
      </c>
      <c r="B84" s="19" t="s">
        <v>163</v>
      </c>
      <c r="C84" s="89">
        <v>45631.358124999999</v>
      </c>
      <c r="D84" s="98"/>
      <c r="E84" s="98">
        <v>10800</v>
      </c>
      <c r="F84" s="19" t="s">
        <v>1077</v>
      </c>
      <c r="G84" s="19" t="s">
        <v>9</v>
      </c>
      <c r="H84" s="19"/>
      <c r="I84" s="49"/>
    </row>
    <row r="85" spans="1:9" s="30" customFormat="1" x14ac:dyDescent="0.3">
      <c r="A85" s="89">
        <v>45632.336817129632</v>
      </c>
      <c r="B85" s="19" t="s">
        <v>133</v>
      </c>
      <c r="C85" s="89">
        <v>45632.336817129632</v>
      </c>
      <c r="D85" s="98"/>
      <c r="E85" s="98">
        <v>13800</v>
      </c>
      <c r="F85" s="19" t="s">
        <v>1078</v>
      </c>
      <c r="G85" s="19" t="s">
        <v>9</v>
      </c>
      <c r="H85" s="19"/>
      <c r="I85" s="49"/>
    </row>
    <row r="86" spans="1:9" s="30" customFormat="1" x14ac:dyDescent="0.3">
      <c r="A86" s="89">
        <v>45632.342141203706</v>
      </c>
      <c r="B86" s="19" t="s">
        <v>135</v>
      </c>
      <c r="C86" s="89">
        <v>45632.342141203706</v>
      </c>
      <c r="D86" s="98"/>
      <c r="E86" s="98">
        <v>16284</v>
      </c>
      <c r="F86" s="19" t="s">
        <v>1079</v>
      </c>
      <c r="G86" s="19" t="s">
        <v>9</v>
      </c>
      <c r="H86" s="19"/>
      <c r="I86" s="49"/>
    </row>
    <row r="87" spans="1:9" s="30" customFormat="1" x14ac:dyDescent="0.3">
      <c r="A87" s="88">
        <v>45632.364490740743</v>
      </c>
      <c r="B87" s="11" t="s">
        <v>121</v>
      </c>
      <c r="C87" s="88">
        <v>45632.364490740743</v>
      </c>
      <c r="D87" s="97"/>
      <c r="E87" s="97">
        <v>1000</v>
      </c>
      <c r="F87" s="11" t="s">
        <v>1080</v>
      </c>
      <c r="G87" s="92" t="s">
        <v>56</v>
      </c>
      <c r="H87" s="11"/>
      <c r="I87" s="49"/>
    </row>
    <row r="88" spans="1:9" s="30" customFormat="1" x14ac:dyDescent="0.3">
      <c r="A88" s="87">
        <v>45631.203946759262</v>
      </c>
      <c r="B88" s="15" t="s">
        <v>1081</v>
      </c>
      <c r="C88" s="87">
        <v>45632.700879629629</v>
      </c>
      <c r="D88" s="96">
        <v>44.88</v>
      </c>
      <c r="E88" s="96"/>
      <c r="F88" s="80"/>
      <c r="G88" s="94" t="s">
        <v>14</v>
      </c>
      <c r="H88" s="15"/>
      <c r="I88" s="49"/>
    </row>
    <row r="89" spans="1:9" x14ac:dyDescent="0.3">
      <c r="A89" s="89">
        <v>45635.343680555554</v>
      </c>
      <c r="B89" s="19" t="s">
        <v>117</v>
      </c>
      <c r="C89" s="89">
        <v>45635.343680555554</v>
      </c>
      <c r="D89" s="98"/>
      <c r="E89" s="98">
        <v>17640</v>
      </c>
      <c r="F89" s="19" t="s">
        <v>148</v>
      </c>
      <c r="G89" s="19" t="s">
        <v>9</v>
      </c>
      <c r="H89" s="19"/>
    </row>
    <row r="90" spans="1:9" x14ac:dyDescent="0.3">
      <c r="A90" s="89">
        <v>45635.357905092591</v>
      </c>
      <c r="B90" s="19" t="s">
        <v>160</v>
      </c>
      <c r="C90" s="89">
        <v>45635.357905092591</v>
      </c>
      <c r="D90" s="98"/>
      <c r="E90" s="98">
        <v>14352</v>
      </c>
      <c r="F90" s="19" t="s">
        <v>1086</v>
      </c>
      <c r="G90" s="19" t="s">
        <v>9</v>
      </c>
      <c r="H90" s="19"/>
    </row>
    <row r="91" spans="1:9" x14ac:dyDescent="0.3">
      <c r="A91" s="88">
        <v>45636.266180555554</v>
      </c>
      <c r="B91" s="11" t="s">
        <v>766</v>
      </c>
      <c r="C91" s="88">
        <v>45636.266192129631</v>
      </c>
      <c r="D91" s="97">
        <v>500</v>
      </c>
      <c r="E91" s="97"/>
      <c r="F91" s="11" t="s">
        <v>1087</v>
      </c>
      <c r="G91" s="92" t="s">
        <v>56</v>
      </c>
      <c r="H91" s="11"/>
    </row>
    <row r="92" spans="1:9" x14ac:dyDescent="0.3">
      <c r="A92" s="90">
        <v>45636.326006944444</v>
      </c>
      <c r="B92" s="22" t="s">
        <v>584</v>
      </c>
      <c r="C92" s="90">
        <v>45636.326006944444</v>
      </c>
      <c r="D92" s="99">
        <v>11200</v>
      </c>
      <c r="E92" s="99"/>
      <c r="F92" s="22" t="s">
        <v>1088</v>
      </c>
      <c r="G92" s="22" t="s">
        <v>584</v>
      </c>
      <c r="H92" s="22"/>
    </row>
    <row r="93" spans="1:9" x14ac:dyDescent="0.3">
      <c r="A93" s="87">
        <v>45636.326006944444</v>
      </c>
      <c r="B93" s="15" t="s">
        <v>69</v>
      </c>
      <c r="C93" s="87">
        <v>45636.32603009259</v>
      </c>
      <c r="D93" s="96">
        <v>5</v>
      </c>
      <c r="E93" s="96"/>
      <c r="F93" s="80" t="s">
        <v>955</v>
      </c>
      <c r="G93" s="101" t="s">
        <v>8</v>
      </c>
      <c r="H93" s="15"/>
    </row>
    <row r="94" spans="1:9" x14ac:dyDescent="0.3">
      <c r="A94" s="90">
        <v>45636.326782407406</v>
      </c>
      <c r="B94" s="22" t="s">
        <v>584</v>
      </c>
      <c r="C94" s="90">
        <v>45636.326782407406</v>
      </c>
      <c r="D94" s="99">
        <v>10200</v>
      </c>
      <c r="E94" s="99"/>
      <c r="F94" s="22" t="s">
        <v>1089</v>
      </c>
      <c r="G94" s="22" t="s">
        <v>584</v>
      </c>
      <c r="H94" s="22"/>
    </row>
    <row r="95" spans="1:9" x14ac:dyDescent="0.3">
      <c r="A95" s="87">
        <v>45636.326782407406</v>
      </c>
      <c r="B95" s="15" t="s">
        <v>69</v>
      </c>
      <c r="C95" s="87">
        <v>45636.326793981483</v>
      </c>
      <c r="D95" s="96">
        <v>5</v>
      </c>
      <c r="E95" s="96"/>
      <c r="F95" s="80" t="s">
        <v>955</v>
      </c>
      <c r="G95" s="101" t="s">
        <v>8</v>
      </c>
      <c r="H95" s="15"/>
    </row>
    <row r="96" spans="1:9" x14ac:dyDescent="0.3">
      <c r="A96" s="89">
        <v>45636.336273148147</v>
      </c>
      <c r="B96" s="19" t="s">
        <v>169</v>
      </c>
      <c r="C96" s="89">
        <v>45636.336273148147</v>
      </c>
      <c r="D96" s="98"/>
      <c r="E96" s="98">
        <v>13794</v>
      </c>
      <c r="F96" s="19" t="s">
        <v>1090</v>
      </c>
      <c r="G96" s="19" t="s">
        <v>9</v>
      </c>
      <c r="H96" s="19"/>
    </row>
    <row r="97" spans="1:8" x14ac:dyDescent="0.3">
      <c r="A97" s="89">
        <v>45636.641180555554</v>
      </c>
      <c r="B97" s="19" t="s">
        <v>646</v>
      </c>
      <c r="C97" s="89">
        <v>45636.641180555554</v>
      </c>
      <c r="D97" s="98"/>
      <c r="E97" s="98">
        <v>29256</v>
      </c>
      <c r="F97" s="19" t="s">
        <v>1091</v>
      </c>
      <c r="G97" s="19" t="s">
        <v>9</v>
      </c>
      <c r="H97" s="19"/>
    </row>
    <row r="98" spans="1:8" x14ac:dyDescent="0.3">
      <c r="A98" s="89">
        <v>45637.348553240743</v>
      </c>
      <c r="B98" s="19" t="s">
        <v>177</v>
      </c>
      <c r="C98" s="89">
        <v>45637.348553240743</v>
      </c>
      <c r="D98" s="98"/>
      <c r="E98" s="98">
        <v>17160</v>
      </c>
      <c r="F98" s="19" t="s">
        <v>1092</v>
      </c>
      <c r="G98" s="19" t="s">
        <v>9</v>
      </c>
      <c r="H98" s="19"/>
    </row>
    <row r="99" spans="1:8" x14ac:dyDescent="0.3">
      <c r="A99" s="89">
        <v>45637.368946759256</v>
      </c>
      <c r="B99" s="19" t="s">
        <v>176</v>
      </c>
      <c r="C99" s="89">
        <v>45637.368946759256</v>
      </c>
      <c r="D99" s="98"/>
      <c r="E99" s="98">
        <v>19872</v>
      </c>
      <c r="F99" s="19" t="s">
        <v>1093</v>
      </c>
      <c r="G99" s="19" t="s">
        <v>9</v>
      </c>
      <c r="H99" s="19"/>
    </row>
    <row r="100" spans="1:8" x14ac:dyDescent="0.3">
      <c r="A100" s="87">
        <v>45636.20894675926</v>
      </c>
      <c r="B100" s="15" t="s">
        <v>390</v>
      </c>
      <c r="C100" s="87">
        <v>45637.661168981482</v>
      </c>
      <c r="D100" s="96">
        <v>22.99</v>
      </c>
      <c r="E100" s="96"/>
      <c r="F100" s="80"/>
      <c r="G100" s="94" t="s">
        <v>14</v>
      </c>
      <c r="H100" s="15"/>
    </row>
    <row r="101" spans="1:8" x14ac:dyDescent="0.3">
      <c r="A101" s="88">
        <v>45637.804837962962</v>
      </c>
      <c r="B101" s="11" t="s">
        <v>301</v>
      </c>
      <c r="C101" s="88">
        <v>45637.804872685185</v>
      </c>
      <c r="D101" s="97">
        <v>6003.42</v>
      </c>
      <c r="E101" s="97"/>
      <c r="F101" s="11" t="s">
        <v>1052</v>
      </c>
      <c r="G101" s="92" t="s">
        <v>13</v>
      </c>
      <c r="H101" s="11" t="s">
        <v>1052</v>
      </c>
    </row>
    <row r="102" spans="1:8" x14ac:dyDescent="0.3">
      <c r="A102" s="89">
        <v>45638.652187500003</v>
      </c>
      <c r="B102" s="19" t="s">
        <v>175</v>
      </c>
      <c r="C102" s="89">
        <v>45638.652187500003</v>
      </c>
      <c r="D102" s="98"/>
      <c r="E102" s="98">
        <v>14520</v>
      </c>
      <c r="F102" s="19" t="s">
        <v>1094</v>
      </c>
      <c r="G102" s="19" t="s">
        <v>9</v>
      </c>
      <c r="H102" s="19"/>
    </row>
    <row r="103" spans="1:8" x14ac:dyDescent="0.3">
      <c r="A103" s="89">
        <v>45638.652557870373</v>
      </c>
      <c r="B103" s="19" t="s">
        <v>175</v>
      </c>
      <c r="C103" s="89">
        <v>45638.652557870373</v>
      </c>
      <c r="D103" s="98"/>
      <c r="E103" s="98">
        <v>13524</v>
      </c>
      <c r="F103" s="19" t="s">
        <v>1095</v>
      </c>
      <c r="G103" s="19" t="s">
        <v>9</v>
      </c>
      <c r="H103" s="19"/>
    </row>
    <row r="104" spans="1:8" x14ac:dyDescent="0.3">
      <c r="A104" s="90">
        <v>45639.475671296299</v>
      </c>
      <c r="B104" s="22" t="s">
        <v>1096</v>
      </c>
      <c r="C104" s="90">
        <v>45639.475706018522</v>
      </c>
      <c r="D104" s="99">
        <v>2500</v>
      </c>
      <c r="E104" s="99"/>
      <c r="F104" s="22" t="s">
        <v>1097</v>
      </c>
      <c r="G104" s="22" t="s">
        <v>10</v>
      </c>
      <c r="H104" s="22"/>
    </row>
    <row r="105" spans="1:8" x14ac:dyDescent="0.3">
      <c r="A105" s="89">
        <v>45639.639965277776</v>
      </c>
      <c r="B105" s="19" t="s">
        <v>314</v>
      </c>
      <c r="C105" s="89">
        <v>45639.639965277776</v>
      </c>
      <c r="D105" s="98"/>
      <c r="E105" s="98">
        <v>13800</v>
      </c>
      <c r="F105" s="19" t="s">
        <v>1098</v>
      </c>
      <c r="G105" s="19" t="s">
        <v>9</v>
      </c>
      <c r="H105" s="19"/>
    </row>
    <row r="106" spans="1:8" x14ac:dyDescent="0.3">
      <c r="A106" s="87">
        <v>45639.88045138889</v>
      </c>
      <c r="B106" s="15" t="s">
        <v>1099</v>
      </c>
      <c r="C106" s="87">
        <v>45641.603379629632</v>
      </c>
      <c r="D106" s="96">
        <v>169.9</v>
      </c>
      <c r="E106" s="96"/>
      <c r="F106" s="80"/>
      <c r="G106" s="94" t="s">
        <v>14</v>
      </c>
      <c r="H106" s="15"/>
    </row>
    <row r="107" spans="1:8" x14ac:dyDescent="0.3">
      <c r="A107" s="87">
        <v>45640.068541666667</v>
      </c>
      <c r="B107" s="15" t="s">
        <v>1100</v>
      </c>
      <c r="C107" s="87">
        <v>45641.638460648152</v>
      </c>
      <c r="D107" s="96">
        <v>14.04</v>
      </c>
      <c r="E107" s="96"/>
      <c r="F107" s="80"/>
      <c r="G107" s="94" t="s">
        <v>14</v>
      </c>
      <c r="H107" s="15"/>
    </row>
    <row r="108" spans="1:8" x14ac:dyDescent="0.3">
      <c r="A108" s="90">
        <v>45642.291238425925</v>
      </c>
      <c r="B108" s="22" t="s">
        <v>223</v>
      </c>
      <c r="C108" s="90">
        <v>45642.291238425925</v>
      </c>
      <c r="D108" s="99">
        <v>7566</v>
      </c>
      <c r="E108" s="99"/>
      <c r="F108" s="22" t="s">
        <v>1101</v>
      </c>
      <c r="G108" s="22" t="s">
        <v>42</v>
      </c>
      <c r="H108" s="22"/>
    </row>
    <row r="109" spans="1:8" x14ac:dyDescent="0.3">
      <c r="A109" s="89">
        <v>45642.332650462966</v>
      </c>
      <c r="B109" s="19" t="s">
        <v>198</v>
      </c>
      <c r="C109" s="89">
        <v>45642.332650462966</v>
      </c>
      <c r="D109" s="98"/>
      <c r="E109" s="98">
        <v>16866</v>
      </c>
      <c r="F109" s="19" t="s">
        <v>1102</v>
      </c>
      <c r="G109" s="19" t="s">
        <v>9</v>
      </c>
      <c r="H109" s="19"/>
    </row>
    <row r="110" spans="1:8" x14ac:dyDescent="0.3">
      <c r="A110" s="89">
        <v>45642.361562500002</v>
      </c>
      <c r="B110" s="19" t="s">
        <v>199</v>
      </c>
      <c r="C110" s="89">
        <v>45642.361562500002</v>
      </c>
      <c r="D110" s="98"/>
      <c r="E110" s="98">
        <v>14766</v>
      </c>
      <c r="F110" s="19" t="s">
        <v>1103</v>
      </c>
      <c r="G110" s="19" t="s">
        <v>9</v>
      </c>
      <c r="H110" s="19"/>
    </row>
    <row r="111" spans="1:8" x14ac:dyDescent="0.3">
      <c r="A111" s="89">
        <v>45642.62300925926</v>
      </c>
      <c r="B111" s="19" t="s">
        <v>197</v>
      </c>
      <c r="C111" s="89">
        <v>45642.62300925926</v>
      </c>
      <c r="D111" s="98"/>
      <c r="E111" s="98">
        <v>14904</v>
      </c>
      <c r="F111" s="19" t="s">
        <v>1104</v>
      </c>
      <c r="G111" s="19" t="s">
        <v>9</v>
      </c>
      <c r="H111" s="19"/>
    </row>
    <row r="112" spans="1:8" x14ac:dyDescent="0.3">
      <c r="A112" s="87">
        <v>45641.806770833333</v>
      </c>
      <c r="B112" s="15" t="s">
        <v>1105</v>
      </c>
      <c r="C112" s="87">
        <v>45642.640300925923</v>
      </c>
      <c r="D112" s="96">
        <v>23.88</v>
      </c>
      <c r="E112" s="96"/>
      <c r="F112" s="80"/>
      <c r="G112" s="94" t="s">
        <v>14</v>
      </c>
      <c r="H112" s="15"/>
    </row>
    <row r="113" spans="1:8" x14ac:dyDescent="0.3">
      <c r="A113" s="91">
        <v>45643.29310185185</v>
      </c>
      <c r="B113" s="13" t="s">
        <v>325</v>
      </c>
      <c r="C113" s="91">
        <v>45643.29310185185</v>
      </c>
      <c r="D113" s="100">
        <v>106441</v>
      </c>
      <c r="E113" s="100"/>
      <c r="F113" s="13" t="s">
        <v>1106</v>
      </c>
      <c r="G113" s="13" t="s">
        <v>16</v>
      </c>
      <c r="H113" s="13"/>
    </row>
    <row r="114" spans="1:8" x14ac:dyDescent="0.3">
      <c r="A114" s="89">
        <v>45643.362939814811</v>
      </c>
      <c r="B114" s="19" t="s">
        <v>159</v>
      </c>
      <c r="C114" s="89">
        <v>45643.362939814811</v>
      </c>
      <c r="D114" s="98"/>
      <c r="E114" s="98">
        <v>10788</v>
      </c>
      <c r="F114" s="19" t="s">
        <v>1107</v>
      </c>
      <c r="G114" s="19" t="s">
        <v>9</v>
      </c>
      <c r="H114" s="19"/>
    </row>
    <row r="115" spans="1:8" x14ac:dyDescent="0.3">
      <c r="A115" s="89">
        <v>45643.37394675926</v>
      </c>
      <c r="B115" s="19" t="s">
        <v>669</v>
      </c>
      <c r="C115" s="89">
        <v>45643.37394675926</v>
      </c>
      <c r="D115" s="98"/>
      <c r="E115" s="98">
        <v>14352</v>
      </c>
      <c r="F115" s="19" t="s">
        <v>1108</v>
      </c>
      <c r="G115" s="19" t="s">
        <v>9</v>
      </c>
      <c r="H115" s="19"/>
    </row>
    <row r="116" spans="1:8" x14ac:dyDescent="0.3">
      <c r="A116" s="88">
        <v>45643.40084490741</v>
      </c>
      <c r="B116" s="11" t="s">
        <v>301</v>
      </c>
      <c r="C116" s="88">
        <v>45643.460763888892</v>
      </c>
      <c r="D116" s="97">
        <v>256.01</v>
      </c>
      <c r="E116" s="97"/>
      <c r="F116" s="11" t="s">
        <v>307</v>
      </c>
      <c r="G116" s="92" t="s">
        <v>62</v>
      </c>
      <c r="H116" s="11"/>
    </row>
    <row r="117" spans="1:8" x14ac:dyDescent="0.3">
      <c r="A117" s="88">
        <v>45643.40084490741</v>
      </c>
      <c r="B117" s="11" t="s">
        <v>121</v>
      </c>
      <c r="C117" s="88">
        <v>45643.460775462961</v>
      </c>
      <c r="D117" s="97">
        <v>139.4</v>
      </c>
      <c r="E117" s="97"/>
      <c r="F117" s="11" t="s">
        <v>149</v>
      </c>
      <c r="G117" s="92" t="s">
        <v>62</v>
      </c>
      <c r="H117" s="11"/>
    </row>
    <row r="118" spans="1:8" x14ac:dyDescent="0.3">
      <c r="A118" s="89">
        <v>45643.46429398148</v>
      </c>
      <c r="B118" s="19" t="s">
        <v>132</v>
      </c>
      <c r="C118" s="89">
        <v>45643.46429398148</v>
      </c>
      <c r="D118" s="98"/>
      <c r="E118" s="98">
        <v>11880</v>
      </c>
      <c r="F118" s="19" t="s">
        <v>1109</v>
      </c>
      <c r="G118" s="19" t="s">
        <v>9</v>
      </c>
      <c r="H118" s="19"/>
    </row>
    <row r="119" spans="1:8" x14ac:dyDescent="0.3">
      <c r="A119" s="87">
        <v>45641.034270833334</v>
      </c>
      <c r="B119" s="15" t="s">
        <v>218</v>
      </c>
      <c r="C119" s="87">
        <v>45643.606736111113</v>
      </c>
      <c r="D119" s="96">
        <v>16.8</v>
      </c>
      <c r="E119" s="96"/>
      <c r="F119" s="80"/>
      <c r="G119" s="80" t="s">
        <v>680</v>
      </c>
      <c r="H119" s="15"/>
    </row>
    <row r="120" spans="1:8" x14ac:dyDescent="0.3">
      <c r="A120" s="87">
        <v>45644.266712962963</v>
      </c>
      <c r="B120" s="15" t="s">
        <v>213</v>
      </c>
      <c r="C120" s="87">
        <v>45644.266712962963</v>
      </c>
      <c r="D120" s="96">
        <v>2</v>
      </c>
      <c r="E120" s="96"/>
      <c r="F120" s="80"/>
      <c r="G120" s="94" t="s">
        <v>14</v>
      </c>
      <c r="H120" s="15"/>
    </row>
    <row r="121" spans="1:8" x14ac:dyDescent="0.3">
      <c r="A121" s="89">
        <v>45644.33697916667</v>
      </c>
      <c r="B121" s="19" t="s">
        <v>335</v>
      </c>
      <c r="C121" s="89">
        <v>45644.33697916667</v>
      </c>
      <c r="D121" s="98"/>
      <c r="E121" s="98">
        <v>14076</v>
      </c>
      <c r="F121" s="19" t="s">
        <v>336</v>
      </c>
      <c r="G121" s="19" t="s">
        <v>9</v>
      </c>
      <c r="H121" s="19"/>
    </row>
    <row r="122" spans="1:8" x14ac:dyDescent="0.3">
      <c r="A122" s="89">
        <v>45644.765486111108</v>
      </c>
      <c r="B122" s="19" t="s">
        <v>159</v>
      </c>
      <c r="C122" s="89">
        <v>45644.765486111108</v>
      </c>
      <c r="D122" s="98"/>
      <c r="E122" s="98">
        <v>14616</v>
      </c>
      <c r="F122" s="19" t="s">
        <v>1110</v>
      </c>
      <c r="G122" s="19" t="s">
        <v>9</v>
      </c>
      <c r="H122" s="19"/>
    </row>
    <row r="123" spans="1:8" x14ac:dyDescent="0.3">
      <c r="A123" s="89">
        <v>45645.35665509259</v>
      </c>
      <c r="B123" s="19" t="s">
        <v>127</v>
      </c>
      <c r="C123" s="89">
        <v>45645.35665509259</v>
      </c>
      <c r="D123" s="98"/>
      <c r="E123" s="98">
        <v>14742</v>
      </c>
      <c r="F123" s="19" t="s">
        <v>1111</v>
      </c>
      <c r="G123" s="19" t="s">
        <v>9</v>
      </c>
      <c r="H123" s="19"/>
    </row>
    <row r="124" spans="1:8" x14ac:dyDescent="0.3">
      <c r="A124" s="90">
        <v>45645.575636574074</v>
      </c>
      <c r="B124" s="22" t="s">
        <v>1096</v>
      </c>
      <c r="C124" s="90">
        <v>45645.575671296298</v>
      </c>
      <c r="D124" s="99">
        <v>2856.8</v>
      </c>
      <c r="E124" s="99"/>
      <c r="F124" s="22" t="s">
        <v>1112</v>
      </c>
      <c r="G124" s="22" t="s">
        <v>10</v>
      </c>
      <c r="H124" s="22"/>
    </row>
    <row r="125" spans="1:8" x14ac:dyDescent="0.3">
      <c r="A125" s="88">
        <v>45646.28162037037</v>
      </c>
      <c r="B125" s="11" t="s">
        <v>599</v>
      </c>
      <c r="C125" s="88">
        <v>45646.28162037037</v>
      </c>
      <c r="D125" s="97">
        <v>2909.1</v>
      </c>
      <c r="E125" s="97"/>
      <c r="F125" s="11"/>
      <c r="G125" s="92" t="s">
        <v>601</v>
      </c>
      <c r="H125" s="11"/>
    </row>
    <row r="126" spans="1:8" x14ac:dyDescent="0.3">
      <c r="A126" s="88">
        <v>45645.654618055552</v>
      </c>
      <c r="B126" s="11" t="s">
        <v>239</v>
      </c>
      <c r="C126" s="88">
        <v>45646.337025462963</v>
      </c>
      <c r="D126" s="97">
        <v>4158.18</v>
      </c>
      <c r="E126" s="97"/>
      <c r="F126" s="11" t="s">
        <v>141</v>
      </c>
      <c r="G126" s="92" t="s">
        <v>13</v>
      </c>
      <c r="H126" s="11"/>
    </row>
    <row r="127" spans="1:8" x14ac:dyDescent="0.3">
      <c r="A127" s="88">
        <v>45646.686539351853</v>
      </c>
      <c r="B127" s="11" t="s">
        <v>100</v>
      </c>
      <c r="C127" s="88">
        <v>45646.686550925922</v>
      </c>
      <c r="D127" s="97">
        <v>4881.62</v>
      </c>
      <c r="E127" s="97"/>
      <c r="F127" s="11" t="s">
        <v>1113</v>
      </c>
      <c r="G127" s="92" t="s">
        <v>13</v>
      </c>
      <c r="H127" s="11"/>
    </row>
    <row r="128" spans="1:8" x14ac:dyDescent="0.3">
      <c r="A128" s="88">
        <v>45646.688391203701</v>
      </c>
      <c r="B128" s="11" t="s">
        <v>301</v>
      </c>
      <c r="C128" s="88">
        <v>45646.688414351855</v>
      </c>
      <c r="D128" s="97">
        <v>6907.61</v>
      </c>
      <c r="E128" s="97"/>
      <c r="F128" s="11" t="s">
        <v>1114</v>
      </c>
      <c r="G128" s="92" t="s">
        <v>13</v>
      </c>
      <c r="H128" s="11"/>
    </row>
    <row r="129" spans="1:8" x14ac:dyDescent="0.3">
      <c r="A129" s="89">
        <v>45649.627615740741</v>
      </c>
      <c r="B129" s="19" t="s">
        <v>125</v>
      </c>
      <c r="C129" s="89">
        <v>45649.627615740741</v>
      </c>
      <c r="D129" s="98"/>
      <c r="E129" s="98">
        <v>14364</v>
      </c>
      <c r="F129" s="19" t="s">
        <v>1115</v>
      </c>
      <c r="G129" s="19" t="s">
        <v>9</v>
      </c>
      <c r="H129" s="19"/>
    </row>
    <row r="130" spans="1:8" x14ac:dyDescent="0.3">
      <c r="A130" s="89">
        <v>45649.784525462965</v>
      </c>
      <c r="B130" s="19" t="s">
        <v>736</v>
      </c>
      <c r="C130" s="89">
        <v>45649.784525462965</v>
      </c>
      <c r="D130" s="98"/>
      <c r="E130" s="98">
        <v>12084</v>
      </c>
      <c r="F130" s="19" t="s">
        <v>1116</v>
      </c>
      <c r="G130" s="19" t="s">
        <v>9</v>
      </c>
      <c r="H130" s="19"/>
    </row>
    <row r="131" spans="1:8" x14ac:dyDescent="0.3">
      <c r="A131" s="91">
        <v>45650.298645833333</v>
      </c>
      <c r="B131" s="13" t="s">
        <v>223</v>
      </c>
      <c r="C131" s="91">
        <v>45650.298645833333</v>
      </c>
      <c r="D131" s="100">
        <v>21725</v>
      </c>
      <c r="E131" s="100"/>
      <c r="F131" s="13" t="s">
        <v>1117</v>
      </c>
      <c r="G131" s="13" t="s">
        <v>17</v>
      </c>
      <c r="H131" s="13"/>
    </row>
    <row r="132" spans="1:8" x14ac:dyDescent="0.3">
      <c r="A132" s="88">
        <v>45649.674189814818</v>
      </c>
      <c r="B132" s="11" t="s">
        <v>518</v>
      </c>
      <c r="C132" s="88">
        <v>45650.337488425925</v>
      </c>
      <c r="D132" s="97">
        <v>2880.88</v>
      </c>
      <c r="E132" s="97"/>
      <c r="F132" s="11" t="s">
        <v>141</v>
      </c>
      <c r="G132" s="92" t="s">
        <v>13</v>
      </c>
      <c r="H132" s="11"/>
    </row>
    <row r="133" spans="1:8" x14ac:dyDescent="0.3">
      <c r="A133" s="88">
        <v>45649.67423611111</v>
      </c>
      <c r="B133" s="11" t="s">
        <v>78</v>
      </c>
      <c r="C133" s="88">
        <v>45650.337511574071</v>
      </c>
      <c r="D133" s="97">
        <v>4606.18</v>
      </c>
      <c r="E133" s="97"/>
      <c r="F133" s="11" t="s">
        <v>141</v>
      </c>
      <c r="G133" s="92" t="s">
        <v>13</v>
      </c>
      <c r="H133" s="11"/>
    </row>
    <row r="134" spans="1:8" x14ac:dyDescent="0.3">
      <c r="A134" s="88">
        <v>45649.67454861111</v>
      </c>
      <c r="B134" s="11" t="s">
        <v>76</v>
      </c>
      <c r="C134" s="88">
        <v>45650.337523148148</v>
      </c>
      <c r="D134" s="97">
        <v>4764.26</v>
      </c>
      <c r="E134" s="97"/>
      <c r="F134" s="11" t="s">
        <v>141</v>
      </c>
      <c r="G134" s="92" t="s">
        <v>13</v>
      </c>
      <c r="H134" s="11"/>
    </row>
    <row r="135" spans="1:8" x14ac:dyDescent="0.3">
      <c r="A135" s="88">
        <v>45649.674224537041</v>
      </c>
      <c r="B135" s="11" t="s">
        <v>240</v>
      </c>
      <c r="C135" s="88">
        <v>45650.338391203702</v>
      </c>
      <c r="D135" s="97">
        <v>5209.6000000000004</v>
      </c>
      <c r="E135" s="97"/>
      <c r="F135" s="11" t="s">
        <v>141</v>
      </c>
      <c r="G135" s="92" t="s">
        <v>13</v>
      </c>
      <c r="H135" s="11"/>
    </row>
    <row r="136" spans="1:8" x14ac:dyDescent="0.3">
      <c r="A136" s="88">
        <v>45649.674525462964</v>
      </c>
      <c r="B136" s="11" t="s">
        <v>88</v>
      </c>
      <c r="C136" s="88">
        <v>45650.338472222225</v>
      </c>
      <c r="D136" s="97">
        <v>5055.62</v>
      </c>
      <c r="E136" s="97"/>
      <c r="F136" s="11" t="s">
        <v>141</v>
      </c>
      <c r="G136" s="92" t="s">
        <v>13</v>
      </c>
      <c r="H136" s="11"/>
    </row>
    <row r="137" spans="1:8" x14ac:dyDescent="0.3">
      <c r="A137" s="88">
        <v>45649.674189814818</v>
      </c>
      <c r="B137" s="11" t="s">
        <v>144</v>
      </c>
      <c r="C137" s="88">
        <v>45650.338483796295</v>
      </c>
      <c r="D137" s="97">
        <v>4820.18</v>
      </c>
      <c r="E137" s="97"/>
      <c r="F137" s="11" t="s">
        <v>141</v>
      </c>
      <c r="G137" s="92" t="s">
        <v>13</v>
      </c>
      <c r="H137" s="11"/>
    </row>
    <row r="138" spans="1:8" x14ac:dyDescent="0.3">
      <c r="A138" s="88">
        <v>45649.674259259256</v>
      </c>
      <c r="B138" s="11" t="s">
        <v>99</v>
      </c>
      <c r="C138" s="88">
        <v>45650.338831018518</v>
      </c>
      <c r="D138" s="97">
        <v>4774.0600000000004</v>
      </c>
      <c r="E138" s="97"/>
      <c r="F138" s="11" t="s">
        <v>141</v>
      </c>
      <c r="G138" s="92" t="s">
        <v>13</v>
      </c>
      <c r="H138" s="11"/>
    </row>
    <row r="139" spans="1:8" x14ac:dyDescent="0.3">
      <c r="A139" s="88">
        <v>45649.674432870372</v>
      </c>
      <c r="B139" s="11" t="s">
        <v>276</v>
      </c>
      <c r="C139" s="88">
        <v>45650.338865740741</v>
      </c>
      <c r="D139" s="97">
        <v>4374.1400000000003</v>
      </c>
      <c r="E139" s="97"/>
      <c r="F139" s="11" t="s">
        <v>141</v>
      </c>
      <c r="G139" s="92" t="s">
        <v>13</v>
      </c>
      <c r="H139" s="11"/>
    </row>
    <row r="140" spans="1:8" x14ac:dyDescent="0.3">
      <c r="A140" s="88">
        <v>45649.674155092594</v>
      </c>
      <c r="B140" s="11" t="s">
        <v>87</v>
      </c>
      <c r="C140" s="88">
        <v>45650.338865740741</v>
      </c>
      <c r="D140" s="97">
        <v>5358.84</v>
      </c>
      <c r="E140" s="97"/>
      <c r="F140" s="11" t="s">
        <v>141</v>
      </c>
      <c r="G140" s="92" t="s">
        <v>13</v>
      </c>
      <c r="H140" s="11"/>
    </row>
    <row r="141" spans="1:8" x14ac:dyDescent="0.3">
      <c r="A141" s="88">
        <v>45649.674363425926</v>
      </c>
      <c r="B141" s="11" t="s">
        <v>93</v>
      </c>
      <c r="C141" s="88">
        <v>45650.338888888888</v>
      </c>
      <c r="D141" s="97">
        <v>3768.24</v>
      </c>
      <c r="E141" s="97"/>
      <c r="F141" s="11" t="s">
        <v>141</v>
      </c>
      <c r="G141" s="92" t="s">
        <v>13</v>
      </c>
      <c r="H141" s="11"/>
    </row>
    <row r="142" spans="1:8" x14ac:dyDescent="0.3">
      <c r="A142" s="88">
        <v>45649.674166666664</v>
      </c>
      <c r="B142" s="11" t="s">
        <v>1057</v>
      </c>
      <c r="C142" s="88">
        <v>45650.338888888888</v>
      </c>
      <c r="D142" s="97">
        <v>4429.07</v>
      </c>
      <c r="E142" s="97"/>
      <c r="F142" s="11" t="s">
        <v>141</v>
      </c>
      <c r="G142" s="92" t="s">
        <v>13</v>
      </c>
      <c r="H142" s="11"/>
    </row>
    <row r="143" spans="1:8" x14ac:dyDescent="0.3">
      <c r="A143" s="88">
        <v>45649.674074074072</v>
      </c>
      <c r="B143" s="11" t="s">
        <v>843</v>
      </c>
      <c r="C143" s="88">
        <v>45650.338912037034</v>
      </c>
      <c r="D143" s="97">
        <v>4297.47</v>
      </c>
      <c r="E143" s="97"/>
      <c r="F143" s="11" t="s">
        <v>141</v>
      </c>
      <c r="G143" s="92" t="s">
        <v>13</v>
      </c>
      <c r="H143" s="11"/>
    </row>
    <row r="144" spans="1:8" x14ac:dyDescent="0.3">
      <c r="A144" s="88">
        <v>45649.674212962964</v>
      </c>
      <c r="B144" s="11" t="s">
        <v>146</v>
      </c>
      <c r="C144" s="88">
        <v>45650.338958333334</v>
      </c>
      <c r="D144" s="97">
        <v>4707.8900000000003</v>
      </c>
      <c r="E144" s="97"/>
      <c r="F144" s="11" t="s">
        <v>141</v>
      </c>
      <c r="G144" s="92" t="s">
        <v>13</v>
      </c>
      <c r="H144" s="11"/>
    </row>
    <row r="145" spans="1:9" x14ac:dyDescent="0.3">
      <c r="A145" s="88">
        <v>45649.674039351848</v>
      </c>
      <c r="B145" s="11" t="s">
        <v>73</v>
      </c>
      <c r="C145" s="88">
        <v>45650.33898148148</v>
      </c>
      <c r="D145" s="97">
        <v>4461.05</v>
      </c>
      <c r="E145" s="97"/>
      <c r="F145" s="11" t="s">
        <v>141</v>
      </c>
      <c r="G145" s="92" t="s">
        <v>13</v>
      </c>
      <c r="H145" s="11"/>
    </row>
    <row r="146" spans="1:9" s="3" customFormat="1" x14ac:dyDescent="0.3">
      <c r="A146" s="88">
        <v>45649.674502314818</v>
      </c>
      <c r="B146" s="11" t="s">
        <v>97</v>
      </c>
      <c r="C146" s="88">
        <v>45650.338993055557</v>
      </c>
      <c r="D146" s="97">
        <v>4714.45</v>
      </c>
      <c r="E146" s="97"/>
      <c r="F146" s="11" t="s">
        <v>141</v>
      </c>
      <c r="G146" s="92" t="s">
        <v>13</v>
      </c>
      <c r="H146" s="11"/>
      <c r="I146" s="44"/>
    </row>
    <row r="147" spans="1:9" x14ac:dyDescent="0.3">
      <c r="A147" s="88">
        <v>45649.674085648148</v>
      </c>
      <c r="B147" s="11" t="s">
        <v>236</v>
      </c>
      <c r="C147" s="88">
        <v>45650.338993055557</v>
      </c>
      <c r="D147" s="97">
        <v>4995.46</v>
      </c>
      <c r="E147" s="97"/>
      <c r="F147" s="11" t="s">
        <v>141</v>
      </c>
      <c r="G147" s="92" t="s">
        <v>13</v>
      </c>
      <c r="H147" s="11"/>
    </row>
    <row r="148" spans="1:9" x14ac:dyDescent="0.3">
      <c r="A148" s="88">
        <v>45649.674039351848</v>
      </c>
      <c r="B148" s="11" t="s">
        <v>96</v>
      </c>
      <c r="C148" s="88">
        <v>45650.339004629626</v>
      </c>
      <c r="D148" s="97">
        <v>5107.58</v>
      </c>
      <c r="E148" s="97"/>
      <c r="F148" s="11" t="s">
        <v>141</v>
      </c>
      <c r="G148" s="92" t="s">
        <v>13</v>
      </c>
      <c r="H148" s="11"/>
    </row>
    <row r="149" spans="1:9" x14ac:dyDescent="0.3">
      <c r="A149" s="88">
        <v>45649.674409722225</v>
      </c>
      <c r="B149" s="11" t="s">
        <v>234</v>
      </c>
      <c r="C149" s="88">
        <v>45650.339016203703</v>
      </c>
      <c r="D149" s="97">
        <v>2944.66</v>
      </c>
      <c r="E149" s="97"/>
      <c r="F149" s="11" t="s">
        <v>141</v>
      </c>
      <c r="G149" s="92" t="s">
        <v>13</v>
      </c>
      <c r="H149" s="11"/>
    </row>
    <row r="150" spans="1:9" x14ac:dyDescent="0.3">
      <c r="A150" s="88">
        <v>45649.674363425926</v>
      </c>
      <c r="B150" s="11" t="s">
        <v>81</v>
      </c>
      <c r="C150" s="88">
        <v>45650.339016203703</v>
      </c>
      <c r="D150" s="97">
        <v>4418.03</v>
      </c>
      <c r="E150" s="97"/>
      <c r="F150" s="11" t="s">
        <v>141</v>
      </c>
      <c r="G150" s="92" t="s">
        <v>13</v>
      </c>
      <c r="H150" s="11"/>
    </row>
    <row r="151" spans="1:9" s="3" customFormat="1" x14ac:dyDescent="0.3">
      <c r="A151" s="88">
        <v>45649.674375000002</v>
      </c>
      <c r="B151" s="11" t="s">
        <v>90</v>
      </c>
      <c r="C151" s="88">
        <v>45650.33902777778</v>
      </c>
      <c r="D151" s="97">
        <v>4567.54</v>
      </c>
      <c r="E151" s="97"/>
      <c r="F151" s="11" t="s">
        <v>141</v>
      </c>
      <c r="G151" s="92" t="s">
        <v>13</v>
      </c>
      <c r="H151" s="11"/>
      <c r="I151" s="44"/>
    </row>
    <row r="152" spans="1:9" x14ac:dyDescent="0.3">
      <c r="A152" s="88">
        <v>45649.674560185187</v>
      </c>
      <c r="B152" s="11" t="s">
        <v>761</v>
      </c>
      <c r="C152" s="88">
        <v>45650.339039351849</v>
      </c>
      <c r="D152" s="97">
        <v>6386.32</v>
      </c>
      <c r="E152" s="97"/>
      <c r="F152" s="11" t="s">
        <v>141</v>
      </c>
      <c r="G152" s="92" t="s">
        <v>13</v>
      </c>
      <c r="H152" s="11"/>
    </row>
    <row r="153" spans="1:9" s="3" customFormat="1" x14ac:dyDescent="0.3">
      <c r="A153" s="88">
        <v>45649.674074074072</v>
      </c>
      <c r="B153" s="11" t="s">
        <v>892</v>
      </c>
      <c r="C153" s="88">
        <v>45650.339062500003</v>
      </c>
      <c r="D153" s="97">
        <v>5248.87</v>
      </c>
      <c r="E153" s="97"/>
      <c r="F153" s="11" t="s">
        <v>141</v>
      </c>
      <c r="G153" s="92" t="s">
        <v>13</v>
      </c>
      <c r="H153" s="11"/>
      <c r="I153" s="44"/>
    </row>
    <row r="154" spans="1:9" x14ac:dyDescent="0.3">
      <c r="A154" s="88">
        <v>45649.674201388887</v>
      </c>
      <c r="B154" s="11" t="s">
        <v>83</v>
      </c>
      <c r="C154" s="88">
        <v>45650.339085648149</v>
      </c>
      <c r="D154" s="97">
        <v>4664.3100000000004</v>
      </c>
      <c r="E154" s="97"/>
      <c r="F154" s="11" t="s">
        <v>141</v>
      </c>
      <c r="G154" s="92" t="s">
        <v>13</v>
      </c>
      <c r="H154" s="11"/>
    </row>
    <row r="155" spans="1:9" x14ac:dyDescent="0.3">
      <c r="A155" s="88">
        <v>45649.674328703702</v>
      </c>
      <c r="B155" s="11" t="s">
        <v>82</v>
      </c>
      <c r="C155" s="88">
        <v>45650.339097222219</v>
      </c>
      <c r="D155" s="97">
        <v>4874.84</v>
      </c>
      <c r="E155" s="97"/>
      <c r="F155" s="11" t="s">
        <v>141</v>
      </c>
      <c r="G155" s="92" t="s">
        <v>13</v>
      </c>
      <c r="H155" s="11"/>
    </row>
    <row r="156" spans="1:9" x14ac:dyDescent="0.3">
      <c r="A156" s="88">
        <v>45649.674421296295</v>
      </c>
      <c r="B156" s="11" t="s">
        <v>79</v>
      </c>
      <c r="C156" s="88">
        <v>45650.339108796295</v>
      </c>
      <c r="D156" s="97">
        <v>5763.04</v>
      </c>
      <c r="E156" s="97"/>
      <c r="F156" s="11" t="s">
        <v>141</v>
      </c>
      <c r="G156" s="92" t="s">
        <v>13</v>
      </c>
      <c r="H156" s="11"/>
    </row>
    <row r="157" spans="1:9" x14ac:dyDescent="0.3">
      <c r="A157" s="88">
        <v>45649.674340277779</v>
      </c>
      <c r="B157" s="11" t="s">
        <v>95</v>
      </c>
      <c r="C157" s="88">
        <v>45650.339131944442</v>
      </c>
      <c r="D157" s="97">
        <v>4296.67</v>
      </c>
      <c r="E157" s="97"/>
      <c r="F157" s="11" t="s">
        <v>141</v>
      </c>
      <c r="G157" s="92" t="s">
        <v>13</v>
      </c>
      <c r="H157" s="11"/>
    </row>
    <row r="158" spans="1:9" x14ac:dyDescent="0.3">
      <c r="A158" s="88">
        <v>45649.674259259256</v>
      </c>
      <c r="B158" s="11" t="s">
        <v>84</v>
      </c>
      <c r="C158" s="88">
        <v>45650.339131944442</v>
      </c>
      <c r="D158" s="97">
        <v>6034.95</v>
      </c>
      <c r="E158" s="97"/>
      <c r="F158" s="11" t="s">
        <v>141</v>
      </c>
      <c r="G158" s="92" t="s">
        <v>13</v>
      </c>
      <c r="H158" s="11"/>
    </row>
    <row r="159" spans="1:9" x14ac:dyDescent="0.3">
      <c r="A159" s="88">
        <v>45649.67454861111</v>
      </c>
      <c r="B159" s="11" t="s">
        <v>1059</v>
      </c>
      <c r="C159" s="88">
        <v>45650.339178240742</v>
      </c>
      <c r="D159" s="97">
        <v>4226.8900000000003</v>
      </c>
      <c r="E159" s="97"/>
      <c r="F159" s="11" t="s">
        <v>141</v>
      </c>
      <c r="G159" s="92" t="s">
        <v>13</v>
      </c>
      <c r="H159" s="11"/>
    </row>
    <row r="160" spans="1:9" x14ac:dyDescent="0.3">
      <c r="A160" s="88">
        <v>45649.674398148149</v>
      </c>
      <c r="B160" s="11" t="s">
        <v>235</v>
      </c>
      <c r="C160" s="88">
        <v>45650.339178240742</v>
      </c>
      <c r="D160" s="97">
        <v>4353.96</v>
      </c>
      <c r="E160" s="97"/>
      <c r="F160" s="11" t="s">
        <v>141</v>
      </c>
      <c r="G160" s="92" t="s">
        <v>13</v>
      </c>
      <c r="H160" s="11"/>
    </row>
    <row r="161" spans="1:8" x14ac:dyDescent="0.3">
      <c r="A161" s="88">
        <v>45649.674386574072</v>
      </c>
      <c r="B161" s="11" t="s">
        <v>766</v>
      </c>
      <c r="C161" s="88">
        <v>45650.339189814818</v>
      </c>
      <c r="D161" s="97">
        <v>3945.58</v>
      </c>
      <c r="E161" s="97"/>
      <c r="F161" s="11" t="s">
        <v>141</v>
      </c>
      <c r="G161" s="92" t="s">
        <v>13</v>
      </c>
      <c r="H161" s="11"/>
    </row>
    <row r="162" spans="1:8" x14ac:dyDescent="0.3">
      <c r="A162" s="89">
        <v>45650.339895833335</v>
      </c>
      <c r="B162" s="19" t="s">
        <v>117</v>
      </c>
      <c r="C162" s="89">
        <v>45650.339895833335</v>
      </c>
      <c r="D162" s="98"/>
      <c r="E162" s="98">
        <v>16800</v>
      </c>
      <c r="F162" s="19" t="s">
        <v>148</v>
      </c>
      <c r="G162" s="19" t="s">
        <v>9</v>
      </c>
      <c r="H162" s="19"/>
    </row>
    <row r="163" spans="1:8" x14ac:dyDescent="0.3">
      <c r="A163" s="89">
        <v>45650.341678240744</v>
      </c>
      <c r="B163" s="19" t="s">
        <v>117</v>
      </c>
      <c r="C163" s="89">
        <v>45650.341678240744</v>
      </c>
      <c r="D163" s="98"/>
      <c r="E163" s="98">
        <v>15120</v>
      </c>
      <c r="F163" s="19" t="s">
        <v>148</v>
      </c>
      <c r="G163" s="19" t="s">
        <v>9</v>
      </c>
      <c r="H163" s="19"/>
    </row>
    <row r="164" spans="1:8" x14ac:dyDescent="0.3">
      <c r="A164" s="89">
        <v>45650.627384259256</v>
      </c>
      <c r="B164" s="19" t="s">
        <v>1049</v>
      </c>
      <c r="C164" s="89">
        <v>45650.627384259256</v>
      </c>
      <c r="D164" s="98"/>
      <c r="E164" s="98">
        <v>20148</v>
      </c>
      <c r="F164" s="19" t="s">
        <v>1118</v>
      </c>
      <c r="G164" s="19" t="s">
        <v>9</v>
      </c>
      <c r="H164" s="19"/>
    </row>
    <row r="165" spans="1:8" x14ac:dyDescent="0.3">
      <c r="A165" s="88">
        <v>45651.592511574076</v>
      </c>
      <c r="B165" s="11" t="s">
        <v>517</v>
      </c>
      <c r="C165" s="88">
        <v>45651.592534722222</v>
      </c>
      <c r="D165" s="97">
        <v>4985.83</v>
      </c>
      <c r="E165" s="97"/>
      <c r="F165" s="11" t="s">
        <v>1113</v>
      </c>
      <c r="G165" s="92" t="s">
        <v>13</v>
      </c>
      <c r="H165" s="11"/>
    </row>
    <row r="166" spans="1:8" x14ac:dyDescent="0.3">
      <c r="A166" s="88">
        <v>45651.593402777777</v>
      </c>
      <c r="B166" s="11" t="s">
        <v>238</v>
      </c>
      <c r="C166" s="88">
        <v>45651.593425925923</v>
      </c>
      <c r="D166" s="97">
        <v>5481.88</v>
      </c>
      <c r="E166" s="97"/>
      <c r="F166" s="11" t="s">
        <v>1113</v>
      </c>
      <c r="G166" s="92" t="s">
        <v>13</v>
      </c>
      <c r="H166" s="11"/>
    </row>
    <row r="167" spans="1:8" x14ac:dyDescent="0.3">
      <c r="A167" s="88">
        <v>45651.594143518516</v>
      </c>
      <c r="B167" s="11" t="s">
        <v>1068</v>
      </c>
      <c r="C167" s="88">
        <v>45651.594166666669</v>
      </c>
      <c r="D167" s="97">
        <v>5795.25</v>
      </c>
      <c r="E167" s="97"/>
      <c r="F167" s="11" t="s">
        <v>1113</v>
      </c>
      <c r="G167" s="92" t="s">
        <v>13</v>
      </c>
      <c r="H167" s="11" t="s">
        <v>1125</v>
      </c>
    </row>
    <row r="168" spans="1:8" x14ac:dyDescent="0.3">
      <c r="A168" s="88">
        <v>45651.594756944447</v>
      </c>
      <c r="B168" s="11" t="s">
        <v>749</v>
      </c>
      <c r="C168" s="88">
        <v>45651.594768518517</v>
      </c>
      <c r="D168" s="97">
        <v>3140.89</v>
      </c>
      <c r="E168" s="97"/>
      <c r="F168" s="11" t="s">
        <v>1113</v>
      </c>
      <c r="G168" s="92" t="s">
        <v>13</v>
      </c>
      <c r="H168" s="11"/>
    </row>
    <row r="169" spans="1:8" x14ac:dyDescent="0.3">
      <c r="A169" s="88">
        <v>45651.595381944448</v>
      </c>
      <c r="B169" s="11" t="s">
        <v>260</v>
      </c>
      <c r="C169" s="88">
        <v>45651.595405092594</v>
      </c>
      <c r="D169" s="97">
        <v>5484.76</v>
      </c>
      <c r="E169" s="97"/>
      <c r="F169" s="11" t="s">
        <v>1113</v>
      </c>
      <c r="G169" s="92" t="s">
        <v>13</v>
      </c>
      <c r="H169" s="11"/>
    </row>
    <row r="170" spans="1:8" x14ac:dyDescent="0.3">
      <c r="A170" s="88">
        <v>45651.596041666664</v>
      </c>
      <c r="B170" s="11" t="s">
        <v>89</v>
      </c>
      <c r="C170" s="88">
        <v>45651.596064814818</v>
      </c>
      <c r="D170" s="97">
        <v>5314.33</v>
      </c>
      <c r="E170" s="97"/>
      <c r="F170" s="11" t="s">
        <v>1113</v>
      </c>
      <c r="G170" s="92" t="s">
        <v>13</v>
      </c>
      <c r="H170" s="11"/>
    </row>
    <row r="171" spans="1:8" x14ac:dyDescent="0.3">
      <c r="A171" s="87">
        <v>45651.417962962965</v>
      </c>
      <c r="B171" s="15" t="s">
        <v>598</v>
      </c>
      <c r="C171" s="87">
        <v>45652.624988425923</v>
      </c>
      <c r="D171" s="96">
        <v>23.88</v>
      </c>
      <c r="E171" s="96"/>
      <c r="F171" s="80"/>
      <c r="G171" s="94" t="s">
        <v>14</v>
      </c>
      <c r="H171" s="15"/>
    </row>
    <row r="172" spans="1:8" x14ac:dyDescent="0.3">
      <c r="A172" s="88">
        <v>45652.891215277778</v>
      </c>
      <c r="B172" s="11" t="s">
        <v>74</v>
      </c>
      <c r="C172" s="88">
        <v>45652.891238425924</v>
      </c>
      <c r="D172" s="97">
        <v>5276.04</v>
      </c>
      <c r="E172" s="97"/>
      <c r="F172" s="11" t="s">
        <v>1113</v>
      </c>
      <c r="G172" s="92" t="s">
        <v>13</v>
      </c>
      <c r="H172" s="11"/>
    </row>
    <row r="173" spans="1:8" x14ac:dyDescent="0.3">
      <c r="A173" s="88">
        <v>45652.891863425924</v>
      </c>
      <c r="B173" s="11" t="s">
        <v>119</v>
      </c>
      <c r="C173" s="88">
        <v>45652.891875000001</v>
      </c>
      <c r="D173" s="97">
        <v>3600.3</v>
      </c>
      <c r="E173" s="97"/>
      <c r="F173" s="11" t="s">
        <v>1113</v>
      </c>
      <c r="G173" s="92" t="s">
        <v>13</v>
      </c>
      <c r="H173" s="11"/>
    </row>
    <row r="174" spans="1:8" x14ac:dyDescent="0.3">
      <c r="A174" s="90">
        <v>45653.302615740744</v>
      </c>
      <c r="B174" s="22" t="s">
        <v>223</v>
      </c>
      <c r="C174" s="90">
        <v>45653.302615740744</v>
      </c>
      <c r="D174" s="99">
        <v>79130</v>
      </c>
      <c r="E174" s="99"/>
      <c r="F174" s="22" t="s">
        <v>1119</v>
      </c>
      <c r="G174" s="22" t="s">
        <v>21</v>
      </c>
      <c r="H174" s="22"/>
    </row>
    <row r="175" spans="1:8" x14ac:dyDescent="0.3">
      <c r="A175" s="91">
        <v>45653.308981481481</v>
      </c>
      <c r="B175" s="13" t="s">
        <v>230</v>
      </c>
      <c r="C175" s="91">
        <v>45653.308981481481</v>
      </c>
      <c r="D175" s="100">
        <v>36872.25</v>
      </c>
      <c r="E175" s="100"/>
      <c r="F175" s="13" t="s">
        <v>1120</v>
      </c>
      <c r="G175" s="13" t="s">
        <v>18</v>
      </c>
      <c r="H175" s="13"/>
    </row>
    <row r="176" spans="1:8" x14ac:dyDescent="0.3">
      <c r="A176" s="89">
        <v>45653.63212962963</v>
      </c>
      <c r="B176" s="19" t="s">
        <v>127</v>
      </c>
      <c r="C176" s="89">
        <v>45653.63212962963</v>
      </c>
      <c r="D176" s="98"/>
      <c r="E176" s="98">
        <v>15846</v>
      </c>
      <c r="F176" s="19" t="s">
        <v>1121</v>
      </c>
      <c r="G176" s="19" t="s">
        <v>9</v>
      </c>
      <c r="H176" s="19"/>
    </row>
    <row r="177" spans="1:8" x14ac:dyDescent="0.3">
      <c r="A177" s="89">
        <v>45653.632476851853</v>
      </c>
      <c r="B177" s="19" t="s">
        <v>127</v>
      </c>
      <c r="C177" s="89">
        <v>45653.632476851853</v>
      </c>
      <c r="D177" s="98"/>
      <c r="E177" s="98">
        <v>9936</v>
      </c>
      <c r="F177" s="19" t="s">
        <v>1122</v>
      </c>
      <c r="G177" s="19" t="s">
        <v>9</v>
      </c>
      <c r="H177" s="19"/>
    </row>
    <row r="178" spans="1:8" x14ac:dyDescent="0.3">
      <c r="A178" s="89">
        <v>45653.633576388886</v>
      </c>
      <c r="B178" s="19" t="s">
        <v>127</v>
      </c>
      <c r="C178" s="89">
        <v>45653.633576388886</v>
      </c>
      <c r="D178" s="98"/>
      <c r="E178" s="98">
        <v>12312</v>
      </c>
      <c r="F178" s="19" t="s">
        <v>1123</v>
      </c>
      <c r="G178" s="19" t="s">
        <v>9</v>
      </c>
      <c r="H178" s="19"/>
    </row>
    <row r="179" spans="1:8" x14ac:dyDescent="0.3">
      <c r="A179" s="89">
        <v>45653.660266203704</v>
      </c>
      <c r="B179" s="19" t="s">
        <v>278</v>
      </c>
      <c r="C179" s="89">
        <v>45653.660266203704</v>
      </c>
      <c r="D179" s="98"/>
      <c r="E179" s="98">
        <v>13224</v>
      </c>
      <c r="F179" s="19" t="s">
        <v>1124</v>
      </c>
      <c r="G179" s="19" t="s">
        <v>9</v>
      </c>
      <c r="H179" s="19"/>
    </row>
    <row r="180" spans="1:8" x14ac:dyDescent="0.3">
      <c r="A180" s="89">
        <v>45656.00167824074</v>
      </c>
      <c r="B180" s="19" t="s">
        <v>70</v>
      </c>
      <c r="C180" s="89">
        <v>45656.00167824074</v>
      </c>
      <c r="D180" s="98"/>
      <c r="E180" s="98">
        <v>12960</v>
      </c>
      <c r="F180" s="19" t="s">
        <v>1126</v>
      </c>
      <c r="G180" s="19" t="s">
        <v>9</v>
      </c>
      <c r="H180" s="19"/>
    </row>
    <row r="181" spans="1:8" x14ac:dyDescent="0.3">
      <c r="A181" s="87">
        <v>45656.293263888889</v>
      </c>
      <c r="B181" s="15" t="s">
        <v>231</v>
      </c>
      <c r="C181" s="87">
        <v>45656.293263888889</v>
      </c>
      <c r="D181" s="96">
        <v>38.36</v>
      </c>
      <c r="E181" s="96"/>
      <c r="F181" s="80" t="s">
        <v>245</v>
      </c>
      <c r="G181" s="94" t="s">
        <v>15</v>
      </c>
      <c r="H181" s="15"/>
    </row>
    <row r="182" spans="1:8" x14ac:dyDescent="0.3">
      <c r="A182" s="89">
        <v>45656.369351851848</v>
      </c>
      <c r="B182" s="19" t="s">
        <v>127</v>
      </c>
      <c r="C182" s="89">
        <v>45656.369351851848</v>
      </c>
      <c r="D182" s="98"/>
      <c r="E182" s="98">
        <v>11400</v>
      </c>
      <c r="F182" s="19" t="s">
        <v>1127</v>
      </c>
      <c r="G182" s="19" t="s">
        <v>9</v>
      </c>
      <c r="H182" s="19"/>
    </row>
    <row r="183" spans="1:8" x14ac:dyDescent="0.3">
      <c r="A183" s="89">
        <v>45656.372314814813</v>
      </c>
      <c r="B183" s="19" t="s">
        <v>127</v>
      </c>
      <c r="C183" s="89">
        <v>45656.372314814813</v>
      </c>
      <c r="D183" s="98"/>
      <c r="E183" s="98">
        <v>8424</v>
      </c>
      <c r="F183" s="19" t="s">
        <v>1128</v>
      </c>
      <c r="G183" s="19" t="s">
        <v>9</v>
      </c>
      <c r="H183" s="19"/>
    </row>
    <row r="184" spans="1:8" x14ac:dyDescent="0.3">
      <c r="A184" s="87">
        <v>45655.305081018516</v>
      </c>
      <c r="B184" s="15" t="s">
        <v>1053</v>
      </c>
      <c r="C184" s="87">
        <v>45656.584513888891</v>
      </c>
      <c r="D184" s="96">
        <v>48.06</v>
      </c>
      <c r="E184" s="96"/>
      <c r="F184" s="80"/>
      <c r="G184" s="94" t="s">
        <v>14</v>
      </c>
      <c r="H184" s="15"/>
    </row>
    <row r="185" spans="1:8" x14ac:dyDescent="0.3">
      <c r="A185" s="87">
        <v>45656.585231481484</v>
      </c>
      <c r="B185" s="15" t="s">
        <v>69</v>
      </c>
      <c r="C185" s="87">
        <v>45656.585243055553</v>
      </c>
      <c r="D185" s="96">
        <v>0.49</v>
      </c>
      <c r="E185" s="96"/>
      <c r="F185" s="80" t="s">
        <v>393</v>
      </c>
      <c r="G185" s="101" t="s">
        <v>8</v>
      </c>
      <c r="H185" s="15"/>
    </row>
    <row r="186" spans="1:8" x14ac:dyDescent="0.3">
      <c r="A186" s="88">
        <v>45656.591886574075</v>
      </c>
      <c r="B186" s="11" t="s">
        <v>238</v>
      </c>
      <c r="C186" s="88">
        <v>45656.591909722221</v>
      </c>
      <c r="D186" s="97">
        <v>1500</v>
      </c>
      <c r="E186" s="97"/>
      <c r="F186" s="11" t="s">
        <v>1129</v>
      </c>
      <c r="G186" s="92" t="s">
        <v>13</v>
      </c>
      <c r="H186" s="11"/>
    </row>
    <row r="187" spans="1:8" x14ac:dyDescent="0.3">
      <c r="A187" s="87">
        <v>45657.284456018519</v>
      </c>
      <c r="B187" s="15" t="s">
        <v>102</v>
      </c>
      <c r="C187" s="87">
        <v>45657.284456018519</v>
      </c>
      <c r="D187" s="96">
        <v>432</v>
      </c>
      <c r="E187" s="96"/>
      <c r="F187" s="80" t="s">
        <v>1130</v>
      </c>
      <c r="G187" s="15" t="s">
        <v>24</v>
      </c>
      <c r="H187" s="15"/>
    </row>
    <row r="188" spans="1:8" x14ac:dyDescent="0.3">
      <c r="A188" s="89">
        <v>45657.344293981485</v>
      </c>
      <c r="B188" s="19" t="s">
        <v>282</v>
      </c>
      <c r="C188" s="89">
        <v>45657.344293981485</v>
      </c>
      <c r="D188" s="98"/>
      <c r="E188" s="98">
        <v>9576</v>
      </c>
      <c r="F188" s="19"/>
      <c r="G188" s="19" t="s">
        <v>9</v>
      </c>
      <c r="H188" s="19"/>
    </row>
    <row r="189" spans="1:8" x14ac:dyDescent="0.3">
      <c r="A189" s="89">
        <v>45657.353784722225</v>
      </c>
      <c r="B189" s="19" t="s">
        <v>124</v>
      </c>
      <c r="C189" s="89">
        <v>45657.353784722225</v>
      </c>
      <c r="D189" s="98"/>
      <c r="E189" s="98">
        <v>12210</v>
      </c>
      <c r="F189" s="19"/>
      <c r="G189" s="19" t="s">
        <v>9</v>
      </c>
      <c r="H189" s="19"/>
    </row>
    <row r="190" spans="1:8" x14ac:dyDescent="0.3">
      <c r="A190" s="90">
        <v>45657.657326388886</v>
      </c>
      <c r="B190" s="22" t="s">
        <v>1060</v>
      </c>
      <c r="C190" s="90">
        <v>45657.657349537039</v>
      </c>
      <c r="D190" s="99">
        <v>16560</v>
      </c>
      <c r="E190" s="99"/>
      <c r="F190" s="22" t="s">
        <v>1131</v>
      </c>
      <c r="G190" s="22" t="s">
        <v>10</v>
      </c>
      <c r="H190" s="22"/>
    </row>
    <row r="191" spans="1:8" x14ac:dyDescent="0.3">
      <c r="A191" s="2"/>
      <c r="B191" s="2"/>
      <c r="C191" s="45"/>
      <c r="D191" s="2"/>
      <c r="E191" s="2"/>
      <c r="F191" s="2"/>
      <c r="H191" s="2"/>
    </row>
    <row r="192" spans="1:8" x14ac:dyDescent="0.3">
      <c r="A192" s="2"/>
      <c r="B192" s="2"/>
      <c r="C192" s="45"/>
      <c r="D192" s="2"/>
      <c r="E192" s="2"/>
      <c r="F192" s="2"/>
      <c r="G192" s="61"/>
      <c r="H192" s="2"/>
    </row>
    <row r="193" spans="1:12" x14ac:dyDescent="0.3">
      <c r="A193" s="2"/>
      <c r="B193" s="2"/>
      <c r="C193" s="45"/>
      <c r="D193" s="2"/>
      <c r="E193" s="2"/>
      <c r="F193" s="62"/>
      <c r="G193" s="62"/>
      <c r="H193" s="2"/>
    </row>
    <row r="194" spans="1:12" x14ac:dyDescent="0.3">
      <c r="A194" s="2"/>
      <c r="B194" s="2"/>
      <c r="C194" s="45"/>
      <c r="D194" s="2"/>
      <c r="E194" s="2"/>
      <c r="F194" s="62"/>
      <c r="G194" s="62"/>
      <c r="H194" s="2"/>
    </row>
    <row r="195" spans="1:12" x14ac:dyDescent="0.3">
      <c r="A195" s="66"/>
      <c r="B195" s="66"/>
      <c r="C195" s="67"/>
      <c r="D195" s="66"/>
      <c r="E195" s="8"/>
      <c r="F195" s="66"/>
      <c r="G195" s="68"/>
      <c r="H195" s="66"/>
    </row>
    <row r="196" spans="1:12" x14ac:dyDescent="0.3">
      <c r="A196" s="2"/>
      <c r="B196" s="2"/>
      <c r="C196" s="45"/>
      <c r="D196" s="2"/>
      <c r="E196" s="2"/>
      <c r="F196" s="62"/>
      <c r="G196" s="62"/>
      <c r="H196" s="2"/>
    </row>
    <row r="197" spans="1:12" x14ac:dyDescent="0.3">
      <c r="A197" s="2"/>
      <c r="B197" s="2"/>
      <c r="C197" s="45"/>
      <c r="D197" s="9"/>
      <c r="E197" s="2"/>
      <c r="F197" s="2"/>
      <c r="G197" s="41"/>
      <c r="H197" s="2"/>
    </row>
    <row r="198" spans="1:12" x14ac:dyDescent="0.3">
      <c r="A198" s="2"/>
      <c r="B198" s="2"/>
      <c r="C198" s="45"/>
      <c r="D198" s="2"/>
      <c r="E198" s="2"/>
      <c r="F198" s="2"/>
      <c r="G198" s="61"/>
      <c r="H198" s="2"/>
    </row>
    <row r="199" spans="1:12" x14ac:dyDescent="0.3">
      <c r="A199" s="2"/>
      <c r="B199" s="2"/>
      <c r="C199" s="45"/>
      <c r="D199" s="2"/>
      <c r="E199" s="2"/>
      <c r="F199" s="2"/>
      <c r="G199" s="61"/>
      <c r="H199" s="2"/>
    </row>
    <row r="200" spans="1:12" x14ac:dyDescent="0.3">
      <c r="A200" s="2"/>
      <c r="B200" s="2"/>
      <c r="C200" s="45"/>
      <c r="D200" s="9"/>
      <c r="E200" s="2"/>
      <c r="F200" s="2"/>
      <c r="G200" s="61"/>
      <c r="H200" s="2"/>
    </row>
    <row r="201" spans="1:12" x14ac:dyDescent="0.3">
      <c r="A201" s="2"/>
      <c r="B201" s="2"/>
      <c r="C201" s="45"/>
      <c r="D201" s="2"/>
      <c r="E201" s="2"/>
      <c r="F201" s="62"/>
      <c r="G201" s="62"/>
      <c r="H201" s="2"/>
    </row>
    <row r="202" spans="1:12" x14ac:dyDescent="0.3">
      <c r="A202" s="2"/>
      <c r="B202" s="2"/>
      <c r="C202" s="45"/>
      <c r="D202" s="2"/>
      <c r="E202" s="2"/>
      <c r="F202" s="62"/>
      <c r="G202" s="62"/>
      <c r="H202" s="2"/>
    </row>
    <row r="203" spans="1:12" x14ac:dyDescent="0.3">
      <c r="A203" s="2"/>
      <c r="B203" s="2"/>
      <c r="C203" s="45"/>
      <c r="D203" s="2"/>
      <c r="E203" s="2"/>
      <c r="F203" s="62"/>
      <c r="G203" s="62"/>
      <c r="H203" s="2"/>
    </row>
    <row r="204" spans="1:12" x14ac:dyDescent="0.3">
      <c r="A204" s="2"/>
      <c r="B204" s="2"/>
      <c r="C204" s="45"/>
      <c r="D204" s="2"/>
      <c r="E204" s="2"/>
      <c r="F204" s="62"/>
      <c r="G204" s="62"/>
      <c r="H204" s="2"/>
    </row>
    <row r="205" spans="1:12" x14ac:dyDescent="0.3">
      <c r="A205" s="2"/>
      <c r="B205" s="2"/>
      <c r="C205" s="45"/>
      <c r="D205" s="2"/>
      <c r="E205" s="2"/>
      <c r="F205" s="62"/>
      <c r="G205" s="62"/>
      <c r="H205" s="2"/>
    </row>
    <row r="206" spans="1:12" x14ac:dyDescent="0.3">
      <c r="A206" s="2"/>
      <c r="B206" s="2"/>
      <c r="C206" s="45"/>
      <c r="D206" s="9"/>
      <c r="E206" s="2"/>
      <c r="F206" s="48"/>
      <c r="G206" s="63"/>
      <c r="H206" s="64"/>
      <c r="L206" s="2"/>
    </row>
    <row r="207" spans="1:12" x14ac:dyDescent="0.3">
      <c r="A207" s="2"/>
      <c r="B207" s="2"/>
      <c r="C207" s="45"/>
      <c r="D207" s="2"/>
      <c r="E207" s="2"/>
      <c r="F207" s="62"/>
      <c r="G207" s="64"/>
      <c r="H207" s="64"/>
      <c r="L207" s="2"/>
    </row>
    <row r="208" spans="1:12" x14ac:dyDescent="0.3">
      <c r="A208" s="2"/>
      <c r="B208" s="2"/>
      <c r="C208" s="45"/>
      <c r="D208" s="2"/>
      <c r="E208" s="9"/>
      <c r="F208" s="62"/>
      <c r="G208" s="68"/>
      <c r="H208" s="2"/>
    </row>
    <row r="209" spans="1:8" x14ac:dyDescent="0.3">
      <c r="A209" s="2"/>
      <c r="B209" s="2"/>
      <c r="C209" s="45"/>
      <c r="D209" s="2"/>
      <c r="E209" s="9"/>
      <c r="F209" s="2"/>
      <c r="G209" s="2"/>
      <c r="H209" s="2"/>
    </row>
    <row r="210" spans="1:8" x14ac:dyDescent="0.3">
      <c r="A210" s="2"/>
      <c r="B210" s="2"/>
      <c r="C210" s="45"/>
      <c r="D210" s="9"/>
      <c r="E210" s="2"/>
      <c r="F210" s="2"/>
      <c r="G210" s="62"/>
      <c r="H210" s="2"/>
    </row>
    <row r="211" spans="1:8" x14ac:dyDescent="0.3">
      <c r="A211" s="2"/>
      <c r="B211" s="2"/>
      <c r="C211" s="45"/>
      <c r="D211" s="9"/>
      <c r="E211" s="2"/>
      <c r="F211" s="2"/>
      <c r="G211" s="62"/>
      <c r="H211" s="2"/>
    </row>
    <row r="212" spans="1:8" x14ac:dyDescent="0.3">
      <c r="A212" s="2"/>
      <c r="B212" s="2"/>
      <c r="C212" s="45"/>
      <c r="D212" s="2"/>
      <c r="E212" s="2"/>
      <c r="F212" s="62"/>
      <c r="G212" s="62"/>
      <c r="H212" s="2"/>
    </row>
    <row r="213" spans="1:8" x14ac:dyDescent="0.3">
      <c r="A213" s="2"/>
      <c r="B213" s="2"/>
      <c r="C213" s="45"/>
      <c r="D213" s="2"/>
      <c r="E213" s="2"/>
      <c r="F213" s="62"/>
      <c r="G213" s="62"/>
      <c r="H213" s="2"/>
    </row>
    <row r="214" spans="1:8" x14ac:dyDescent="0.3">
      <c r="A214" s="2"/>
      <c r="B214" s="2"/>
      <c r="C214" s="45"/>
      <c r="D214" s="2"/>
      <c r="E214" s="2"/>
      <c r="F214" s="62"/>
      <c r="G214" s="62"/>
      <c r="H214" s="2"/>
    </row>
    <row r="215" spans="1:8" x14ac:dyDescent="0.3">
      <c r="A215" s="2"/>
      <c r="B215" s="2"/>
      <c r="C215" s="45"/>
      <c r="D215" s="9"/>
      <c r="E215" s="2"/>
      <c r="F215" s="2"/>
      <c r="G215" s="41"/>
      <c r="H215" s="2"/>
    </row>
    <row r="216" spans="1:8" x14ac:dyDescent="0.3">
      <c r="A216" s="2"/>
      <c r="B216" s="64"/>
      <c r="C216" s="45"/>
      <c r="D216" s="64"/>
      <c r="E216" s="9"/>
      <c r="F216" s="2"/>
      <c r="G216" s="68"/>
      <c r="H216" s="2"/>
    </row>
    <row r="217" spans="1:8" x14ac:dyDescent="0.3">
      <c r="A217" s="2"/>
      <c r="B217" s="64"/>
      <c r="C217" s="45"/>
      <c r="D217" s="64"/>
      <c r="E217" s="9"/>
      <c r="F217" s="2"/>
      <c r="G217" s="68"/>
      <c r="H217" s="2"/>
    </row>
    <row r="218" spans="1:8" x14ac:dyDescent="0.3">
      <c r="A218" s="2"/>
      <c r="B218" s="64"/>
      <c r="C218" s="45"/>
      <c r="D218" s="64"/>
      <c r="E218" s="2"/>
      <c r="F218" s="62"/>
      <c r="G218" s="62"/>
      <c r="H218" s="2"/>
    </row>
    <row r="219" spans="1:8" x14ac:dyDescent="0.3">
      <c r="A219" s="2"/>
      <c r="B219" s="64"/>
      <c r="C219" s="45"/>
      <c r="D219" s="64"/>
      <c r="E219" s="2"/>
      <c r="F219" s="2"/>
      <c r="G219" s="61"/>
      <c r="H219" s="2"/>
    </row>
    <row r="220" spans="1:8" x14ac:dyDescent="0.3">
      <c r="A220" s="2"/>
      <c r="B220" s="64"/>
      <c r="C220" s="45"/>
      <c r="D220" s="64"/>
      <c r="E220" s="2"/>
      <c r="F220" s="62"/>
      <c r="G220" s="62"/>
      <c r="H220" s="2"/>
    </row>
    <row r="221" spans="1:8" x14ac:dyDescent="0.3">
      <c r="A221" s="2"/>
      <c r="B221" s="64"/>
      <c r="C221" s="45"/>
      <c r="D221" s="65"/>
      <c r="E221" s="2"/>
      <c r="F221" s="2"/>
      <c r="G221" s="62"/>
      <c r="H221" s="2"/>
    </row>
    <row r="222" spans="1:8" x14ac:dyDescent="0.3">
      <c r="A222" s="2"/>
      <c r="B222" s="64"/>
      <c r="C222" s="45"/>
      <c r="D222" s="65"/>
      <c r="E222" s="2"/>
      <c r="F222" s="2"/>
      <c r="G222" s="41"/>
      <c r="H222" s="2"/>
    </row>
    <row r="223" spans="1:8" x14ac:dyDescent="0.3">
      <c r="A223" s="2"/>
      <c r="B223" s="64"/>
      <c r="C223" s="45"/>
      <c r="D223" s="64"/>
      <c r="E223" s="2"/>
      <c r="F223" s="62"/>
      <c r="G223" s="62"/>
      <c r="H223" s="2"/>
    </row>
    <row r="224" spans="1:8" x14ac:dyDescent="0.3">
      <c r="A224" s="2"/>
      <c r="B224" s="2"/>
      <c r="C224" s="64"/>
      <c r="D224" s="9"/>
      <c r="E224" s="2"/>
      <c r="F224" s="2"/>
      <c r="G224" s="2"/>
      <c r="H224" s="2"/>
    </row>
    <row r="225" spans="1:8" x14ac:dyDescent="0.3">
      <c r="A225" s="2"/>
      <c r="B225" s="2"/>
      <c r="C225" s="64"/>
      <c r="D225" s="2"/>
      <c r="E225" s="9"/>
      <c r="F225" s="2"/>
      <c r="G225" s="68"/>
      <c r="H225" s="2"/>
    </row>
    <row r="226" spans="1:8" x14ac:dyDescent="0.3">
      <c r="A226" s="2"/>
      <c r="B226" s="2"/>
      <c r="C226" s="64"/>
      <c r="D226" s="2"/>
      <c r="E226" s="2"/>
      <c r="F226" s="62"/>
      <c r="G226" s="62"/>
      <c r="H226" s="2"/>
    </row>
    <row r="227" spans="1:8" x14ac:dyDescent="0.3">
      <c r="A227" s="2"/>
      <c r="B227" s="2"/>
      <c r="C227" s="64"/>
      <c r="D227" s="2"/>
      <c r="E227" s="2"/>
      <c r="F227" s="62"/>
      <c r="G227" s="62"/>
      <c r="H227" s="2"/>
    </row>
    <row r="228" spans="1:8" x14ac:dyDescent="0.3">
      <c r="A228" s="2"/>
      <c r="B228" s="2"/>
      <c r="C228" s="64"/>
      <c r="D228" s="2"/>
      <c r="E228" s="2"/>
      <c r="F228" s="62"/>
      <c r="G228" s="62"/>
      <c r="H228" s="2"/>
    </row>
    <row r="229" spans="1:8" x14ac:dyDescent="0.3">
      <c r="A229" s="2"/>
      <c r="B229" s="2"/>
      <c r="C229" s="64"/>
      <c r="D229" s="2"/>
      <c r="E229" s="2"/>
      <c r="F229" s="62"/>
      <c r="G229" s="62"/>
      <c r="H229" s="2"/>
    </row>
    <row r="230" spans="1:8" x14ac:dyDescent="0.3">
      <c r="A230" s="2"/>
      <c r="B230" s="2"/>
      <c r="C230" s="64"/>
      <c r="D230" s="9"/>
      <c r="E230" s="2"/>
      <c r="F230" s="2"/>
      <c r="G230" s="61"/>
      <c r="H230" s="2"/>
    </row>
    <row r="231" spans="1:8" x14ac:dyDescent="0.3">
      <c r="A231" s="2"/>
      <c r="B231" s="2"/>
      <c r="C231" s="64"/>
      <c r="D231" s="2"/>
      <c r="E231" s="2"/>
      <c r="F231" s="2"/>
      <c r="G231" s="61"/>
      <c r="H231" s="2"/>
    </row>
    <row r="232" spans="1:8" x14ac:dyDescent="0.3">
      <c r="A232" s="2"/>
      <c r="B232" s="2"/>
      <c r="C232" s="64"/>
      <c r="D232" s="2"/>
      <c r="E232" s="2"/>
      <c r="F232" s="2"/>
      <c r="G232" s="61"/>
      <c r="H232" s="2"/>
    </row>
    <row r="233" spans="1:8" x14ac:dyDescent="0.3">
      <c r="A233" s="2"/>
      <c r="B233" s="2"/>
      <c r="C233" s="64"/>
      <c r="D233" s="2"/>
      <c r="E233" s="2"/>
      <c r="F233" s="2"/>
      <c r="G233" s="61"/>
      <c r="H233" s="2"/>
    </row>
    <row r="234" spans="1:8" x14ac:dyDescent="0.3">
      <c r="A234" s="2"/>
      <c r="B234" s="2"/>
      <c r="C234" s="64"/>
      <c r="D234" s="2"/>
      <c r="E234" s="2"/>
      <c r="F234" s="2"/>
      <c r="G234" s="61"/>
      <c r="H234" s="2"/>
    </row>
    <row r="235" spans="1:8" x14ac:dyDescent="0.3">
      <c r="A235" s="2"/>
      <c r="B235" s="2"/>
      <c r="C235" s="64"/>
      <c r="D235" s="9"/>
      <c r="E235" s="2"/>
      <c r="F235" s="2"/>
      <c r="G235" s="62"/>
      <c r="H235" s="2"/>
    </row>
    <row r="236" spans="1:8" x14ac:dyDescent="0.3">
      <c r="A236" s="2"/>
      <c r="B236" s="2"/>
      <c r="C236" s="64"/>
      <c r="D236" s="2"/>
      <c r="E236" s="2"/>
      <c r="F236" s="62"/>
      <c r="G236" s="62"/>
      <c r="H236" s="2"/>
    </row>
    <row r="237" spans="1:8" x14ac:dyDescent="0.3">
      <c r="A237" s="2"/>
      <c r="B237" s="2"/>
      <c r="C237" s="64"/>
      <c r="D237" s="2"/>
      <c r="E237" s="2"/>
      <c r="F237" s="62"/>
      <c r="G237" s="62"/>
      <c r="H237" s="2"/>
    </row>
    <row r="238" spans="1:8" x14ac:dyDescent="0.3">
      <c r="A238" s="2"/>
      <c r="B238" s="2"/>
      <c r="C238" s="64"/>
      <c r="D238" s="9"/>
      <c r="E238" s="2"/>
      <c r="F238" s="47"/>
      <c r="G238" s="47"/>
      <c r="H238" s="2"/>
    </row>
    <row r="239" spans="1:8" x14ac:dyDescent="0.3">
      <c r="A239" s="2"/>
      <c r="B239" s="2"/>
      <c r="C239" s="45"/>
      <c r="D239" s="2"/>
      <c r="E239" s="9"/>
      <c r="F239" s="2"/>
      <c r="G239" s="68"/>
      <c r="H239" s="2"/>
    </row>
    <row r="240" spans="1:8" x14ac:dyDescent="0.3">
      <c r="A240" s="2"/>
      <c r="B240" s="2"/>
      <c r="C240" s="45"/>
      <c r="D240" s="2"/>
      <c r="E240" s="9"/>
      <c r="F240" s="2"/>
      <c r="G240" s="68"/>
      <c r="H240" s="2"/>
    </row>
    <row r="241" spans="1:8" x14ac:dyDescent="0.3">
      <c r="A241" s="2"/>
      <c r="B241" s="2"/>
      <c r="C241" s="45"/>
      <c r="D241" s="2"/>
      <c r="E241" s="9"/>
      <c r="F241" s="2"/>
      <c r="G241" s="68"/>
      <c r="H241" s="2"/>
    </row>
    <row r="242" spans="1:8" x14ac:dyDescent="0.3">
      <c r="A242" s="2"/>
      <c r="B242" s="2"/>
      <c r="C242" s="45"/>
      <c r="D242" s="2"/>
      <c r="E242" s="9"/>
      <c r="F242" s="2"/>
      <c r="G242" s="68"/>
      <c r="H242" s="2"/>
    </row>
    <row r="243" spans="1:8" x14ac:dyDescent="0.3">
      <c r="A243" s="2"/>
      <c r="B243" s="2"/>
      <c r="C243" s="45"/>
      <c r="D243" s="2"/>
      <c r="E243" s="9"/>
      <c r="F243" s="2"/>
      <c r="G243" s="68"/>
      <c r="H243" s="2"/>
    </row>
    <row r="244" spans="1:8" x14ac:dyDescent="0.3">
      <c r="A244" s="2"/>
      <c r="B244" s="2"/>
      <c r="C244" s="45"/>
      <c r="D244" s="2"/>
      <c r="E244" s="9"/>
      <c r="F244" s="2"/>
      <c r="G244" s="68"/>
      <c r="H244" s="2"/>
    </row>
    <row r="245" spans="1:8" x14ac:dyDescent="0.3">
      <c r="A245" s="2"/>
      <c r="B245" s="2"/>
      <c r="C245" s="45"/>
      <c r="D245" s="2"/>
      <c r="E245" s="2"/>
      <c r="F245" s="2"/>
      <c r="G245" s="2"/>
      <c r="H245" s="2"/>
    </row>
    <row r="246" spans="1:8" x14ac:dyDescent="0.3">
      <c r="A246" s="2"/>
      <c r="B246" s="2"/>
      <c r="C246" s="45"/>
      <c r="D246" s="9"/>
      <c r="E246" s="2"/>
      <c r="F246" s="2"/>
      <c r="G246" s="2"/>
      <c r="H246" s="2"/>
    </row>
    <row r="247" spans="1:8" x14ac:dyDescent="0.3">
      <c r="A247" s="2"/>
      <c r="B247" s="2"/>
      <c r="C247" s="45"/>
      <c r="D247" s="9"/>
      <c r="E247" s="2"/>
      <c r="F247" s="2"/>
      <c r="G247" s="2"/>
      <c r="H247" s="2"/>
    </row>
    <row r="248" spans="1:8" x14ac:dyDescent="0.3">
      <c r="A248" s="2"/>
      <c r="B248" s="2"/>
      <c r="C248" s="45"/>
      <c r="D248" s="2"/>
      <c r="E248" s="9"/>
      <c r="F248" s="2"/>
      <c r="G248" s="68"/>
      <c r="H248" s="2"/>
    </row>
    <row r="249" spans="1:8" x14ac:dyDescent="0.3">
      <c r="A249" s="2"/>
      <c r="B249" s="2"/>
      <c r="C249" s="45"/>
      <c r="D249" s="2"/>
      <c r="E249" s="9"/>
      <c r="F249" s="2"/>
      <c r="G249" s="68"/>
      <c r="H249" s="2"/>
    </row>
    <row r="250" spans="1:8" x14ac:dyDescent="0.3">
      <c r="A250" s="2"/>
      <c r="B250" s="2"/>
      <c r="C250" s="45"/>
      <c r="D250" s="2"/>
      <c r="E250" s="9"/>
      <c r="F250" s="2"/>
      <c r="G250" s="68"/>
      <c r="H250" s="2"/>
    </row>
    <row r="251" spans="1:8" x14ac:dyDescent="0.3">
      <c r="A251" s="2"/>
      <c r="B251" s="2"/>
      <c r="C251" s="45"/>
      <c r="D251" s="2"/>
      <c r="E251" s="9"/>
      <c r="F251" s="2"/>
      <c r="G251" s="68"/>
      <c r="H251" s="2"/>
    </row>
    <row r="252" spans="1:8" x14ac:dyDescent="0.3">
      <c r="A252" s="2"/>
      <c r="B252" s="2"/>
      <c r="C252" s="45"/>
      <c r="D252" s="2"/>
      <c r="E252" s="2"/>
      <c r="F252" s="2"/>
      <c r="G252" s="2"/>
      <c r="H252" s="2"/>
    </row>
    <row r="253" spans="1:8" x14ac:dyDescent="0.3">
      <c r="A253" s="2"/>
      <c r="B253" s="2"/>
      <c r="C253" s="45"/>
      <c r="D253" s="2"/>
      <c r="E253" s="2"/>
      <c r="F253" s="2"/>
      <c r="G253" s="2"/>
      <c r="H253" s="2"/>
    </row>
    <row r="254" spans="1:8" x14ac:dyDescent="0.3">
      <c r="A254" s="2"/>
      <c r="B254" s="2"/>
      <c r="C254" s="45"/>
      <c r="D254" s="2"/>
      <c r="E254" s="2"/>
      <c r="F254" s="2"/>
      <c r="G254" s="2"/>
      <c r="H254" s="2"/>
    </row>
    <row r="255" spans="1:8" x14ac:dyDescent="0.3">
      <c r="A255" s="2"/>
      <c r="B255" s="2"/>
      <c r="C255" s="45"/>
      <c r="D255" s="2"/>
      <c r="E255" s="2"/>
      <c r="F255" s="2"/>
      <c r="G255" s="2"/>
      <c r="H255" s="2"/>
    </row>
    <row r="256" spans="1:8" x14ac:dyDescent="0.3">
      <c r="A256" s="2"/>
      <c r="B256" s="2"/>
      <c r="C256" s="45"/>
      <c r="D256" s="2"/>
      <c r="E256" s="2"/>
      <c r="F256" s="2"/>
      <c r="G256" s="2"/>
      <c r="H256" s="2"/>
    </row>
    <row r="257" spans="1:8" x14ac:dyDescent="0.3">
      <c r="A257" s="2"/>
      <c r="B257" s="2"/>
      <c r="C257" s="45"/>
      <c r="D257" s="9"/>
      <c r="E257" s="2"/>
      <c r="F257" s="2"/>
      <c r="G257" s="2"/>
      <c r="H257" s="2"/>
    </row>
    <row r="258" spans="1:8" x14ac:dyDescent="0.3">
      <c r="A258" s="2"/>
      <c r="B258" s="2"/>
      <c r="C258" s="45"/>
      <c r="D258" s="9"/>
      <c r="E258" s="2"/>
      <c r="F258" s="2"/>
      <c r="G258" s="2"/>
      <c r="H258" s="2"/>
    </row>
    <row r="259" spans="1:8" x14ac:dyDescent="0.3">
      <c r="A259" s="2"/>
      <c r="B259" s="2"/>
      <c r="C259" s="45"/>
      <c r="D259" s="2"/>
      <c r="E259" s="2"/>
      <c r="F259" s="2"/>
      <c r="G259" s="2"/>
      <c r="H259" s="2"/>
    </row>
    <row r="260" spans="1:8" x14ac:dyDescent="0.3">
      <c r="A260" s="2"/>
      <c r="B260" s="2"/>
      <c r="C260" s="45"/>
      <c r="D260" s="2"/>
      <c r="E260" s="2"/>
      <c r="F260" s="2"/>
      <c r="G260" s="2"/>
      <c r="H260" s="2"/>
    </row>
    <row r="261" spans="1:8" x14ac:dyDescent="0.3">
      <c r="A261" s="2"/>
      <c r="B261" s="2"/>
      <c r="C261" s="45"/>
      <c r="D261" s="9"/>
      <c r="E261" s="2"/>
      <c r="F261" s="2"/>
      <c r="G261" s="2"/>
      <c r="H261" s="2"/>
    </row>
    <row r="262" spans="1:8" x14ac:dyDescent="0.3">
      <c r="A262" s="2"/>
      <c r="B262" s="2"/>
      <c r="C262" s="45"/>
      <c r="D262" s="9"/>
      <c r="E262" s="2"/>
      <c r="F262" s="2"/>
      <c r="G262" s="2"/>
      <c r="H262" s="2"/>
    </row>
    <row r="263" spans="1:8" x14ac:dyDescent="0.3">
      <c r="A263" s="2"/>
      <c r="B263" s="2"/>
      <c r="C263" s="45"/>
      <c r="D263" s="9"/>
      <c r="E263" s="2"/>
      <c r="F263" s="2"/>
      <c r="G263" s="2"/>
      <c r="H263" s="2"/>
    </row>
    <row r="264" spans="1:8" x14ac:dyDescent="0.3">
      <c r="A264" s="2"/>
      <c r="B264" s="2"/>
      <c r="C264" s="45"/>
      <c r="D264" s="2"/>
      <c r="E264" s="2"/>
      <c r="F264" s="2"/>
      <c r="G264" s="2"/>
      <c r="H264" s="2"/>
    </row>
    <row r="265" spans="1:8" x14ac:dyDescent="0.3">
      <c r="A265" s="2"/>
      <c r="B265" s="2"/>
      <c r="C265" s="45"/>
      <c r="D265" s="2"/>
      <c r="E265" s="2"/>
      <c r="F265" s="2"/>
      <c r="G265" s="2"/>
      <c r="H265" s="2"/>
    </row>
    <row r="266" spans="1:8" x14ac:dyDescent="0.3">
      <c r="A266" s="2"/>
      <c r="B266" s="2"/>
      <c r="C266" s="45"/>
      <c r="D266" s="2"/>
      <c r="E266" s="9"/>
      <c r="F266" s="2"/>
      <c r="G266" s="2"/>
      <c r="H266" s="2"/>
    </row>
    <row r="267" spans="1:8" x14ac:dyDescent="0.3">
      <c r="A267" s="2"/>
      <c r="B267" s="2"/>
      <c r="C267" s="45"/>
      <c r="D267" s="2"/>
      <c r="E267" s="9"/>
      <c r="F267" s="2"/>
      <c r="G267" s="2"/>
      <c r="H267" s="2"/>
    </row>
    <row r="268" spans="1:8" x14ac:dyDescent="0.3">
      <c r="A268" s="2"/>
      <c r="B268" s="2"/>
      <c r="C268" s="45"/>
      <c r="D268" s="2"/>
      <c r="E268" s="9"/>
      <c r="F268" s="2"/>
      <c r="G268" s="2"/>
      <c r="H268" s="2"/>
    </row>
    <row r="269" spans="1:8" x14ac:dyDescent="0.3">
      <c r="A269" s="2"/>
      <c r="B269" s="2"/>
      <c r="C269" s="45"/>
      <c r="D269" s="2"/>
      <c r="E269" s="9"/>
      <c r="F269" s="2"/>
      <c r="G269" s="2"/>
      <c r="H269" s="2"/>
    </row>
    <row r="270" spans="1:8" x14ac:dyDescent="0.3">
      <c r="A270" s="2"/>
      <c r="B270" s="2"/>
      <c r="C270" s="45"/>
      <c r="D270" s="2"/>
      <c r="E270" s="9"/>
      <c r="F270" s="2"/>
      <c r="G270" s="2"/>
      <c r="H270" s="2"/>
    </row>
    <row r="271" spans="1:8" x14ac:dyDescent="0.3">
      <c r="A271" s="2"/>
      <c r="B271" s="2"/>
      <c r="C271" s="45"/>
      <c r="D271" s="2"/>
      <c r="E271" s="9"/>
      <c r="F271" s="2"/>
      <c r="G271" s="2"/>
      <c r="H271" s="2"/>
    </row>
    <row r="272" spans="1:8" x14ac:dyDescent="0.3">
      <c r="A272" s="2"/>
      <c r="B272" s="2"/>
      <c r="C272" s="45"/>
      <c r="D272" s="2"/>
      <c r="E272" s="9"/>
      <c r="F272" s="2"/>
      <c r="G272" s="2"/>
      <c r="H272" s="2"/>
    </row>
    <row r="273" spans="1:8" x14ac:dyDescent="0.3">
      <c r="A273" s="2"/>
      <c r="B273" s="2"/>
      <c r="C273" s="45"/>
      <c r="D273" s="2"/>
      <c r="E273" s="2"/>
      <c r="F273" s="2"/>
      <c r="G273" s="2"/>
      <c r="H273" s="2"/>
    </row>
    <row r="274" spans="1:8" x14ac:dyDescent="0.3">
      <c r="A274" s="2"/>
      <c r="B274" s="2"/>
      <c r="C274" s="45"/>
      <c r="D274" s="9"/>
      <c r="E274" s="2"/>
      <c r="F274" s="2"/>
      <c r="G274" s="2"/>
      <c r="H274" s="2"/>
    </row>
    <row r="275" spans="1:8" x14ac:dyDescent="0.3">
      <c r="A275" s="2"/>
      <c r="B275" s="2"/>
      <c r="C275" s="45"/>
      <c r="D275" s="9"/>
      <c r="E275" s="2"/>
      <c r="F275" s="2"/>
      <c r="G275" s="2"/>
      <c r="H275" s="2"/>
    </row>
    <row r="276" spans="1:8" x14ac:dyDescent="0.3">
      <c r="A276" s="2"/>
      <c r="B276" s="2"/>
      <c r="C276" s="45"/>
      <c r="D276" s="2"/>
      <c r="E276" s="2"/>
      <c r="F276" s="2"/>
      <c r="G276" s="2"/>
      <c r="H276" s="2"/>
    </row>
    <row r="277" spans="1:8" x14ac:dyDescent="0.3">
      <c r="A277" s="2"/>
      <c r="B277" s="2"/>
      <c r="C277" s="45"/>
      <c r="D277" s="9"/>
      <c r="E277" s="2"/>
      <c r="F277" s="2"/>
      <c r="G277" s="2"/>
      <c r="H277" s="2"/>
    </row>
    <row r="278" spans="1:8" x14ac:dyDescent="0.3">
      <c r="A278" s="2"/>
      <c r="B278" s="2"/>
      <c r="C278" s="45"/>
      <c r="D278" s="2"/>
      <c r="E278" s="2"/>
      <c r="F278" s="2"/>
      <c r="G278" s="2"/>
      <c r="H278" s="2"/>
    </row>
    <row r="279" spans="1:8" x14ac:dyDescent="0.3">
      <c r="A279" s="2"/>
      <c r="B279" s="2"/>
      <c r="C279" s="45"/>
      <c r="D279" s="9"/>
      <c r="E279" s="2"/>
      <c r="F279" s="2"/>
      <c r="G279" s="2"/>
      <c r="H279" s="2"/>
    </row>
    <row r="280" spans="1:8" x14ac:dyDescent="0.3">
      <c r="A280" s="2"/>
      <c r="B280" s="2"/>
      <c r="C280" s="45"/>
      <c r="D280" s="2"/>
      <c r="E280" s="2"/>
      <c r="F280" s="2"/>
      <c r="G280" s="2"/>
      <c r="H280" s="2"/>
    </row>
    <row r="281" spans="1:8" x14ac:dyDescent="0.3">
      <c r="A281" s="2"/>
      <c r="B281" s="2"/>
      <c r="C281" s="45"/>
      <c r="D281" s="2"/>
      <c r="E281" s="2"/>
      <c r="F281" s="2"/>
      <c r="G281" s="2"/>
      <c r="H281" s="2"/>
    </row>
    <row r="282" spans="1:8" x14ac:dyDescent="0.3">
      <c r="A282" s="2"/>
      <c r="B282" s="2"/>
      <c r="C282" s="45"/>
      <c r="D282" s="2"/>
      <c r="E282" s="2"/>
      <c r="F282" s="2"/>
      <c r="G282" s="2"/>
      <c r="H282" s="2"/>
    </row>
    <row r="283" spans="1:8" x14ac:dyDescent="0.3">
      <c r="A283" s="2"/>
      <c r="B283" s="2"/>
      <c r="C283" s="45"/>
      <c r="D283" s="2"/>
      <c r="E283" s="9"/>
      <c r="F283" s="2"/>
      <c r="G283" s="2"/>
      <c r="H283" s="2"/>
    </row>
    <row r="284" spans="1:8" x14ac:dyDescent="0.3">
      <c r="A284" s="2"/>
      <c r="B284" s="2"/>
      <c r="C284" s="45"/>
      <c r="D284" s="9"/>
      <c r="E284" s="2"/>
      <c r="F284" s="2"/>
      <c r="G284" s="2"/>
      <c r="H284" s="2"/>
    </row>
    <row r="285" spans="1:8" x14ac:dyDescent="0.3">
      <c r="A285" s="2"/>
      <c r="B285" s="2"/>
      <c r="C285" s="45"/>
      <c r="D285" s="2"/>
      <c r="E285" s="9"/>
      <c r="F285" s="2"/>
      <c r="G285" s="2"/>
      <c r="H285" s="2"/>
    </row>
    <row r="286" spans="1:8" x14ac:dyDescent="0.3">
      <c r="A286" s="2"/>
      <c r="B286" s="2"/>
      <c r="C286" s="45"/>
      <c r="D286" s="9"/>
      <c r="E286" s="2"/>
      <c r="F286" s="2"/>
      <c r="G286" s="2"/>
      <c r="H286" s="2"/>
    </row>
    <row r="287" spans="1:8" x14ac:dyDescent="0.3">
      <c r="A287" s="2"/>
      <c r="B287" s="2"/>
      <c r="C287" s="45"/>
      <c r="D287" s="2"/>
      <c r="E287" s="2"/>
      <c r="F287" s="2"/>
      <c r="G287" s="2"/>
      <c r="H287" s="2"/>
    </row>
    <row r="288" spans="1:8" x14ac:dyDescent="0.3">
      <c r="A288" s="2"/>
      <c r="B288" s="2"/>
      <c r="C288" s="45"/>
      <c r="D288" s="2"/>
      <c r="E288" s="9"/>
      <c r="F288" s="2"/>
      <c r="G288" s="2"/>
      <c r="H288" s="2"/>
    </row>
    <row r="289" spans="1:8" x14ac:dyDescent="0.3">
      <c r="A289" s="2"/>
      <c r="B289" s="2"/>
      <c r="C289" s="2"/>
      <c r="D289" s="64"/>
      <c r="E289" s="64"/>
      <c r="F289" s="2"/>
      <c r="G289" s="2"/>
      <c r="H289" s="2"/>
    </row>
    <row r="290" spans="1:8" x14ac:dyDescent="0.3">
      <c r="A290" s="2"/>
      <c r="B290" s="2"/>
      <c r="C290" s="2"/>
      <c r="D290" s="64"/>
      <c r="E290" s="64"/>
      <c r="F290" s="2"/>
      <c r="G290" s="2"/>
      <c r="H290" s="2"/>
    </row>
    <row r="291" spans="1:8" x14ac:dyDescent="0.3">
      <c r="A291" s="2"/>
      <c r="B291" s="2"/>
      <c r="C291" s="2"/>
      <c r="D291" s="64"/>
      <c r="E291" s="64"/>
      <c r="F291" s="2"/>
      <c r="G291" s="2"/>
      <c r="H291" s="2"/>
    </row>
    <row r="292" spans="1:8" x14ac:dyDescent="0.3">
      <c r="A292" s="2"/>
      <c r="B292" s="2"/>
      <c r="C292" s="2"/>
      <c r="D292" s="64"/>
      <c r="E292" s="64"/>
      <c r="F292" s="2"/>
      <c r="G292" s="2"/>
      <c r="H292" s="2"/>
    </row>
    <row r="293" spans="1:8" x14ac:dyDescent="0.3">
      <c r="A293" s="2"/>
      <c r="B293" s="2"/>
      <c r="C293" s="2"/>
      <c r="D293" s="64"/>
      <c r="E293" s="64"/>
      <c r="F293" s="2"/>
      <c r="G293" s="2"/>
      <c r="H293" s="2"/>
    </row>
    <row r="294" spans="1:8" x14ac:dyDescent="0.3">
      <c r="A294" s="2"/>
      <c r="B294" s="2"/>
      <c r="C294" s="2"/>
      <c r="D294" s="64"/>
      <c r="E294" s="64"/>
      <c r="F294" s="2"/>
      <c r="G294" s="2"/>
      <c r="H294" s="2"/>
    </row>
    <row r="295" spans="1:8" x14ac:dyDescent="0.3">
      <c r="A295" s="2"/>
      <c r="B295" s="2"/>
      <c r="C295" s="2"/>
      <c r="D295" s="64"/>
      <c r="E295" s="64"/>
      <c r="F295" s="2"/>
      <c r="G295" s="2"/>
      <c r="H295" s="2"/>
    </row>
    <row r="296" spans="1:8" x14ac:dyDescent="0.3">
      <c r="A296" s="2"/>
      <c r="B296" s="2"/>
      <c r="C296" s="2"/>
      <c r="D296" s="64"/>
      <c r="E296" s="64"/>
      <c r="F296" s="2"/>
      <c r="G296" s="2"/>
      <c r="H296" s="2"/>
    </row>
    <row r="297" spans="1:8" x14ac:dyDescent="0.3">
      <c r="A297" s="2"/>
      <c r="B297" s="2"/>
      <c r="C297" s="2"/>
      <c r="D297" s="64"/>
      <c r="E297" s="64"/>
      <c r="F297" s="2"/>
      <c r="G297" s="2"/>
      <c r="H297" s="2"/>
    </row>
    <row r="298" spans="1:8" x14ac:dyDescent="0.3">
      <c r="A298" s="2"/>
      <c r="B298" s="2"/>
      <c r="C298" s="2"/>
      <c r="D298" s="64"/>
      <c r="E298" s="64"/>
      <c r="F298" s="2"/>
      <c r="G298" s="2"/>
      <c r="H298" s="2"/>
    </row>
    <row r="299" spans="1:8" x14ac:dyDescent="0.3">
      <c r="A299" s="2"/>
      <c r="B299" s="2"/>
      <c r="C299" s="2"/>
      <c r="D299" s="64"/>
      <c r="E299" s="64"/>
      <c r="F299" s="2"/>
      <c r="G299" s="2"/>
      <c r="H299" s="2"/>
    </row>
    <row r="300" spans="1:8" x14ac:dyDescent="0.3">
      <c r="A300" s="2"/>
      <c r="B300" s="2"/>
      <c r="C300" s="2"/>
      <c r="D300" s="64"/>
      <c r="E300" s="64"/>
      <c r="F300" s="2"/>
      <c r="G300" s="2"/>
      <c r="H300" s="2"/>
    </row>
    <row r="301" spans="1:8" x14ac:dyDescent="0.3">
      <c r="A301" s="2"/>
      <c r="B301" s="2"/>
      <c r="C301" s="2"/>
      <c r="D301" s="64"/>
      <c r="E301" s="64"/>
      <c r="F301" s="2"/>
      <c r="G301" s="2"/>
      <c r="H301" s="2"/>
    </row>
    <row r="302" spans="1:8" x14ac:dyDescent="0.3">
      <c r="A302" s="2"/>
      <c r="B302" s="2"/>
      <c r="C302" s="2"/>
      <c r="D302" s="64"/>
      <c r="E302" s="64"/>
      <c r="F302" s="2"/>
      <c r="G302" s="2"/>
      <c r="H302" s="2"/>
    </row>
    <row r="303" spans="1:8" x14ac:dyDescent="0.3">
      <c r="A303" s="2"/>
      <c r="B303" s="2"/>
      <c r="C303" s="2"/>
      <c r="D303" s="64"/>
      <c r="E303" s="64"/>
      <c r="F303" s="2"/>
      <c r="G303" s="2"/>
      <c r="H303" s="2"/>
    </row>
    <row r="304" spans="1:8" x14ac:dyDescent="0.3">
      <c r="A304" s="2"/>
      <c r="B304" s="2"/>
      <c r="C304" s="2"/>
      <c r="D304" s="64"/>
      <c r="E304" s="64"/>
      <c r="F304" s="2"/>
      <c r="G304" s="2"/>
      <c r="H304" s="2"/>
    </row>
    <row r="305" spans="1:8" x14ac:dyDescent="0.3">
      <c r="A305" s="2"/>
      <c r="B305" s="2"/>
      <c r="C305" s="2"/>
      <c r="D305" s="64"/>
      <c r="E305" s="64"/>
      <c r="F305" s="2"/>
      <c r="G305" s="2"/>
      <c r="H305" s="2"/>
    </row>
    <row r="306" spans="1:8" x14ac:dyDescent="0.3">
      <c r="A306" s="2"/>
      <c r="B306" s="2"/>
      <c r="C306" s="2"/>
      <c r="D306" s="64"/>
      <c r="E306" s="64"/>
      <c r="F306" s="2"/>
      <c r="G306" s="2"/>
      <c r="H306" s="2"/>
    </row>
    <row r="307" spans="1:8" x14ac:dyDescent="0.3">
      <c r="A307" s="2"/>
      <c r="B307" s="2"/>
      <c r="C307" s="2"/>
      <c r="D307" s="64"/>
      <c r="E307" s="64"/>
      <c r="F307" s="2"/>
      <c r="G307" s="2"/>
      <c r="H307" s="2"/>
    </row>
    <row r="308" spans="1:8" x14ac:dyDescent="0.3">
      <c r="A308" s="2"/>
      <c r="B308" s="2"/>
      <c r="C308" s="2"/>
      <c r="D308" s="64"/>
      <c r="E308" s="64"/>
      <c r="F308" s="2"/>
      <c r="G308" s="2"/>
      <c r="H308" s="2"/>
    </row>
    <row r="309" spans="1:8" x14ac:dyDescent="0.3">
      <c r="A309" s="2"/>
      <c r="B309" s="2"/>
      <c r="C309" s="2"/>
      <c r="D309" s="64"/>
      <c r="E309" s="64"/>
      <c r="F309" s="2"/>
      <c r="G309" s="2"/>
      <c r="H309" s="2"/>
    </row>
    <row r="310" spans="1:8" x14ac:dyDescent="0.3">
      <c r="A310" s="2"/>
      <c r="B310" s="2"/>
      <c r="C310" s="2"/>
      <c r="D310" s="64"/>
      <c r="E310" s="64"/>
      <c r="F310" s="2"/>
      <c r="G310" s="2"/>
      <c r="H310" s="2"/>
    </row>
    <row r="311" spans="1:8" x14ac:dyDescent="0.3">
      <c r="A311" s="2"/>
      <c r="B311" s="2"/>
      <c r="C311" s="2"/>
      <c r="D311" s="64"/>
      <c r="E311" s="64"/>
      <c r="F311" s="2"/>
      <c r="G311" s="2"/>
      <c r="H311" s="2"/>
    </row>
    <row r="312" spans="1:8" x14ac:dyDescent="0.3">
      <c r="A312" s="2"/>
      <c r="B312" s="2"/>
      <c r="C312" s="2"/>
      <c r="D312" s="64"/>
      <c r="E312" s="64"/>
      <c r="F312" s="2"/>
      <c r="G312" s="2"/>
      <c r="H312" s="2"/>
    </row>
    <row r="313" spans="1:8" x14ac:dyDescent="0.3">
      <c r="A313" s="2"/>
      <c r="B313" s="2"/>
      <c r="C313" s="2"/>
      <c r="D313" s="64"/>
      <c r="E313" s="64"/>
      <c r="F313" s="2"/>
      <c r="G313" s="2"/>
      <c r="H313" s="2"/>
    </row>
    <row r="314" spans="1:8" x14ac:dyDescent="0.3">
      <c r="A314" s="2"/>
      <c r="B314" s="2"/>
      <c r="C314" s="2"/>
      <c r="D314" s="64"/>
      <c r="E314" s="64"/>
      <c r="F314" s="2"/>
      <c r="G314" s="2"/>
      <c r="H314" s="2"/>
    </row>
    <row r="315" spans="1:8" x14ac:dyDescent="0.3">
      <c r="A315" s="2"/>
      <c r="B315" s="2"/>
      <c r="C315" s="2"/>
      <c r="D315" s="64"/>
      <c r="E315" s="64"/>
      <c r="F315" s="2"/>
      <c r="G315" s="2"/>
      <c r="H315" s="2"/>
    </row>
    <row r="316" spans="1:8" x14ac:dyDescent="0.3">
      <c r="A316" s="2"/>
      <c r="B316" s="2"/>
      <c r="C316" s="2"/>
      <c r="D316" s="64"/>
      <c r="E316" s="64"/>
      <c r="F316" s="2"/>
      <c r="G316" s="2"/>
      <c r="H316" s="2"/>
    </row>
    <row r="317" spans="1:8" x14ac:dyDescent="0.3">
      <c r="A317" s="2"/>
      <c r="B317" s="2"/>
      <c r="C317" s="2"/>
      <c r="D317" s="64"/>
      <c r="E317" s="64"/>
      <c r="F317" s="2"/>
      <c r="G317" s="2"/>
      <c r="H317" s="2"/>
    </row>
    <row r="318" spans="1:8" x14ac:dyDescent="0.3">
      <c r="A318" s="2"/>
      <c r="B318" s="2"/>
      <c r="C318" s="2"/>
      <c r="D318" s="64"/>
      <c r="E318" s="64"/>
      <c r="F318" s="2"/>
      <c r="G318" s="2"/>
      <c r="H318" s="2"/>
    </row>
    <row r="319" spans="1:8" x14ac:dyDescent="0.3">
      <c r="A319" s="2"/>
      <c r="B319" s="2"/>
      <c r="C319" s="2"/>
      <c r="D319" s="64"/>
      <c r="E319" s="64"/>
      <c r="F319" s="2"/>
      <c r="G319" s="2"/>
      <c r="H319" s="2"/>
    </row>
    <row r="320" spans="1:8" x14ac:dyDescent="0.3">
      <c r="A320" s="2"/>
      <c r="B320" s="2"/>
      <c r="C320" s="2"/>
      <c r="D320" s="64"/>
      <c r="E320" s="64"/>
      <c r="F320" s="2"/>
      <c r="G320" s="2"/>
      <c r="H320" s="2"/>
    </row>
    <row r="321" spans="1:8" x14ac:dyDescent="0.3">
      <c r="A321" s="2"/>
      <c r="B321" s="2"/>
      <c r="C321" s="2"/>
      <c r="D321" s="64"/>
      <c r="E321" s="64"/>
      <c r="F321" s="2"/>
      <c r="G321" s="2"/>
      <c r="H321" s="2"/>
    </row>
    <row r="322" spans="1:8" x14ac:dyDescent="0.3">
      <c r="A322" s="2"/>
      <c r="B322" s="2"/>
      <c r="C322" s="2"/>
      <c r="D322" s="64"/>
      <c r="E322" s="64"/>
      <c r="F322" s="2"/>
      <c r="G322" s="2"/>
      <c r="H322" s="2"/>
    </row>
    <row r="323" spans="1:8" x14ac:dyDescent="0.3">
      <c r="A323" s="2"/>
      <c r="B323" s="2"/>
      <c r="C323" s="2"/>
      <c r="D323" s="64"/>
      <c r="E323" s="64"/>
      <c r="F323" s="2"/>
      <c r="G323" s="2"/>
      <c r="H323" s="2"/>
    </row>
    <row r="324" spans="1:8" x14ac:dyDescent="0.3">
      <c r="A324" s="2"/>
      <c r="B324" s="2"/>
      <c r="C324" s="2"/>
      <c r="D324" s="64"/>
      <c r="E324" s="64"/>
      <c r="F324" s="2"/>
      <c r="G324" s="2"/>
      <c r="H324" s="2"/>
    </row>
    <row r="325" spans="1:8" x14ac:dyDescent="0.3">
      <c r="A325" s="2"/>
      <c r="B325" s="2"/>
      <c r="C325" s="2"/>
      <c r="D325" s="64"/>
      <c r="E325" s="64"/>
      <c r="F325" s="2"/>
      <c r="G325" s="2"/>
      <c r="H325" s="2"/>
    </row>
    <row r="326" spans="1:8" x14ac:dyDescent="0.3">
      <c r="A326" s="2"/>
      <c r="B326" s="2"/>
      <c r="C326" s="2"/>
      <c r="D326" s="64"/>
      <c r="E326" s="64"/>
      <c r="F326" s="2"/>
      <c r="G326" s="2"/>
      <c r="H326" s="2"/>
    </row>
    <row r="327" spans="1:8" x14ac:dyDescent="0.3">
      <c r="A327" s="2"/>
      <c r="B327" s="2"/>
      <c r="C327" s="2"/>
      <c r="D327" s="64"/>
      <c r="E327" s="64"/>
      <c r="F327" s="2"/>
      <c r="G327" s="2"/>
      <c r="H327" s="2"/>
    </row>
    <row r="328" spans="1:8" x14ac:dyDescent="0.3">
      <c r="A328" s="2"/>
      <c r="B328" s="2"/>
      <c r="C328" s="2"/>
      <c r="D328" s="64"/>
      <c r="E328" s="64"/>
      <c r="F328" s="2"/>
      <c r="G328" s="2"/>
      <c r="H328" s="2"/>
    </row>
    <row r="329" spans="1:8" x14ac:dyDescent="0.3">
      <c r="A329" s="2"/>
      <c r="B329" s="2"/>
      <c r="C329" s="2"/>
      <c r="D329" s="64"/>
      <c r="E329" s="64"/>
      <c r="F329" s="2"/>
      <c r="G329" s="2"/>
      <c r="H329" s="2"/>
    </row>
    <row r="330" spans="1:8" x14ac:dyDescent="0.3">
      <c r="A330" s="2"/>
      <c r="B330" s="2"/>
      <c r="C330" s="2"/>
      <c r="D330" s="64"/>
      <c r="E330" s="64"/>
      <c r="F330" s="2"/>
      <c r="G330" s="2"/>
      <c r="H330" s="2"/>
    </row>
    <row r="331" spans="1:8" x14ac:dyDescent="0.3">
      <c r="A331" s="2"/>
      <c r="B331" s="2"/>
      <c r="C331" s="2"/>
      <c r="D331" s="64"/>
      <c r="E331" s="64"/>
      <c r="F331" s="2"/>
      <c r="G331" s="2"/>
      <c r="H331" s="2"/>
    </row>
    <row r="332" spans="1:8" x14ac:dyDescent="0.3">
      <c r="A332" s="2"/>
      <c r="B332" s="2"/>
      <c r="C332" s="2"/>
      <c r="D332" s="64"/>
      <c r="E332" s="64"/>
      <c r="F332" s="2"/>
      <c r="G332" s="2"/>
      <c r="H332" s="2"/>
    </row>
    <row r="333" spans="1:8" x14ac:dyDescent="0.3">
      <c r="A333" s="2"/>
      <c r="B333" s="2"/>
      <c r="C333" s="2"/>
      <c r="D333" s="64"/>
      <c r="E333" s="64"/>
      <c r="F333" s="2"/>
      <c r="G333" s="2"/>
      <c r="H333" s="2"/>
    </row>
    <row r="334" spans="1:8" x14ac:dyDescent="0.3">
      <c r="A334" s="2"/>
      <c r="B334" s="2"/>
      <c r="C334" s="2"/>
      <c r="D334" s="64"/>
      <c r="E334" s="64"/>
      <c r="F334" s="2"/>
      <c r="G334" s="2"/>
      <c r="H334" s="2"/>
    </row>
    <row r="335" spans="1:8" x14ac:dyDescent="0.3">
      <c r="A335" s="2"/>
      <c r="B335" s="2"/>
      <c r="C335" s="2"/>
      <c r="D335" s="64"/>
      <c r="E335" s="64"/>
      <c r="F335" s="2"/>
      <c r="G335" s="2"/>
      <c r="H335" s="2"/>
    </row>
    <row r="336" spans="1:8" x14ac:dyDescent="0.3">
      <c r="A336" s="2"/>
      <c r="B336" s="2"/>
      <c r="C336" s="2"/>
      <c r="D336" s="64"/>
      <c r="E336" s="64"/>
      <c r="F336" s="2"/>
      <c r="G336" s="2"/>
      <c r="H336" s="2"/>
    </row>
    <row r="337" spans="1:8" x14ac:dyDescent="0.3">
      <c r="A337" s="2"/>
      <c r="B337" s="2"/>
      <c r="C337" s="2"/>
      <c r="D337" s="64"/>
      <c r="E337" s="64"/>
      <c r="F337" s="2"/>
      <c r="G337" s="2"/>
      <c r="H337" s="2"/>
    </row>
    <row r="338" spans="1:8" x14ac:dyDescent="0.3">
      <c r="A338" s="2"/>
      <c r="B338" s="2"/>
      <c r="C338" s="2"/>
      <c r="D338" s="64"/>
      <c r="E338" s="64"/>
      <c r="F338" s="2"/>
      <c r="G338" s="2"/>
      <c r="H338" s="2"/>
    </row>
    <row r="339" spans="1:8" x14ac:dyDescent="0.3">
      <c r="A339" s="2"/>
      <c r="B339" s="2"/>
      <c r="C339" s="2"/>
      <c r="D339" s="64"/>
      <c r="E339" s="64"/>
      <c r="F339" s="2"/>
      <c r="G339" s="2"/>
      <c r="H339" s="2"/>
    </row>
    <row r="340" spans="1:8" x14ac:dyDescent="0.3">
      <c r="A340" s="2"/>
      <c r="B340" s="2"/>
      <c r="C340" s="2"/>
      <c r="D340" s="64"/>
      <c r="E340" s="64"/>
      <c r="F340" s="2"/>
      <c r="G340" s="2"/>
      <c r="H340" s="2"/>
    </row>
    <row r="341" spans="1:8" x14ac:dyDescent="0.3">
      <c r="A341" s="2"/>
      <c r="B341" s="2"/>
      <c r="C341" s="2"/>
      <c r="D341" s="64"/>
      <c r="E341" s="64"/>
      <c r="F341" s="2"/>
      <c r="G341" s="2"/>
      <c r="H341" s="2"/>
    </row>
    <row r="342" spans="1:8" x14ac:dyDescent="0.3">
      <c r="A342" s="2"/>
      <c r="B342" s="2"/>
      <c r="C342" s="2"/>
      <c r="D342" s="64"/>
      <c r="E342" s="64"/>
      <c r="F342" s="2"/>
      <c r="G342" s="2"/>
      <c r="H342" s="2"/>
    </row>
    <row r="343" spans="1:8" x14ac:dyDescent="0.3">
      <c r="A343" s="2"/>
      <c r="B343" s="2"/>
      <c r="C343" s="2"/>
      <c r="D343" s="64"/>
      <c r="E343" s="64"/>
      <c r="F343" s="2"/>
      <c r="G343" s="2"/>
      <c r="H343" s="2"/>
    </row>
    <row r="344" spans="1:8" x14ac:dyDescent="0.3">
      <c r="A344" s="2"/>
      <c r="B344" s="2"/>
      <c r="C344" s="2"/>
      <c r="D344" s="64"/>
      <c r="E344" s="64"/>
      <c r="F344" s="2"/>
      <c r="G344" s="2"/>
      <c r="H344" s="2"/>
    </row>
    <row r="345" spans="1:8" x14ac:dyDescent="0.3">
      <c r="A345" s="2"/>
      <c r="B345" s="2"/>
      <c r="C345" s="2"/>
      <c r="D345" s="64"/>
      <c r="E345" s="64"/>
      <c r="F345" s="2"/>
      <c r="G345" s="2"/>
      <c r="H345" s="2"/>
    </row>
    <row r="346" spans="1:8" x14ac:dyDescent="0.3">
      <c r="A346" s="2"/>
      <c r="B346" s="2"/>
      <c r="C346" s="2"/>
      <c r="D346" s="64"/>
      <c r="E346" s="64"/>
      <c r="F346" s="2"/>
      <c r="G346" s="2"/>
      <c r="H346" s="2"/>
    </row>
    <row r="347" spans="1:8" x14ac:dyDescent="0.3">
      <c r="A347" s="2"/>
      <c r="B347" s="2"/>
      <c r="C347" s="2"/>
      <c r="D347" s="64"/>
      <c r="E347" s="64"/>
      <c r="F347" s="2"/>
      <c r="G347" s="2"/>
      <c r="H347" s="2"/>
    </row>
    <row r="348" spans="1:8" x14ac:dyDescent="0.3">
      <c r="A348" s="2"/>
      <c r="B348" s="2"/>
      <c r="C348" s="2"/>
      <c r="D348" s="64"/>
      <c r="E348" s="64"/>
      <c r="F348" s="2"/>
      <c r="G348" s="2"/>
      <c r="H348" s="2"/>
    </row>
    <row r="349" spans="1:8" x14ac:dyDescent="0.3">
      <c r="A349" s="2"/>
      <c r="B349" s="2"/>
      <c r="C349" s="2"/>
      <c r="D349" s="64"/>
      <c r="E349" s="64"/>
      <c r="F349" s="2"/>
      <c r="G349" s="2"/>
      <c r="H349" s="2"/>
    </row>
    <row r="350" spans="1:8" x14ac:dyDescent="0.3">
      <c r="A350" s="2"/>
      <c r="B350" s="2"/>
      <c r="C350" s="2"/>
      <c r="D350" s="64"/>
      <c r="E350" s="64"/>
      <c r="F350" s="2"/>
      <c r="G350" s="2"/>
      <c r="H350" s="2"/>
    </row>
    <row r="351" spans="1:8" x14ac:dyDescent="0.3">
      <c r="A351" s="2"/>
      <c r="B351" s="2"/>
      <c r="C351" s="2"/>
      <c r="D351" s="64"/>
      <c r="E351" s="64"/>
      <c r="F351" s="2"/>
      <c r="G351" s="2"/>
      <c r="H351" s="2"/>
    </row>
    <row r="352" spans="1:8" x14ac:dyDescent="0.3">
      <c r="A352" s="2"/>
      <c r="B352" s="2"/>
      <c r="C352" s="2"/>
      <c r="D352" s="64"/>
      <c r="E352" s="64"/>
      <c r="F352" s="2"/>
      <c r="G352" s="2"/>
      <c r="H352" s="2"/>
    </row>
    <row r="353" spans="1:8" x14ac:dyDescent="0.3">
      <c r="A353" s="2"/>
      <c r="B353" s="2"/>
      <c r="C353" s="2"/>
      <c r="D353" s="64"/>
      <c r="E353" s="64"/>
      <c r="F353" s="2"/>
      <c r="G353" s="2"/>
      <c r="H353" s="2"/>
    </row>
    <row r="354" spans="1:8" x14ac:dyDescent="0.3">
      <c r="A354" s="2"/>
      <c r="B354" s="2"/>
      <c r="C354" s="2"/>
      <c r="D354" s="64"/>
      <c r="E354" s="64"/>
      <c r="F354" s="2"/>
      <c r="G354" s="2"/>
      <c r="H354" s="2"/>
    </row>
    <row r="355" spans="1:8" x14ac:dyDescent="0.3">
      <c r="A355" s="2"/>
      <c r="B355" s="2"/>
      <c r="C355" s="2"/>
      <c r="D355" s="64"/>
      <c r="E355" s="64"/>
      <c r="F355" s="2"/>
      <c r="G355" s="2"/>
      <c r="H355" s="2"/>
    </row>
    <row r="356" spans="1:8" x14ac:dyDescent="0.3">
      <c r="A356" s="2"/>
      <c r="B356" s="2"/>
      <c r="C356" s="2"/>
      <c r="D356" s="64"/>
      <c r="E356" s="64"/>
      <c r="F356" s="2"/>
      <c r="G356" s="2"/>
      <c r="H356" s="2"/>
    </row>
    <row r="357" spans="1:8" x14ac:dyDescent="0.3">
      <c r="A357" s="2"/>
      <c r="B357" s="2"/>
      <c r="C357" s="2"/>
      <c r="D357" s="64"/>
      <c r="E357" s="64"/>
      <c r="F357" s="2"/>
      <c r="G357" s="2"/>
      <c r="H357" s="2"/>
    </row>
    <row r="358" spans="1:8" x14ac:dyDescent="0.3">
      <c r="A358" s="2"/>
      <c r="B358" s="2"/>
      <c r="C358" s="2"/>
      <c r="D358" s="64"/>
      <c r="E358" s="64"/>
      <c r="F358" s="2"/>
      <c r="G358" s="2"/>
      <c r="H358" s="2"/>
    </row>
    <row r="359" spans="1:8" x14ac:dyDescent="0.3">
      <c r="A359" s="2"/>
      <c r="B359" s="2"/>
      <c r="C359" s="2"/>
      <c r="D359" s="64"/>
      <c r="E359" s="64"/>
      <c r="F359" s="2"/>
      <c r="G359" s="2"/>
      <c r="H359" s="2"/>
    </row>
    <row r="360" spans="1:8" x14ac:dyDescent="0.3">
      <c r="A360" s="2"/>
      <c r="B360" s="2"/>
      <c r="C360" s="2"/>
      <c r="D360" s="64"/>
      <c r="E360" s="64"/>
      <c r="F360" s="2"/>
      <c r="G360" s="2"/>
      <c r="H360" s="2"/>
    </row>
    <row r="361" spans="1:8" x14ac:dyDescent="0.3">
      <c r="A361" s="2"/>
      <c r="B361" s="2"/>
      <c r="C361" s="2"/>
      <c r="D361" s="64"/>
      <c r="E361" s="64"/>
      <c r="F361" s="2"/>
      <c r="G361" s="2"/>
      <c r="H361" s="2"/>
    </row>
    <row r="362" spans="1:8" x14ac:dyDescent="0.3">
      <c r="A362" s="2"/>
      <c r="B362" s="2"/>
      <c r="C362" s="2"/>
      <c r="D362" s="64"/>
      <c r="E362" s="64"/>
      <c r="F362" s="2"/>
      <c r="G362" s="2"/>
      <c r="H362" s="2"/>
    </row>
    <row r="363" spans="1:8" x14ac:dyDescent="0.3">
      <c r="A363" s="2"/>
      <c r="B363" s="2"/>
      <c r="C363" s="2"/>
      <c r="D363" s="64"/>
      <c r="E363" s="64"/>
      <c r="F363" s="2"/>
      <c r="G363" s="2"/>
      <c r="H363" s="2"/>
    </row>
    <row r="364" spans="1:8" x14ac:dyDescent="0.3">
      <c r="A364" s="2"/>
      <c r="B364" s="2"/>
      <c r="C364" s="2"/>
      <c r="D364" s="64"/>
      <c r="E364" s="64"/>
      <c r="F364" s="2"/>
      <c r="G364" s="2"/>
      <c r="H364" s="2"/>
    </row>
    <row r="365" spans="1:8" x14ac:dyDescent="0.3">
      <c r="A365" s="2"/>
      <c r="B365" s="2"/>
      <c r="C365" s="2"/>
      <c r="D365" s="64"/>
      <c r="E365" s="64"/>
      <c r="F365" s="2"/>
      <c r="G365" s="2"/>
      <c r="H365" s="2"/>
    </row>
    <row r="366" spans="1:8" x14ac:dyDescent="0.3">
      <c r="A366" s="2"/>
      <c r="B366" s="2"/>
      <c r="C366" s="2"/>
      <c r="D366" s="64"/>
      <c r="E366" s="64"/>
      <c r="F366" s="2"/>
      <c r="G366" s="2"/>
      <c r="H366" s="2"/>
    </row>
    <row r="367" spans="1:8" x14ac:dyDescent="0.3">
      <c r="A367" s="2"/>
      <c r="B367" s="2"/>
      <c r="C367" s="2"/>
      <c r="D367" s="64"/>
      <c r="E367" s="64"/>
      <c r="F367" s="2"/>
      <c r="G367" s="2"/>
      <c r="H367" s="2"/>
    </row>
    <row r="368" spans="1:8" x14ac:dyDescent="0.3">
      <c r="A368" s="2"/>
      <c r="B368" s="2"/>
      <c r="C368" s="2"/>
      <c r="D368" s="64"/>
      <c r="E368" s="64"/>
      <c r="F368" s="2"/>
      <c r="G368" s="2"/>
      <c r="H368" s="2"/>
    </row>
    <row r="369" spans="1:8" x14ac:dyDescent="0.3">
      <c r="A369" s="2"/>
      <c r="B369" s="2"/>
      <c r="C369" s="2"/>
      <c r="D369" s="64"/>
      <c r="E369" s="64"/>
      <c r="F369" s="2"/>
      <c r="G369" s="2"/>
      <c r="H369" s="2"/>
    </row>
    <row r="370" spans="1:8" x14ac:dyDescent="0.3">
      <c r="A370" s="2"/>
      <c r="B370" s="2"/>
      <c r="C370" s="2"/>
      <c r="D370" s="64"/>
      <c r="E370" s="64"/>
      <c r="F370" s="2"/>
      <c r="G370" s="2"/>
      <c r="H370" s="2"/>
    </row>
    <row r="371" spans="1:8" x14ac:dyDescent="0.3">
      <c r="A371" s="2"/>
      <c r="B371" s="2"/>
      <c r="C371" s="2"/>
      <c r="D371" s="64"/>
      <c r="E371" s="64"/>
      <c r="F371" s="2"/>
      <c r="G371" s="2"/>
      <c r="H371" s="2"/>
    </row>
    <row r="372" spans="1:8" x14ac:dyDescent="0.3">
      <c r="A372" s="2"/>
      <c r="B372" s="2"/>
      <c r="C372" s="2"/>
      <c r="D372" s="64"/>
      <c r="E372" s="64"/>
      <c r="F372" s="2"/>
      <c r="G372" s="2"/>
      <c r="H372" s="2"/>
    </row>
    <row r="373" spans="1:8" x14ac:dyDescent="0.3">
      <c r="A373" s="2"/>
      <c r="B373" s="2"/>
      <c r="C373" s="2"/>
      <c r="D373" s="64"/>
      <c r="E373" s="64"/>
      <c r="F373" s="2"/>
      <c r="G373" s="2"/>
      <c r="H373" s="2"/>
    </row>
    <row r="374" spans="1:8" x14ac:dyDescent="0.3">
      <c r="A374" s="2"/>
      <c r="B374" s="2"/>
      <c r="C374" s="2"/>
      <c r="D374" s="64"/>
      <c r="E374" s="64"/>
      <c r="F374" s="2"/>
      <c r="G374" s="2"/>
      <c r="H374" s="2"/>
    </row>
    <row r="375" spans="1:8" x14ac:dyDescent="0.3">
      <c r="A375" s="2"/>
      <c r="B375" s="2"/>
      <c r="C375" s="2"/>
      <c r="D375" s="64"/>
      <c r="E375" s="64"/>
      <c r="F375" s="2"/>
      <c r="G375" s="2"/>
      <c r="H375" s="2"/>
    </row>
    <row r="376" spans="1:8" x14ac:dyDescent="0.3">
      <c r="A376" s="2"/>
      <c r="B376" s="2"/>
      <c r="C376" s="2"/>
      <c r="D376" s="64"/>
      <c r="E376" s="64"/>
      <c r="F376" s="2"/>
      <c r="G376" s="2"/>
      <c r="H376" s="2"/>
    </row>
    <row r="377" spans="1:8" x14ac:dyDescent="0.3">
      <c r="A377" s="2"/>
      <c r="B377" s="2"/>
      <c r="C377" s="2"/>
      <c r="D377" s="64"/>
      <c r="E377" s="64"/>
      <c r="F377" s="2"/>
      <c r="G377" s="2"/>
      <c r="H377" s="2"/>
    </row>
    <row r="378" spans="1:8" x14ac:dyDescent="0.3">
      <c r="A378" s="2"/>
      <c r="B378" s="2"/>
      <c r="C378" s="2"/>
      <c r="D378" s="64"/>
      <c r="E378" s="64"/>
      <c r="F378" s="2"/>
      <c r="G378" s="2"/>
      <c r="H378" s="2"/>
    </row>
    <row r="379" spans="1:8" x14ac:dyDescent="0.3">
      <c r="A379" s="2"/>
      <c r="B379" s="2"/>
      <c r="C379" s="2"/>
      <c r="D379" s="64"/>
      <c r="E379" s="64"/>
      <c r="F379" s="2"/>
      <c r="G379" s="2"/>
      <c r="H379" s="2"/>
    </row>
    <row r="380" spans="1:8" x14ac:dyDescent="0.3">
      <c r="A380" s="2"/>
      <c r="B380" s="2"/>
      <c r="C380" s="2"/>
      <c r="D380" s="64"/>
      <c r="E380" s="64"/>
      <c r="F380" s="2"/>
      <c r="G380" s="2"/>
      <c r="H380" s="2"/>
    </row>
    <row r="381" spans="1:8" x14ac:dyDescent="0.3">
      <c r="A381" s="2"/>
      <c r="B381" s="2"/>
      <c r="C381" s="2"/>
      <c r="D381" s="64"/>
      <c r="E381" s="64"/>
      <c r="F381" s="2"/>
      <c r="G381" s="2"/>
      <c r="H381" s="2"/>
    </row>
    <row r="382" spans="1:8" x14ac:dyDescent="0.3">
      <c r="A382" s="2"/>
      <c r="B382" s="2"/>
      <c r="C382" s="2"/>
      <c r="D382" s="64"/>
      <c r="E382" s="64"/>
      <c r="F382" s="2"/>
      <c r="G382" s="2"/>
      <c r="H382" s="2"/>
    </row>
    <row r="383" spans="1:8" x14ac:dyDescent="0.3">
      <c r="A383" s="2"/>
      <c r="B383" s="2"/>
      <c r="C383" s="2"/>
      <c r="D383" s="64"/>
      <c r="E383" s="64"/>
      <c r="F383" s="2"/>
      <c r="G383" s="2"/>
      <c r="H383" s="2"/>
    </row>
    <row r="384" spans="1:8" x14ac:dyDescent="0.3">
      <c r="A384" s="2"/>
      <c r="B384" s="2"/>
      <c r="C384" s="2"/>
      <c r="D384" s="64"/>
      <c r="E384" s="64"/>
      <c r="F384" s="2"/>
      <c r="G384" s="2"/>
      <c r="H384" s="2"/>
    </row>
    <row r="385" spans="1:8" x14ac:dyDescent="0.3">
      <c r="A385" s="2"/>
      <c r="B385" s="2"/>
      <c r="C385" s="2"/>
      <c r="D385" s="64"/>
      <c r="E385" s="64"/>
      <c r="F385" s="2"/>
      <c r="G385" s="2"/>
      <c r="H385" s="2"/>
    </row>
    <row r="386" spans="1:8" x14ac:dyDescent="0.3">
      <c r="A386" s="2"/>
      <c r="B386" s="2"/>
      <c r="C386" s="2"/>
      <c r="D386" s="64"/>
      <c r="E386" s="64"/>
      <c r="F386" s="2"/>
      <c r="G386" s="2"/>
      <c r="H386" s="2"/>
    </row>
    <row r="387" spans="1:8" x14ac:dyDescent="0.3">
      <c r="A387" s="2"/>
      <c r="B387" s="2"/>
      <c r="C387" s="2"/>
      <c r="D387" s="64"/>
      <c r="E387" s="64"/>
      <c r="F387" s="2"/>
      <c r="G387" s="2"/>
      <c r="H387" s="2"/>
    </row>
    <row r="388" spans="1:8" x14ac:dyDescent="0.3">
      <c r="A388" s="2"/>
      <c r="B388" s="2"/>
      <c r="C388" s="2"/>
      <c r="D388" s="64"/>
      <c r="E388" s="64"/>
      <c r="F388" s="2"/>
      <c r="G388" s="2"/>
      <c r="H388" s="2"/>
    </row>
    <row r="389" spans="1:8" x14ac:dyDescent="0.3">
      <c r="A389" s="2"/>
      <c r="B389" s="2"/>
      <c r="C389" s="2"/>
      <c r="D389" s="64"/>
      <c r="E389" s="64"/>
      <c r="F389" s="2"/>
      <c r="G389" s="2"/>
      <c r="H389" s="2"/>
    </row>
    <row r="390" spans="1:8" x14ac:dyDescent="0.3">
      <c r="A390" s="2"/>
      <c r="B390" s="2"/>
      <c r="C390" s="2"/>
      <c r="D390" s="64"/>
      <c r="E390" s="64"/>
      <c r="F390" s="2"/>
      <c r="G390" s="2"/>
      <c r="H390" s="2"/>
    </row>
    <row r="391" spans="1:8" x14ac:dyDescent="0.3">
      <c r="A391" s="2"/>
      <c r="B391" s="2"/>
      <c r="C391" s="2"/>
      <c r="D391" s="64"/>
      <c r="E391" s="64"/>
      <c r="F391" s="2"/>
      <c r="G391" s="2"/>
      <c r="H391" s="2"/>
    </row>
    <row r="392" spans="1:8" x14ac:dyDescent="0.3">
      <c r="A392" s="2"/>
      <c r="B392" s="2"/>
      <c r="C392" s="2"/>
      <c r="D392" s="64"/>
      <c r="E392" s="64"/>
      <c r="F392" s="2"/>
      <c r="G392" s="2"/>
      <c r="H392" s="2"/>
    </row>
    <row r="393" spans="1:8" x14ac:dyDescent="0.3">
      <c r="A393" s="2"/>
      <c r="B393" s="2"/>
      <c r="C393" s="2"/>
      <c r="D393" s="64"/>
      <c r="E393" s="64"/>
      <c r="F393" s="2"/>
      <c r="G393" s="2"/>
      <c r="H393" s="2"/>
    </row>
    <row r="394" spans="1:8" x14ac:dyDescent="0.3">
      <c r="A394" s="2"/>
      <c r="B394" s="2"/>
      <c r="C394" s="2"/>
      <c r="D394" s="64"/>
      <c r="E394" s="64"/>
      <c r="F394" s="2"/>
      <c r="G394" s="2"/>
      <c r="H394" s="2"/>
    </row>
    <row r="395" spans="1:8" x14ac:dyDescent="0.3">
      <c r="A395" s="2"/>
      <c r="B395" s="2"/>
      <c r="C395" s="2"/>
      <c r="D395" s="64"/>
      <c r="E395" s="64"/>
      <c r="F395" s="2"/>
      <c r="G395" s="2"/>
      <c r="H395" s="2"/>
    </row>
    <row r="396" spans="1:8" x14ac:dyDescent="0.3">
      <c r="A396" s="2"/>
      <c r="B396" s="2"/>
      <c r="C396" s="2"/>
      <c r="D396" s="64"/>
      <c r="E396" s="64"/>
      <c r="F396" s="2"/>
      <c r="G396" s="2"/>
      <c r="H396" s="2"/>
    </row>
    <row r="397" spans="1:8" x14ac:dyDescent="0.3">
      <c r="A397" s="2"/>
      <c r="B397" s="2"/>
      <c r="C397" s="2"/>
      <c r="D397" s="64"/>
      <c r="E397" s="64"/>
      <c r="F397" s="2"/>
      <c r="G397" s="2"/>
      <c r="H397" s="2"/>
    </row>
    <row r="398" spans="1:8" x14ac:dyDescent="0.3">
      <c r="A398" s="2"/>
      <c r="B398" s="2"/>
      <c r="C398" s="2"/>
      <c r="D398" s="64"/>
      <c r="E398" s="64"/>
      <c r="F398" s="2"/>
      <c r="G398" s="2"/>
      <c r="H398" s="2"/>
    </row>
    <row r="399" spans="1:8" x14ac:dyDescent="0.3">
      <c r="A399" s="2"/>
      <c r="B399" s="2"/>
      <c r="C399" s="2"/>
      <c r="D399" s="64"/>
      <c r="E399" s="64"/>
      <c r="F399" s="2"/>
      <c r="G399" s="2"/>
      <c r="H399" s="2"/>
    </row>
    <row r="400" spans="1:8" x14ac:dyDescent="0.3">
      <c r="A400" s="2"/>
      <c r="B400" s="2"/>
      <c r="C400" s="2"/>
      <c r="D400" s="64"/>
      <c r="E400" s="64"/>
      <c r="F400" s="2"/>
      <c r="G400" s="2"/>
      <c r="H400" s="2"/>
    </row>
    <row r="401" spans="1:8" x14ac:dyDescent="0.3">
      <c r="A401" s="2"/>
      <c r="B401" s="2"/>
      <c r="C401" s="2"/>
      <c r="D401" s="64"/>
      <c r="E401" s="64"/>
      <c r="F401" s="2"/>
      <c r="G401" s="2"/>
      <c r="H401" s="2"/>
    </row>
    <row r="402" spans="1:8" x14ac:dyDescent="0.3">
      <c r="A402" s="2"/>
      <c r="B402" s="2"/>
      <c r="C402" s="2"/>
      <c r="D402" s="64"/>
      <c r="E402" s="64"/>
      <c r="F402" s="2"/>
      <c r="G402" s="2"/>
      <c r="H402" s="2"/>
    </row>
    <row r="403" spans="1:8" x14ac:dyDescent="0.3">
      <c r="A403" s="2"/>
      <c r="B403" s="2"/>
      <c r="C403" s="2"/>
      <c r="D403" s="64"/>
      <c r="E403" s="64"/>
      <c r="F403" s="2"/>
      <c r="G403" s="2"/>
      <c r="H403" s="2"/>
    </row>
    <row r="404" spans="1:8" x14ac:dyDescent="0.3">
      <c r="A404" s="2"/>
      <c r="B404" s="2"/>
      <c r="C404" s="2"/>
      <c r="D404" s="64"/>
      <c r="E404" s="64"/>
      <c r="F404" s="2"/>
      <c r="G404" s="2"/>
      <c r="H404" s="2"/>
    </row>
    <row r="405" spans="1:8" x14ac:dyDescent="0.3">
      <c r="A405" s="2"/>
      <c r="B405" s="2"/>
      <c r="C405" s="2"/>
      <c r="D405" s="64"/>
      <c r="E405" s="64"/>
      <c r="F405" s="2"/>
      <c r="G405" s="2"/>
      <c r="H405" s="2"/>
    </row>
    <row r="406" spans="1:8" x14ac:dyDescent="0.3">
      <c r="A406" s="2"/>
      <c r="B406" s="2"/>
      <c r="C406" s="2"/>
      <c r="D406" s="64"/>
      <c r="E406" s="64"/>
      <c r="F406" s="2"/>
      <c r="G406" s="2"/>
      <c r="H406" s="2"/>
    </row>
    <row r="407" spans="1:8" x14ac:dyDescent="0.3">
      <c r="A407" s="2"/>
      <c r="B407" s="2"/>
      <c r="C407" s="2"/>
      <c r="D407" s="64"/>
      <c r="E407" s="64"/>
      <c r="F407" s="2"/>
      <c r="G407" s="2"/>
      <c r="H407" s="2"/>
    </row>
    <row r="408" spans="1:8" x14ac:dyDescent="0.3">
      <c r="A408" s="2"/>
      <c r="B408" s="2"/>
      <c r="C408" s="2"/>
      <c r="D408" s="64"/>
      <c r="E408" s="64"/>
      <c r="F408" s="2"/>
      <c r="G408" s="2"/>
      <c r="H408" s="2"/>
    </row>
    <row r="409" spans="1:8" x14ac:dyDescent="0.3">
      <c r="A409" s="2"/>
      <c r="B409" s="2"/>
      <c r="C409" s="2"/>
      <c r="D409" s="64"/>
      <c r="E409" s="64"/>
      <c r="F409" s="2"/>
      <c r="G409" s="2"/>
      <c r="H409" s="2"/>
    </row>
    <row r="410" spans="1:8" x14ac:dyDescent="0.3">
      <c r="A410" s="2"/>
      <c r="B410" s="2"/>
      <c r="C410" s="2"/>
      <c r="D410" s="64"/>
      <c r="E410" s="64"/>
      <c r="F410" s="2"/>
      <c r="G410" s="2"/>
      <c r="H410" s="2"/>
    </row>
    <row r="411" spans="1:8" x14ac:dyDescent="0.3">
      <c r="A411" s="2"/>
      <c r="B411" s="2"/>
      <c r="C411" s="2"/>
      <c r="D411" s="64"/>
      <c r="E411" s="64"/>
      <c r="F411" s="2"/>
      <c r="G411" s="2"/>
      <c r="H411" s="2"/>
    </row>
    <row r="412" spans="1:8" x14ac:dyDescent="0.3">
      <c r="A412" s="2"/>
      <c r="B412" s="2"/>
      <c r="C412" s="2"/>
      <c r="D412" s="64"/>
      <c r="E412" s="64"/>
      <c r="F412" s="2"/>
      <c r="G412" s="2"/>
      <c r="H412" s="2"/>
    </row>
    <row r="413" spans="1:8" x14ac:dyDescent="0.3">
      <c r="A413" s="2"/>
      <c r="B413" s="2"/>
      <c r="C413" s="2"/>
      <c r="D413" s="64"/>
      <c r="E413" s="64"/>
      <c r="F413" s="2"/>
      <c r="G413" s="2"/>
      <c r="H413" s="2"/>
    </row>
    <row r="414" spans="1:8" x14ac:dyDescent="0.3">
      <c r="A414" s="2"/>
      <c r="B414" s="2"/>
      <c r="C414" s="2"/>
      <c r="D414" s="64"/>
      <c r="E414" s="64"/>
      <c r="F414" s="2"/>
      <c r="G414" s="2"/>
      <c r="H414" s="2"/>
    </row>
    <row r="415" spans="1:8" x14ac:dyDescent="0.3">
      <c r="A415" s="2"/>
      <c r="B415" s="2"/>
      <c r="C415" s="2"/>
      <c r="D415" s="64"/>
      <c r="E415" s="64"/>
      <c r="F415" s="2"/>
      <c r="G415" s="2"/>
      <c r="H415" s="2"/>
    </row>
    <row r="416" spans="1:8" x14ac:dyDescent="0.3">
      <c r="A416" s="2"/>
      <c r="B416" s="2"/>
      <c r="C416" s="2"/>
      <c r="D416" s="64"/>
      <c r="E416" s="64"/>
      <c r="F416" s="2"/>
      <c r="G416" s="2"/>
      <c r="H416" s="2"/>
    </row>
    <row r="417" spans="1:8" x14ac:dyDescent="0.3">
      <c r="A417" s="2"/>
      <c r="B417" s="2"/>
      <c r="C417" s="2"/>
      <c r="D417" s="64"/>
      <c r="E417" s="64"/>
      <c r="F417" s="2"/>
      <c r="G417" s="2"/>
      <c r="H417" s="2"/>
    </row>
    <row r="418" spans="1:8" x14ac:dyDescent="0.3">
      <c r="A418" s="2"/>
      <c r="B418" s="2"/>
      <c r="C418" s="2"/>
      <c r="D418" s="64"/>
      <c r="E418" s="64"/>
      <c r="F418" s="2"/>
      <c r="G418" s="2"/>
      <c r="H418" s="2"/>
    </row>
    <row r="419" spans="1:8" x14ac:dyDescent="0.3">
      <c r="A419" s="2"/>
      <c r="B419" s="2"/>
      <c r="C419" s="2"/>
      <c r="D419" s="64"/>
      <c r="E419" s="64"/>
      <c r="F419" s="2"/>
      <c r="G419" s="2"/>
      <c r="H419" s="2"/>
    </row>
    <row r="420" spans="1:8" x14ac:dyDescent="0.3">
      <c r="A420" s="2"/>
      <c r="B420" s="2"/>
      <c r="C420" s="2"/>
      <c r="D420" s="64"/>
      <c r="E420" s="64"/>
      <c r="F420" s="2"/>
      <c r="G420" s="2"/>
      <c r="H420" s="2"/>
    </row>
    <row r="421" spans="1:8" x14ac:dyDescent="0.3">
      <c r="A421" s="2"/>
      <c r="B421" s="2"/>
      <c r="C421" s="2"/>
      <c r="D421" s="64"/>
      <c r="E421" s="64"/>
      <c r="F421" s="2"/>
      <c r="G421" s="2"/>
      <c r="H421" s="2"/>
    </row>
    <row r="422" spans="1:8" x14ac:dyDescent="0.3">
      <c r="A422" s="2"/>
      <c r="B422" s="2"/>
      <c r="C422" s="2"/>
      <c r="D422" s="64"/>
      <c r="E422" s="64"/>
      <c r="F422" s="2"/>
      <c r="G422" s="2"/>
      <c r="H422" s="2"/>
    </row>
    <row r="423" spans="1:8" x14ac:dyDescent="0.3">
      <c r="A423" s="2"/>
      <c r="B423" s="2"/>
      <c r="C423" s="2"/>
      <c r="D423" s="64"/>
      <c r="E423" s="64"/>
      <c r="F423" s="2"/>
      <c r="G423" s="2"/>
      <c r="H423" s="2"/>
    </row>
    <row r="424" spans="1:8" x14ac:dyDescent="0.3">
      <c r="A424" s="2"/>
      <c r="B424" s="2"/>
      <c r="C424" s="2"/>
      <c r="D424" s="64"/>
      <c r="E424" s="64"/>
      <c r="F424" s="2"/>
      <c r="G424" s="2"/>
      <c r="H424" s="2"/>
    </row>
    <row r="425" spans="1:8" x14ac:dyDescent="0.3">
      <c r="A425" s="2"/>
      <c r="B425" s="2"/>
      <c r="C425" s="2"/>
      <c r="D425" s="64"/>
      <c r="E425" s="64"/>
      <c r="F425" s="2"/>
      <c r="G425" s="2"/>
      <c r="H425" s="2"/>
    </row>
    <row r="426" spans="1:8" x14ac:dyDescent="0.3">
      <c r="A426" s="2"/>
      <c r="B426" s="2"/>
      <c r="C426" s="2"/>
      <c r="D426" s="64"/>
      <c r="E426" s="64"/>
      <c r="F426" s="2"/>
      <c r="G426" s="2"/>
      <c r="H426" s="2"/>
    </row>
    <row r="427" spans="1:8" x14ac:dyDescent="0.3">
      <c r="A427" s="2"/>
      <c r="B427" s="2"/>
      <c r="C427" s="2"/>
      <c r="D427" s="64"/>
      <c r="E427" s="64"/>
      <c r="F427" s="2"/>
      <c r="G427" s="2"/>
      <c r="H427" s="2"/>
    </row>
    <row r="428" spans="1:8" x14ac:dyDescent="0.3">
      <c r="A428" s="2"/>
      <c r="B428" s="2"/>
      <c r="C428" s="2"/>
      <c r="D428" s="64"/>
      <c r="E428" s="64"/>
      <c r="F428" s="2"/>
      <c r="G428" s="2"/>
      <c r="H428" s="2"/>
    </row>
    <row r="429" spans="1:8" x14ac:dyDescent="0.3">
      <c r="A429" s="2"/>
      <c r="B429" s="2"/>
      <c r="C429" s="2"/>
      <c r="D429" s="64"/>
      <c r="E429" s="64"/>
      <c r="F429" s="2"/>
      <c r="G429" s="2"/>
      <c r="H429" s="2"/>
    </row>
    <row r="430" spans="1:8" x14ac:dyDescent="0.3">
      <c r="A430" s="2"/>
      <c r="B430" s="2"/>
      <c r="C430" s="2"/>
      <c r="D430" s="64"/>
      <c r="E430" s="64"/>
      <c r="F430" s="2"/>
      <c r="G430" s="2"/>
      <c r="H430" s="2"/>
    </row>
    <row r="431" spans="1:8" x14ac:dyDescent="0.3">
      <c r="A431" s="2"/>
      <c r="B431" s="2"/>
      <c r="C431" s="2"/>
      <c r="D431" s="64"/>
      <c r="E431" s="64"/>
      <c r="F431" s="2"/>
      <c r="G431" s="2"/>
      <c r="H431" s="2"/>
    </row>
    <row r="432" spans="1:8" x14ac:dyDescent="0.3">
      <c r="A432" s="2"/>
      <c r="B432" s="2"/>
      <c r="C432" s="2"/>
      <c r="D432" s="64"/>
      <c r="E432" s="64"/>
      <c r="F432" s="2"/>
      <c r="G432" s="2"/>
      <c r="H432" s="2"/>
    </row>
    <row r="433" spans="1:8" x14ac:dyDescent="0.3">
      <c r="A433" s="2"/>
      <c r="B433" s="2"/>
      <c r="C433" s="2"/>
      <c r="D433" s="64"/>
      <c r="E433" s="64"/>
      <c r="F433" s="2"/>
      <c r="G433" s="2"/>
      <c r="H433" s="2"/>
    </row>
    <row r="434" spans="1:8" x14ac:dyDescent="0.3">
      <c r="A434" s="2"/>
      <c r="B434" s="2"/>
      <c r="C434" s="2"/>
      <c r="D434" s="64"/>
      <c r="E434" s="64"/>
      <c r="F434" s="2"/>
      <c r="G434" s="2"/>
      <c r="H434" s="2"/>
    </row>
    <row r="435" spans="1:8" x14ac:dyDescent="0.3">
      <c r="A435" s="2"/>
      <c r="B435" s="2"/>
      <c r="C435" s="2"/>
      <c r="D435" s="64"/>
      <c r="E435" s="64"/>
      <c r="F435" s="2"/>
      <c r="G435" s="2"/>
      <c r="H435" s="2"/>
    </row>
    <row r="436" spans="1:8" x14ac:dyDescent="0.3">
      <c r="A436" s="2"/>
      <c r="B436" s="2"/>
      <c r="C436" s="2"/>
      <c r="D436" s="64"/>
      <c r="E436" s="64"/>
      <c r="F436" s="2"/>
      <c r="G436" s="2"/>
      <c r="H436" s="2"/>
    </row>
    <row r="437" spans="1:8" x14ac:dyDescent="0.3">
      <c r="A437" s="2"/>
      <c r="B437" s="2"/>
      <c r="C437" s="2"/>
      <c r="D437" s="64"/>
      <c r="E437" s="64"/>
      <c r="F437" s="2"/>
      <c r="G437" s="2"/>
      <c r="H437" s="2"/>
    </row>
    <row r="438" spans="1:8" x14ac:dyDescent="0.3">
      <c r="A438" s="2"/>
      <c r="B438" s="2"/>
      <c r="C438" s="2"/>
      <c r="D438" s="64"/>
      <c r="E438" s="64"/>
      <c r="F438" s="2"/>
      <c r="G438" s="2"/>
      <c r="H438" s="2"/>
    </row>
    <row r="439" spans="1:8" x14ac:dyDescent="0.3">
      <c r="A439" s="2"/>
      <c r="B439" s="2"/>
      <c r="C439" s="2"/>
      <c r="D439" s="64"/>
      <c r="E439" s="64"/>
      <c r="F439" s="2"/>
      <c r="G439" s="2"/>
      <c r="H439" s="2"/>
    </row>
    <row r="440" spans="1:8" x14ac:dyDescent="0.3">
      <c r="A440" s="2"/>
      <c r="B440" s="2"/>
      <c r="C440" s="2"/>
      <c r="D440" s="64"/>
      <c r="E440" s="64"/>
      <c r="F440" s="2"/>
      <c r="G440" s="2"/>
      <c r="H440" s="2"/>
    </row>
    <row r="441" spans="1:8" x14ac:dyDescent="0.3">
      <c r="A441" s="2"/>
      <c r="B441" s="2"/>
      <c r="C441" s="2"/>
      <c r="D441" s="64"/>
      <c r="E441" s="64"/>
      <c r="F441" s="2"/>
      <c r="G441" s="2"/>
      <c r="H441" s="2"/>
    </row>
    <row r="442" spans="1:8" x14ac:dyDescent="0.3">
      <c r="A442" s="2"/>
      <c r="B442" s="2"/>
      <c r="C442" s="2"/>
      <c r="D442" s="64"/>
      <c r="E442" s="64"/>
      <c r="F442" s="2"/>
      <c r="G442" s="2"/>
      <c r="H442" s="2"/>
    </row>
    <row r="443" spans="1:8" x14ac:dyDescent="0.3">
      <c r="A443" s="2"/>
      <c r="B443" s="2"/>
      <c r="C443" s="2"/>
      <c r="D443" s="64"/>
      <c r="E443" s="64"/>
      <c r="F443" s="2"/>
      <c r="G443" s="2"/>
      <c r="H443" s="2"/>
    </row>
    <row r="444" spans="1:8" x14ac:dyDescent="0.3">
      <c r="A444" s="2"/>
      <c r="B444" s="2"/>
      <c r="C444" s="2"/>
      <c r="D444" s="64"/>
      <c r="E444" s="64"/>
      <c r="F444" s="2"/>
      <c r="G444" s="2"/>
      <c r="H444" s="2"/>
    </row>
    <row r="445" spans="1:8" x14ac:dyDescent="0.3">
      <c r="A445" s="2"/>
      <c r="B445" s="2"/>
      <c r="C445" s="2"/>
      <c r="D445" s="64"/>
      <c r="E445" s="64"/>
      <c r="F445" s="2"/>
      <c r="G445" s="2"/>
      <c r="H445" s="2"/>
    </row>
    <row r="446" spans="1:8" x14ac:dyDescent="0.3">
      <c r="A446" s="2"/>
      <c r="B446" s="2"/>
      <c r="C446" s="2"/>
      <c r="D446" s="64"/>
      <c r="E446" s="64"/>
      <c r="F446" s="2"/>
      <c r="G446" s="2"/>
      <c r="H446" s="2"/>
    </row>
    <row r="447" spans="1:8" x14ac:dyDescent="0.3">
      <c r="A447" s="2"/>
      <c r="B447" s="2"/>
      <c r="C447" s="2"/>
      <c r="D447" s="64"/>
      <c r="E447" s="64"/>
      <c r="F447" s="2"/>
      <c r="G447" s="2"/>
      <c r="H447" s="2"/>
    </row>
    <row r="448" spans="1:8" x14ac:dyDescent="0.3">
      <c r="A448" s="2"/>
      <c r="B448" s="2"/>
      <c r="C448" s="2"/>
      <c r="D448" s="64"/>
      <c r="E448" s="64"/>
      <c r="F448" s="2"/>
      <c r="G448" s="2"/>
      <c r="H448" s="2"/>
    </row>
    <row r="449" spans="1:8" x14ac:dyDescent="0.3">
      <c r="A449" s="2"/>
      <c r="B449" s="2"/>
      <c r="C449" s="2"/>
      <c r="D449" s="64"/>
      <c r="E449" s="64"/>
      <c r="F449" s="2"/>
      <c r="G449" s="2"/>
      <c r="H449" s="2"/>
    </row>
    <row r="450" spans="1:8" x14ac:dyDescent="0.3">
      <c r="A450" s="2"/>
      <c r="B450" s="2"/>
      <c r="C450" s="2"/>
      <c r="D450" s="64"/>
      <c r="E450" s="64"/>
      <c r="F450" s="2"/>
      <c r="G450" s="2"/>
      <c r="H450" s="2"/>
    </row>
    <row r="451" spans="1:8" x14ac:dyDescent="0.3">
      <c r="A451" s="2"/>
      <c r="B451" s="2"/>
      <c r="C451" s="2"/>
      <c r="D451" s="64"/>
      <c r="E451" s="64"/>
      <c r="F451" s="2"/>
      <c r="G451" s="2"/>
      <c r="H451" s="2"/>
    </row>
    <row r="452" spans="1:8" x14ac:dyDescent="0.3">
      <c r="A452" s="2"/>
      <c r="B452" s="2"/>
      <c r="C452" s="2"/>
      <c r="D452" s="64"/>
      <c r="E452" s="64"/>
      <c r="F452" s="2"/>
      <c r="G452" s="2"/>
      <c r="H452" s="2"/>
    </row>
    <row r="453" spans="1:8" x14ac:dyDescent="0.3">
      <c r="A453" s="2"/>
      <c r="B453" s="2"/>
      <c r="C453" s="2"/>
      <c r="D453" s="64"/>
      <c r="E453" s="64"/>
      <c r="F453" s="2"/>
      <c r="G453" s="2"/>
      <c r="H453" s="2"/>
    </row>
    <row r="454" spans="1:8" x14ac:dyDescent="0.3">
      <c r="A454" s="2"/>
      <c r="B454" s="2"/>
      <c r="C454" s="2"/>
      <c r="D454" s="64"/>
      <c r="E454" s="64"/>
      <c r="F454" s="2"/>
      <c r="G454" s="2"/>
      <c r="H454" s="2"/>
    </row>
    <row r="455" spans="1:8" x14ac:dyDescent="0.3">
      <c r="A455" s="2"/>
      <c r="B455" s="2"/>
      <c r="C455" s="2"/>
      <c r="D455" s="64"/>
      <c r="E455" s="64"/>
      <c r="F455" s="2"/>
      <c r="G455" s="2"/>
      <c r="H455" s="2"/>
    </row>
    <row r="456" spans="1:8" x14ac:dyDescent="0.3">
      <c r="A456" s="2"/>
      <c r="B456" s="2"/>
      <c r="C456" s="2"/>
      <c r="D456" s="64"/>
      <c r="E456" s="64"/>
      <c r="F456" s="2"/>
      <c r="G456" s="2"/>
      <c r="H456" s="2"/>
    </row>
    <row r="457" spans="1:8" x14ac:dyDescent="0.3">
      <c r="A457" s="2"/>
      <c r="B457" s="2"/>
      <c r="C457" s="2"/>
      <c r="D457" s="64"/>
      <c r="E457" s="64"/>
      <c r="F457" s="2"/>
      <c r="G457" s="2"/>
      <c r="H457" s="2"/>
    </row>
    <row r="458" spans="1:8" x14ac:dyDescent="0.3">
      <c r="A458" s="2"/>
      <c r="B458" s="2"/>
      <c r="C458" s="2"/>
      <c r="D458" s="64"/>
      <c r="E458" s="64"/>
      <c r="F458" s="2"/>
      <c r="G458" s="2"/>
      <c r="H458" s="2"/>
    </row>
    <row r="459" spans="1:8" x14ac:dyDescent="0.3">
      <c r="A459" s="2"/>
      <c r="B459" s="2"/>
      <c r="C459" s="2"/>
      <c r="D459" s="64"/>
      <c r="E459" s="64"/>
      <c r="F459" s="2"/>
      <c r="G459" s="2"/>
      <c r="H459" s="2"/>
    </row>
    <row r="460" spans="1:8" x14ac:dyDescent="0.3">
      <c r="A460" s="2"/>
      <c r="B460" s="2"/>
      <c r="C460" s="2"/>
      <c r="D460" s="64"/>
      <c r="E460" s="64"/>
      <c r="F460" s="2"/>
      <c r="G460" s="2"/>
      <c r="H460" s="2"/>
    </row>
    <row r="461" spans="1:8" x14ac:dyDescent="0.3">
      <c r="A461" s="2"/>
      <c r="B461" s="2"/>
      <c r="C461" s="2"/>
      <c r="D461" s="64"/>
      <c r="E461" s="64"/>
      <c r="F461" s="2"/>
      <c r="G461" s="2"/>
      <c r="H461" s="2"/>
    </row>
    <row r="462" spans="1:8" x14ac:dyDescent="0.3">
      <c r="A462" s="2"/>
      <c r="B462" s="2"/>
      <c r="C462" s="2"/>
      <c r="D462" s="64"/>
      <c r="E462" s="64"/>
      <c r="F462" s="2"/>
      <c r="G462" s="2"/>
      <c r="H462" s="2"/>
    </row>
    <row r="463" spans="1:8" x14ac:dyDescent="0.3">
      <c r="A463" s="2"/>
      <c r="B463" s="2"/>
      <c r="C463" s="2"/>
      <c r="D463" s="64"/>
      <c r="E463" s="64"/>
      <c r="F463" s="2"/>
      <c r="G463" s="2"/>
      <c r="H463" s="2"/>
    </row>
    <row r="464" spans="1:8" x14ac:dyDescent="0.3">
      <c r="A464" s="2"/>
      <c r="B464" s="2"/>
      <c r="C464" s="2"/>
      <c r="D464" s="64"/>
      <c r="E464" s="64"/>
      <c r="F464" s="2"/>
      <c r="G464" s="2"/>
      <c r="H464" s="2"/>
    </row>
    <row r="465" spans="1:8" x14ac:dyDescent="0.3">
      <c r="A465" s="2"/>
      <c r="B465" s="2"/>
      <c r="C465" s="2"/>
      <c r="D465" s="64"/>
      <c r="E465" s="64"/>
      <c r="F465" s="2"/>
      <c r="G465" s="2"/>
      <c r="H465" s="2"/>
    </row>
    <row r="466" spans="1:8" x14ac:dyDescent="0.3">
      <c r="A466" s="2"/>
      <c r="B466" s="2"/>
      <c r="C466" s="2"/>
      <c r="D466" s="64"/>
      <c r="E466" s="64"/>
      <c r="F466" s="2"/>
      <c r="G466" s="2"/>
      <c r="H466" s="2"/>
    </row>
    <row r="467" spans="1:8" x14ac:dyDescent="0.3">
      <c r="A467" s="2"/>
      <c r="B467" s="2"/>
      <c r="C467" s="2"/>
      <c r="D467" s="64"/>
      <c r="E467" s="64"/>
      <c r="F467" s="2"/>
      <c r="G467" s="2"/>
      <c r="H467" s="2"/>
    </row>
    <row r="468" spans="1:8" x14ac:dyDescent="0.3">
      <c r="A468" s="2"/>
      <c r="B468" s="2"/>
      <c r="C468" s="2"/>
      <c r="D468" s="64"/>
      <c r="E468" s="64"/>
      <c r="F468" s="2"/>
      <c r="G468" s="2"/>
      <c r="H468" s="2"/>
    </row>
    <row r="469" spans="1:8" x14ac:dyDescent="0.3">
      <c r="A469" s="2"/>
      <c r="B469" s="2"/>
      <c r="C469" s="2"/>
      <c r="D469" s="64"/>
      <c r="E469" s="64"/>
      <c r="F469" s="2"/>
      <c r="G469" s="2"/>
      <c r="H469" s="2"/>
    </row>
    <row r="470" spans="1:8" x14ac:dyDescent="0.3">
      <c r="A470" s="2"/>
      <c r="B470" s="2"/>
      <c r="C470" s="2"/>
      <c r="D470" s="64"/>
      <c r="E470" s="64"/>
      <c r="F470" s="2"/>
      <c r="G470" s="2"/>
      <c r="H470" s="2"/>
    </row>
    <row r="471" spans="1:8" x14ac:dyDescent="0.3">
      <c r="A471" s="2"/>
      <c r="B471" s="2"/>
      <c r="C471" s="2"/>
      <c r="D471" s="64"/>
      <c r="E471" s="64"/>
      <c r="F471" s="2"/>
      <c r="G471" s="2"/>
      <c r="H471" s="2"/>
    </row>
    <row r="472" spans="1:8" x14ac:dyDescent="0.3">
      <c r="A472" s="2"/>
      <c r="B472" s="2"/>
      <c r="C472" s="2"/>
      <c r="D472" s="64"/>
      <c r="E472" s="64"/>
      <c r="F472" s="2"/>
      <c r="G472" s="2"/>
      <c r="H472" s="2"/>
    </row>
    <row r="473" spans="1:8" x14ac:dyDescent="0.3">
      <c r="A473" s="2"/>
      <c r="B473" s="2"/>
      <c r="C473" s="2"/>
      <c r="D473" s="64"/>
      <c r="E473" s="64"/>
      <c r="F473" s="2"/>
      <c r="G473" s="2"/>
      <c r="H473" s="2"/>
    </row>
    <row r="474" spans="1:8" x14ac:dyDescent="0.3">
      <c r="A474" s="2"/>
      <c r="B474" s="2"/>
      <c r="C474" s="2"/>
      <c r="D474" s="64"/>
      <c r="E474" s="64"/>
      <c r="F474" s="2"/>
      <c r="G474" s="2"/>
      <c r="H474" s="2"/>
    </row>
    <row r="475" spans="1:8" x14ac:dyDescent="0.3">
      <c r="A475" s="2"/>
      <c r="B475" s="2"/>
      <c r="C475" s="2"/>
      <c r="D475" s="64"/>
      <c r="E475" s="64"/>
      <c r="F475" s="2"/>
      <c r="G475" s="2"/>
      <c r="H475" s="2"/>
    </row>
    <row r="476" spans="1:8" x14ac:dyDescent="0.3">
      <c r="A476" s="2"/>
      <c r="B476" s="2"/>
      <c r="C476" s="2"/>
      <c r="D476" s="64"/>
      <c r="E476" s="64"/>
      <c r="F476" s="2"/>
      <c r="G476" s="2"/>
      <c r="H476" s="2"/>
    </row>
    <row r="477" spans="1:8" x14ac:dyDescent="0.3">
      <c r="A477" s="2"/>
      <c r="B477" s="2"/>
      <c r="C477" s="2"/>
      <c r="D477" s="64"/>
      <c r="E477" s="64"/>
      <c r="F477" s="2"/>
      <c r="G477" s="2"/>
      <c r="H477" s="2"/>
    </row>
    <row r="478" spans="1:8" x14ac:dyDescent="0.3">
      <c r="A478" s="2"/>
      <c r="B478" s="2"/>
      <c r="C478" s="2"/>
      <c r="D478" s="64"/>
      <c r="E478" s="64"/>
      <c r="F478" s="2"/>
      <c r="G478" s="2"/>
      <c r="H478" s="2"/>
    </row>
    <row r="479" spans="1:8" x14ac:dyDescent="0.3">
      <c r="A479" s="2"/>
      <c r="B479" s="2"/>
      <c r="C479" s="2"/>
      <c r="D479" s="64"/>
      <c r="E479" s="64"/>
      <c r="F479" s="2"/>
      <c r="G479" s="2"/>
      <c r="H479" s="2"/>
    </row>
    <row r="480" spans="1:8" x14ac:dyDescent="0.3">
      <c r="A480" s="2"/>
      <c r="B480" s="2"/>
      <c r="C480" s="2"/>
      <c r="D480" s="64"/>
      <c r="E480" s="64"/>
      <c r="F480" s="2"/>
      <c r="G480" s="2"/>
      <c r="H480" s="2"/>
    </row>
    <row r="481" spans="1:8" x14ac:dyDescent="0.3">
      <c r="A481" s="2"/>
      <c r="B481" s="2"/>
      <c r="C481" s="2"/>
      <c r="D481" s="64"/>
      <c r="E481" s="64"/>
      <c r="F481" s="2"/>
      <c r="G481" s="2"/>
      <c r="H481" s="2"/>
    </row>
    <row r="482" spans="1:8" x14ac:dyDescent="0.3">
      <c r="A482" s="2"/>
      <c r="B482" s="2"/>
      <c r="C482" s="2"/>
      <c r="D482" s="64"/>
      <c r="E482" s="64"/>
      <c r="F482" s="2"/>
      <c r="G482" s="2"/>
      <c r="H482" s="2"/>
    </row>
    <row r="483" spans="1:8" x14ac:dyDescent="0.3">
      <c r="A483" s="2"/>
      <c r="B483" s="2"/>
      <c r="C483" s="2"/>
      <c r="D483" s="64"/>
      <c r="E483" s="64"/>
      <c r="F483" s="2"/>
      <c r="G483" s="2"/>
      <c r="H483" s="2"/>
    </row>
    <row r="484" spans="1:8" x14ac:dyDescent="0.3">
      <c r="A484" s="2"/>
      <c r="B484" s="2"/>
      <c r="C484" s="2"/>
      <c r="D484" s="64"/>
      <c r="E484" s="64"/>
      <c r="F484" s="2"/>
      <c r="G484" s="2"/>
      <c r="H484" s="2"/>
    </row>
    <row r="485" spans="1:8" x14ac:dyDescent="0.3">
      <c r="A485" s="2"/>
      <c r="B485" s="2"/>
      <c r="C485" s="2"/>
      <c r="D485" s="64"/>
      <c r="E485" s="64"/>
      <c r="F485" s="2"/>
      <c r="G485" s="2"/>
      <c r="H485" s="2"/>
    </row>
    <row r="486" spans="1:8" x14ac:dyDescent="0.3">
      <c r="A486" s="2"/>
      <c r="B486" s="2"/>
      <c r="C486" s="2"/>
      <c r="D486" s="64"/>
      <c r="E486" s="64"/>
      <c r="F486" s="2"/>
      <c r="G486" s="2"/>
      <c r="H486" s="2"/>
    </row>
    <row r="487" spans="1:8" x14ac:dyDescent="0.3">
      <c r="A487" s="2"/>
      <c r="B487" s="2"/>
      <c r="C487" s="2"/>
      <c r="D487" s="64"/>
      <c r="E487" s="64"/>
      <c r="F487" s="2"/>
      <c r="G487" s="2"/>
      <c r="H487" s="2"/>
    </row>
    <row r="488" spans="1:8" x14ac:dyDescent="0.3">
      <c r="A488" s="2"/>
      <c r="B488" s="2"/>
      <c r="C488" s="2"/>
      <c r="D488" s="64"/>
      <c r="E488" s="64"/>
      <c r="F488" s="2"/>
      <c r="G488" s="2"/>
      <c r="H488" s="2"/>
    </row>
    <row r="489" spans="1:8" x14ac:dyDescent="0.3">
      <c r="A489" s="2"/>
      <c r="B489" s="2"/>
      <c r="C489" s="2"/>
      <c r="D489" s="64"/>
      <c r="E489" s="64"/>
      <c r="F489" s="2"/>
      <c r="G489" s="2"/>
      <c r="H489" s="2"/>
    </row>
    <row r="490" spans="1:8" x14ac:dyDescent="0.3">
      <c r="A490" s="2"/>
      <c r="B490" s="2"/>
      <c r="C490" s="2"/>
      <c r="D490" s="64"/>
      <c r="E490" s="64"/>
      <c r="F490" s="2"/>
      <c r="G490" s="2"/>
      <c r="H490" s="2"/>
    </row>
    <row r="491" spans="1:8" x14ac:dyDescent="0.3">
      <c r="A491" s="2"/>
      <c r="B491" s="2"/>
      <c r="C491" s="2"/>
      <c r="D491" s="64"/>
      <c r="E491" s="64"/>
      <c r="F491" s="2"/>
      <c r="G491" s="2"/>
      <c r="H491" s="2"/>
    </row>
    <row r="492" spans="1:8" x14ac:dyDescent="0.3">
      <c r="A492" s="2"/>
      <c r="B492" s="2"/>
      <c r="C492" s="2"/>
      <c r="D492" s="64"/>
      <c r="E492" s="64"/>
      <c r="F492" s="2"/>
      <c r="G492" s="2"/>
      <c r="H492" s="2"/>
    </row>
    <row r="493" spans="1:8" x14ac:dyDescent="0.3">
      <c r="A493" s="2"/>
      <c r="B493" s="2"/>
      <c r="C493" s="2"/>
      <c r="D493" s="64"/>
      <c r="E493" s="64"/>
      <c r="F493" s="2"/>
      <c r="G493" s="2"/>
      <c r="H493" s="2"/>
    </row>
    <row r="494" spans="1:8" x14ac:dyDescent="0.3">
      <c r="A494" s="2"/>
      <c r="B494" s="2"/>
      <c r="C494" s="2"/>
      <c r="D494" s="64"/>
      <c r="E494" s="64"/>
      <c r="F494" s="2"/>
      <c r="G494" s="2"/>
      <c r="H494" s="2"/>
    </row>
    <row r="495" spans="1:8" x14ac:dyDescent="0.3">
      <c r="A495" s="2"/>
      <c r="B495" s="2"/>
      <c r="C495" s="2"/>
      <c r="D495" s="64"/>
      <c r="E495" s="64"/>
      <c r="F495" s="2"/>
      <c r="G495" s="2"/>
      <c r="H495" s="2"/>
    </row>
    <row r="496" spans="1:8" x14ac:dyDescent="0.3">
      <c r="A496" s="2"/>
      <c r="B496" s="2"/>
      <c r="C496" s="2"/>
      <c r="D496" s="64"/>
      <c r="E496" s="64"/>
      <c r="F496" s="2"/>
      <c r="G496" s="2"/>
      <c r="H496" s="2"/>
    </row>
    <row r="497" spans="1:8" x14ac:dyDescent="0.3">
      <c r="A497" s="2"/>
      <c r="B497" s="2"/>
      <c r="C497" s="2"/>
      <c r="D497" s="64"/>
      <c r="E497" s="64"/>
      <c r="F497" s="2"/>
      <c r="G497" s="2"/>
      <c r="H497" s="2"/>
    </row>
    <row r="498" spans="1:8" x14ac:dyDescent="0.3">
      <c r="A498" s="2"/>
      <c r="B498" s="2"/>
      <c r="C498" s="2"/>
      <c r="D498" s="64"/>
      <c r="E498" s="64"/>
      <c r="F498" s="2"/>
      <c r="G498" s="2"/>
      <c r="H498" s="2"/>
    </row>
    <row r="499" spans="1:8" x14ac:dyDescent="0.3">
      <c r="A499" s="2"/>
      <c r="B499" s="2"/>
      <c r="C499" s="2"/>
      <c r="D499" s="64"/>
      <c r="E499" s="64"/>
      <c r="F499" s="2"/>
      <c r="G499" s="2"/>
      <c r="H499" s="2"/>
    </row>
    <row r="500" spans="1:8" x14ac:dyDescent="0.3">
      <c r="A500" s="2"/>
      <c r="B500" s="2"/>
      <c r="C500" s="2"/>
      <c r="D500" s="64"/>
      <c r="E500" s="64"/>
      <c r="F500" s="2"/>
      <c r="G500" s="2"/>
      <c r="H500" s="2"/>
    </row>
    <row r="501" spans="1:8" x14ac:dyDescent="0.3">
      <c r="A501" s="2"/>
      <c r="B501" s="2"/>
      <c r="C501" s="2"/>
      <c r="D501" s="64"/>
      <c r="E501" s="64"/>
      <c r="F501" s="2"/>
      <c r="G501" s="2"/>
      <c r="H501" s="2"/>
    </row>
    <row r="502" spans="1:8" x14ac:dyDescent="0.3">
      <c r="A502" s="2"/>
      <c r="B502" s="2"/>
      <c r="C502" s="2"/>
      <c r="D502" s="64"/>
      <c r="E502" s="64"/>
      <c r="F502" s="2"/>
      <c r="G502" s="2"/>
      <c r="H502" s="2"/>
    </row>
    <row r="503" spans="1:8" x14ac:dyDescent="0.3">
      <c r="A503" s="2"/>
      <c r="B503" s="2"/>
      <c r="C503" s="2"/>
      <c r="D503" s="64"/>
      <c r="E503" s="64"/>
      <c r="F503" s="2"/>
      <c r="G503" s="2"/>
      <c r="H503" s="2"/>
    </row>
    <row r="504" spans="1:8" x14ac:dyDescent="0.3">
      <c r="A504" s="2"/>
      <c r="B504" s="2"/>
      <c r="C504" s="2"/>
      <c r="D504" s="64"/>
      <c r="E504" s="64"/>
      <c r="F504" s="2"/>
      <c r="G504" s="2"/>
      <c r="H504" s="2"/>
    </row>
    <row r="505" spans="1:8" x14ac:dyDescent="0.3">
      <c r="A505" s="2"/>
      <c r="B505" s="2"/>
      <c r="C505" s="2"/>
      <c r="D505" s="64"/>
      <c r="E505" s="64"/>
      <c r="F505" s="2"/>
      <c r="G505" s="2"/>
      <c r="H505" s="2"/>
    </row>
    <row r="506" spans="1:8" x14ac:dyDescent="0.3">
      <c r="A506" s="2"/>
      <c r="B506" s="2"/>
      <c r="C506" s="2"/>
      <c r="D506" s="64"/>
      <c r="E506" s="64"/>
      <c r="F506" s="2"/>
      <c r="G506" s="2"/>
      <c r="H506" s="2"/>
    </row>
    <row r="507" spans="1:8" x14ac:dyDescent="0.3">
      <c r="A507" s="2"/>
      <c r="B507" s="2"/>
      <c r="C507" s="2"/>
      <c r="D507" s="64"/>
      <c r="E507" s="64"/>
      <c r="F507" s="2"/>
      <c r="G507" s="2"/>
      <c r="H507" s="2"/>
    </row>
    <row r="508" spans="1:8" x14ac:dyDescent="0.3">
      <c r="A508" s="2"/>
      <c r="B508" s="2"/>
      <c r="C508" s="2"/>
      <c r="D508" s="64"/>
      <c r="E508" s="64"/>
      <c r="F508" s="2"/>
      <c r="G508" s="2"/>
      <c r="H508" s="2"/>
    </row>
    <row r="509" spans="1:8" x14ac:dyDescent="0.3">
      <c r="A509" s="2"/>
      <c r="B509" s="2"/>
      <c r="C509" s="2"/>
      <c r="D509" s="64"/>
      <c r="E509" s="64"/>
      <c r="F509" s="2"/>
      <c r="G509" s="2"/>
      <c r="H509" s="2"/>
    </row>
    <row r="510" spans="1:8" x14ac:dyDescent="0.3">
      <c r="A510" s="2"/>
      <c r="B510" s="2"/>
      <c r="C510" s="2"/>
      <c r="D510" s="64"/>
      <c r="E510" s="64"/>
      <c r="F510" s="2"/>
      <c r="G510" s="2"/>
      <c r="H510" s="2"/>
    </row>
    <row r="511" spans="1:8" x14ac:dyDescent="0.3">
      <c r="A511" s="2"/>
      <c r="B511" s="2"/>
      <c r="C511" s="2"/>
      <c r="D511" s="64"/>
      <c r="E511" s="64"/>
      <c r="F511" s="2"/>
      <c r="G511" s="2"/>
      <c r="H511" s="2"/>
    </row>
    <row r="512" spans="1:8" x14ac:dyDescent="0.3">
      <c r="A512" s="2"/>
      <c r="B512" s="2"/>
      <c r="C512" s="2"/>
      <c r="D512" s="64"/>
      <c r="E512" s="64"/>
      <c r="F512" s="2"/>
      <c r="G512" s="2"/>
      <c r="H512" s="2"/>
    </row>
    <row r="513" spans="1:8" x14ac:dyDescent="0.3">
      <c r="A513" s="2"/>
      <c r="B513" s="2"/>
      <c r="C513" s="2"/>
      <c r="D513" s="64"/>
      <c r="E513" s="64"/>
      <c r="F513" s="2"/>
      <c r="G513" s="2"/>
      <c r="H513" s="2"/>
    </row>
    <row r="514" spans="1:8" x14ac:dyDescent="0.3">
      <c r="A514" s="2"/>
      <c r="B514" s="2"/>
      <c r="C514" s="2"/>
      <c r="D514" s="64"/>
      <c r="E514" s="64"/>
      <c r="F514" s="2"/>
      <c r="G514" s="2"/>
      <c r="H514" s="2"/>
    </row>
    <row r="515" spans="1:8" x14ac:dyDescent="0.3">
      <c r="A515" s="2"/>
      <c r="B515" s="2"/>
      <c r="C515" s="2"/>
      <c r="D515" s="64"/>
      <c r="E515" s="64"/>
      <c r="F515" s="2"/>
      <c r="G515" s="2"/>
      <c r="H515" s="2"/>
    </row>
    <row r="516" spans="1:8" x14ac:dyDescent="0.3">
      <c r="A516" s="2"/>
      <c r="B516" s="2"/>
      <c r="C516" s="2"/>
      <c r="D516" s="64"/>
      <c r="E516" s="64"/>
      <c r="F516" s="2"/>
      <c r="G516" s="2"/>
      <c r="H516" s="2"/>
    </row>
    <row r="517" spans="1:8" x14ac:dyDescent="0.3">
      <c r="A517" s="2"/>
      <c r="B517" s="2"/>
      <c r="C517" s="2"/>
      <c r="D517" s="64"/>
      <c r="E517" s="64"/>
      <c r="F517" s="2"/>
      <c r="G517" s="2"/>
      <c r="H517" s="2"/>
    </row>
    <row r="518" spans="1:8" x14ac:dyDescent="0.3">
      <c r="A518" s="2"/>
      <c r="B518" s="2"/>
      <c r="C518" s="2"/>
      <c r="D518" s="64"/>
      <c r="E518" s="64"/>
      <c r="F518" s="2"/>
      <c r="G518" s="2"/>
      <c r="H518" s="2"/>
    </row>
    <row r="519" spans="1:8" x14ac:dyDescent="0.3">
      <c r="A519" s="2"/>
      <c r="B519" s="2"/>
      <c r="C519" s="2"/>
      <c r="D519" s="64"/>
      <c r="E519" s="64"/>
      <c r="F519" s="2"/>
      <c r="G519" s="2"/>
      <c r="H519" s="2"/>
    </row>
    <row r="520" spans="1:8" x14ac:dyDescent="0.3">
      <c r="A520" s="2"/>
      <c r="B520" s="2"/>
      <c r="C520" s="2"/>
      <c r="D520" s="64"/>
      <c r="E520" s="64"/>
      <c r="F520" s="2"/>
      <c r="G520" s="2"/>
      <c r="H520" s="2"/>
    </row>
    <row r="521" spans="1:8" x14ac:dyDescent="0.3">
      <c r="A521" s="2"/>
      <c r="B521" s="2"/>
      <c r="C521" s="2"/>
      <c r="D521" s="64"/>
      <c r="E521" s="64"/>
      <c r="F521" s="2"/>
      <c r="G521" s="2"/>
      <c r="H521" s="2"/>
    </row>
    <row r="522" spans="1:8" x14ac:dyDescent="0.3">
      <c r="A522" s="2"/>
      <c r="B522" s="2"/>
      <c r="C522" s="2"/>
      <c r="D522" s="64"/>
      <c r="E522" s="64"/>
      <c r="F522" s="2"/>
      <c r="G522" s="2"/>
      <c r="H522" s="2"/>
    </row>
    <row r="523" spans="1:8" x14ac:dyDescent="0.3">
      <c r="A523" s="2"/>
      <c r="B523" s="2"/>
      <c r="C523" s="2"/>
      <c r="D523" s="64"/>
      <c r="E523" s="64"/>
      <c r="F523" s="2"/>
      <c r="G523" s="2"/>
      <c r="H523" s="2"/>
    </row>
    <row r="524" spans="1:8" x14ac:dyDescent="0.3">
      <c r="A524" s="2"/>
      <c r="B524" s="2"/>
      <c r="C524" s="2"/>
      <c r="D524" s="64"/>
      <c r="E524" s="64"/>
      <c r="F524" s="2"/>
      <c r="G524" s="2"/>
      <c r="H524" s="2"/>
    </row>
    <row r="525" spans="1:8" x14ac:dyDescent="0.3">
      <c r="A525" s="2"/>
      <c r="B525" s="2"/>
      <c r="C525" s="2"/>
      <c r="D525" s="64"/>
      <c r="E525" s="64"/>
      <c r="F525" s="2"/>
      <c r="G525" s="2"/>
      <c r="H525" s="2"/>
    </row>
    <row r="526" spans="1:8" x14ac:dyDescent="0.3">
      <c r="A526" s="2"/>
      <c r="B526" s="2"/>
      <c r="C526" s="2"/>
      <c r="D526" s="64"/>
      <c r="E526" s="64"/>
      <c r="F526" s="2"/>
      <c r="G526" s="2"/>
      <c r="H526" s="2"/>
    </row>
    <row r="527" spans="1:8" x14ac:dyDescent="0.3">
      <c r="A527" s="2"/>
      <c r="B527" s="2"/>
      <c r="C527" s="2"/>
      <c r="D527" s="64"/>
      <c r="E527" s="64"/>
      <c r="F527" s="2"/>
      <c r="G527" s="2"/>
      <c r="H527" s="2"/>
    </row>
    <row r="528" spans="1:8" x14ac:dyDescent="0.3">
      <c r="A528" s="2"/>
      <c r="B528" s="2"/>
      <c r="C528" s="2"/>
      <c r="D528" s="64"/>
      <c r="E528" s="64"/>
      <c r="F528" s="2"/>
      <c r="G528" s="2"/>
      <c r="H528" s="2"/>
    </row>
    <row r="529" spans="1:8" x14ac:dyDescent="0.3">
      <c r="A529" s="2"/>
      <c r="B529" s="2"/>
      <c r="C529" s="2"/>
      <c r="D529" s="64"/>
      <c r="E529" s="64"/>
      <c r="F529" s="2"/>
      <c r="G529" s="2"/>
      <c r="H529" s="2"/>
    </row>
    <row r="530" spans="1:8" x14ac:dyDescent="0.3">
      <c r="A530" s="2"/>
      <c r="B530" s="2"/>
      <c r="C530" s="2"/>
      <c r="D530" s="64"/>
      <c r="E530" s="64"/>
      <c r="F530" s="2"/>
      <c r="G530" s="2"/>
      <c r="H530" s="2"/>
    </row>
    <row r="531" spans="1:8" x14ac:dyDescent="0.3">
      <c r="A531" s="2"/>
      <c r="B531" s="2"/>
      <c r="C531" s="2"/>
      <c r="D531" s="64"/>
      <c r="E531" s="64"/>
      <c r="F531" s="2"/>
      <c r="G531" s="2"/>
      <c r="H531" s="2"/>
    </row>
    <row r="532" spans="1:8" x14ac:dyDescent="0.3">
      <c r="A532" s="2"/>
      <c r="B532" s="2"/>
      <c r="C532" s="2"/>
      <c r="D532" s="64"/>
      <c r="E532" s="64"/>
      <c r="F532" s="2"/>
      <c r="G532" s="2"/>
      <c r="H532" s="2"/>
    </row>
    <row r="533" spans="1:8" x14ac:dyDescent="0.3">
      <c r="A533" s="2"/>
      <c r="B533" s="2"/>
      <c r="C533" s="2"/>
      <c r="D533" s="64"/>
      <c r="E533" s="64"/>
      <c r="F533" s="2"/>
      <c r="G533" s="2"/>
      <c r="H533" s="2"/>
    </row>
    <row r="534" spans="1:8" x14ac:dyDescent="0.3">
      <c r="A534" s="2"/>
      <c r="B534" s="2"/>
      <c r="C534" s="2"/>
      <c r="D534" s="64"/>
      <c r="E534" s="64"/>
      <c r="F534" s="2"/>
      <c r="G534" s="2"/>
      <c r="H534" s="2"/>
    </row>
    <row r="535" spans="1:8" x14ac:dyDescent="0.3">
      <c r="A535" s="2"/>
      <c r="B535" s="2"/>
      <c r="C535" s="2"/>
      <c r="D535" s="64"/>
      <c r="E535" s="64"/>
      <c r="F535" s="2"/>
      <c r="G535" s="2"/>
      <c r="H535" s="2"/>
    </row>
    <row r="536" spans="1:8" x14ac:dyDescent="0.3">
      <c r="A536" s="2"/>
      <c r="B536" s="2"/>
      <c r="C536" s="2"/>
      <c r="D536" s="64"/>
      <c r="E536" s="64"/>
      <c r="F536" s="2"/>
      <c r="G536" s="2"/>
      <c r="H536" s="2"/>
    </row>
    <row r="537" spans="1:8" x14ac:dyDescent="0.3">
      <c r="A537" s="2"/>
      <c r="B537" s="2"/>
      <c r="C537" s="2"/>
      <c r="D537" s="64"/>
      <c r="E537" s="64"/>
      <c r="F537" s="2"/>
      <c r="G537" s="2"/>
      <c r="H537" s="2"/>
    </row>
    <row r="538" spans="1:8" x14ac:dyDescent="0.3">
      <c r="A538" s="2"/>
      <c r="B538" s="2"/>
      <c r="C538" s="2"/>
      <c r="D538" s="64"/>
      <c r="E538" s="64"/>
      <c r="F538" s="2"/>
      <c r="G538" s="2"/>
      <c r="H538" s="2"/>
    </row>
    <row r="539" spans="1:8" x14ac:dyDescent="0.3">
      <c r="A539" s="2"/>
      <c r="B539" s="2"/>
      <c r="C539" s="2"/>
      <c r="D539" s="64"/>
      <c r="E539" s="64"/>
      <c r="F539" s="2"/>
      <c r="G539" s="2"/>
      <c r="H539" s="2"/>
    </row>
    <row r="540" spans="1:8" x14ac:dyDescent="0.3">
      <c r="A540" s="2"/>
      <c r="B540" s="2"/>
      <c r="C540" s="2"/>
      <c r="D540" s="64"/>
      <c r="E540" s="64"/>
      <c r="F540" s="2"/>
      <c r="G540" s="2"/>
      <c r="H540" s="2"/>
    </row>
    <row r="541" spans="1:8" x14ac:dyDescent="0.3">
      <c r="A541" s="2"/>
      <c r="B541" s="2"/>
      <c r="C541" s="2"/>
      <c r="D541" s="64"/>
      <c r="E541" s="64"/>
      <c r="F541" s="2"/>
      <c r="G541" s="2"/>
      <c r="H541" s="2"/>
    </row>
    <row r="542" spans="1:8" x14ac:dyDescent="0.3">
      <c r="A542" s="2"/>
      <c r="B542" s="2"/>
      <c r="C542" s="2"/>
      <c r="D542" s="64"/>
      <c r="E542" s="64"/>
      <c r="F542" s="2"/>
      <c r="G542" s="2"/>
      <c r="H542" s="2"/>
    </row>
    <row r="543" spans="1:8" x14ac:dyDescent="0.3">
      <c r="A543" s="2"/>
      <c r="B543" s="2"/>
      <c r="C543" s="2"/>
      <c r="D543" s="64"/>
      <c r="E543" s="64"/>
      <c r="F543" s="2"/>
      <c r="G543" s="2"/>
      <c r="H543" s="2"/>
    </row>
    <row r="544" spans="1:8" x14ac:dyDescent="0.3">
      <c r="A544" s="2"/>
      <c r="B544" s="2"/>
      <c r="C544" s="2"/>
      <c r="D544" s="64"/>
      <c r="E544" s="64"/>
      <c r="F544" s="2"/>
      <c r="G544" s="2"/>
      <c r="H544" s="2"/>
    </row>
    <row r="545" spans="1:8" x14ac:dyDescent="0.3">
      <c r="A545" s="2"/>
      <c r="B545" s="2"/>
      <c r="C545" s="2"/>
      <c r="D545" s="64"/>
      <c r="E545" s="64"/>
      <c r="F545" s="2"/>
      <c r="G545" s="2"/>
      <c r="H545" s="2"/>
    </row>
    <row r="546" spans="1:8" x14ac:dyDescent="0.3">
      <c r="A546" s="2"/>
      <c r="B546" s="2"/>
      <c r="C546" s="2"/>
      <c r="D546" s="64"/>
      <c r="E546" s="64"/>
      <c r="F546" s="2"/>
      <c r="G546" s="2"/>
      <c r="H546" s="2"/>
    </row>
    <row r="547" spans="1:8" x14ac:dyDescent="0.3">
      <c r="A547" s="2"/>
      <c r="B547" s="2"/>
      <c r="C547" s="2"/>
      <c r="D547" s="64"/>
      <c r="E547" s="64"/>
      <c r="F547" s="2"/>
      <c r="G547" s="2"/>
      <c r="H547" s="2"/>
    </row>
    <row r="548" spans="1:8" x14ac:dyDescent="0.3">
      <c r="A548" s="2"/>
      <c r="B548" s="2"/>
      <c r="C548" s="2"/>
      <c r="D548" s="64"/>
      <c r="E548" s="64"/>
      <c r="F548" s="2"/>
      <c r="G548" s="2"/>
      <c r="H548" s="2"/>
    </row>
    <row r="549" spans="1:8" x14ac:dyDescent="0.3">
      <c r="A549" s="2"/>
      <c r="B549" s="2"/>
      <c r="C549" s="2"/>
      <c r="D549" s="64"/>
      <c r="E549" s="64"/>
      <c r="F549" s="2"/>
      <c r="G549" s="2"/>
      <c r="H549" s="2"/>
    </row>
    <row r="550" spans="1:8" x14ac:dyDescent="0.3">
      <c r="A550" s="2"/>
      <c r="B550" s="2"/>
      <c r="C550" s="2"/>
      <c r="D550" s="64"/>
      <c r="E550" s="64"/>
      <c r="F550" s="2"/>
      <c r="G550" s="2"/>
      <c r="H550" s="2"/>
    </row>
    <row r="551" spans="1:8" x14ac:dyDescent="0.3">
      <c r="A551" s="2"/>
      <c r="B551" s="2"/>
      <c r="C551" s="2"/>
      <c r="D551" s="64"/>
      <c r="E551" s="64"/>
      <c r="F551" s="2"/>
      <c r="G551" s="2"/>
      <c r="H551" s="2"/>
    </row>
    <row r="552" spans="1:8" x14ac:dyDescent="0.3">
      <c r="A552" s="2"/>
      <c r="B552" s="2"/>
      <c r="C552" s="2"/>
      <c r="D552" s="64"/>
      <c r="E552" s="64"/>
      <c r="F552" s="2"/>
      <c r="G552" s="2"/>
      <c r="H552" s="2"/>
    </row>
    <row r="553" spans="1:8" x14ac:dyDescent="0.3">
      <c r="A553" s="2"/>
      <c r="B553" s="2"/>
      <c r="C553" s="2"/>
      <c r="D553" s="64"/>
      <c r="E553" s="64"/>
      <c r="F553" s="2"/>
      <c r="G553" s="2"/>
      <c r="H553" s="2"/>
    </row>
    <row r="554" spans="1:8" x14ac:dyDescent="0.3">
      <c r="A554" s="2"/>
      <c r="B554" s="2"/>
      <c r="C554" s="2"/>
      <c r="D554" s="64"/>
      <c r="E554" s="64"/>
      <c r="F554" s="2"/>
      <c r="G554" s="2"/>
      <c r="H554" s="2"/>
    </row>
    <row r="555" spans="1:8" x14ac:dyDescent="0.3">
      <c r="A555" s="2"/>
      <c r="B555" s="2"/>
      <c r="C555" s="2"/>
      <c r="D555" s="64"/>
      <c r="E555" s="64"/>
      <c r="F555" s="2"/>
      <c r="G555" s="2"/>
      <c r="H555" s="2"/>
    </row>
    <row r="556" spans="1:8" x14ac:dyDescent="0.3">
      <c r="A556" s="2"/>
      <c r="B556" s="2"/>
      <c r="C556" s="2"/>
      <c r="D556" s="64"/>
      <c r="E556" s="64"/>
      <c r="F556" s="2"/>
      <c r="G556" s="2"/>
      <c r="H556" s="2"/>
    </row>
    <row r="557" spans="1:8" x14ac:dyDescent="0.3">
      <c r="A557" s="2"/>
      <c r="B557" s="2"/>
      <c r="C557" s="2"/>
      <c r="D557" s="64"/>
      <c r="E557" s="64"/>
      <c r="F557" s="2"/>
      <c r="G557" s="2"/>
      <c r="H557" s="2"/>
    </row>
    <row r="558" spans="1:8" x14ac:dyDescent="0.3">
      <c r="A558" s="2"/>
      <c r="B558" s="2"/>
      <c r="C558" s="2"/>
      <c r="D558" s="64"/>
      <c r="E558" s="64"/>
      <c r="F558" s="2"/>
      <c r="G558" s="2"/>
      <c r="H558" s="2"/>
    </row>
    <row r="559" spans="1:8" x14ac:dyDescent="0.3">
      <c r="A559" s="2"/>
      <c r="B559" s="2"/>
      <c r="C559" s="2"/>
      <c r="D559" s="64"/>
      <c r="E559" s="64"/>
      <c r="F559" s="2"/>
      <c r="G559" s="2"/>
      <c r="H559" s="2"/>
    </row>
    <row r="560" spans="1:8" x14ac:dyDescent="0.3">
      <c r="A560" s="2"/>
      <c r="B560" s="2"/>
      <c r="C560" s="2"/>
      <c r="D560" s="64"/>
      <c r="E560" s="64"/>
      <c r="F560" s="2"/>
      <c r="G560" s="2"/>
      <c r="H560" s="2"/>
    </row>
    <row r="561" spans="1:8" x14ac:dyDescent="0.3">
      <c r="A561" s="2"/>
      <c r="B561" s="2"/>
      <c r="C561" s="2"/>
      <c r="D561" s="64"/>
      <c r="E561" s="64"/>
      <c r="F561" s="2"/>
      <c r="G561" s="2"/>
      <c r="H561" s="2"/>
    </row>
    <row r="562" spans="1:8" x14ac:dyDescent="0.3">
      <c r="A562" s="2"/>
      <c r="B562" s="2"/>
      <c r="C562" s="2"/>
      <c r="D562" s="64"/>
      <c r="E562" s="64"/>
      <c r="F562" s="2"/>
      <c r="G562" s="2"/>
      <c r="H562" s="2"/>
    </row>
    <row r="563" spans="1:8" x14ac:dyDescent="0.3">
      <c r="A563" s="2"/>
      <c r="B563" s="2"/>
      <c r="C563" s="2"/>
      <c r="D563" s="64"/>
      <c r="E563" s="64"/>
      <c r="F563" s="2"/>
      <c r="G563" s="2"/>
      <c r="H563" s="2"/>
    </row>
    <row r="564" spans="1:8" x14ac:dyDescent="0.3">
      <c r="A564" s="2"/>
      <c r="B564" s="2"/>
      <c r="C564" s="2"/>
      <c r="D564" s="64"/>
      <c r="E564" s="64"/>
      <c r="F564" s="2"/>
      <c r="G564" s="2"/>
      <c r="H564" s="2"/>
    </row>
    <row r="565" spans="1:8" x14ac:dyDescent="0.3">
      <c r="A565" s="2"/>
      <c r="B565" s="2"/>
      <c r="C565" s="2"/>
      <c r="D565" s="64"/>
      <c r="E565" s="64"/>
      <c r="F565" s="2"/>
      <c r="G565" s="2"/>
      <c r="H565" s="2"/>
    </row>
    <row r="566" spans="1:8" x14ac:dyDescent="0.3">
      <c r="A566" s="2"/>
      <c r="B566" s="2"/>
      <c r="C566" s="2"/>
      <c r="D566" s="64"/>
      <c r="E566" s="64"/>
      <c r="F566" s="2"/>
      <c r="G566" s="2"/>
      <c r="H566" s="2"/>
    </row>
    <row r="567" spans="1:8" x14ac:dyDescent="0.3">
      <c r="A567" s="2"/>
      <c r="B567" s="2"/>
      <c r="C567" s="2"/>
      <c r="D567" s="64"/>
      <c r="E567" s="64"/>
      <c r="F567" s="2"/>
      <c r="G567" s="2"/>
      <c r="H567" s="2"/>
    </row>
    <row r="568" spans="1:8" x14ac:dyDescent="0.3">
      <c r="A568" s="2"/>
      <c r="B568" s="2"/>
      <c r="C568" s="2"/>
      <c r="D568" s="64"/>
      <c r="E568" s="64"/>
      <c r="F568" s="2"/>
      <c r="G568" s="2"/>
      <c r="H568" s="2"/>
    </row>
    <row r="569" spans="1:8" x14ac:dyDescent="0.3">
      <c r="A569" s="2"/>
      <c r="B569" s="2"/>
      <c r="C569" s="2"/>
      <c r="D569" s="64"/>
      <c r="E569" s="64"/>
      <c r="F569" s="2"/>
      <c r="G569" s="2"/>
      <c r="H569" s="2"/>
    </row>
    <row r="570" spans="1:8" x14ac:dyDescent="0.3">
      <c r="A570" s="2"/>
      <c r="B570" s="2"/>
      <c r="C570" s="2"/>
      <c r="D570" s="64"/>
      <c r="E570" s="64"/>
      <c r="F570" s="2"/>
      <c r="G570" s="2"/>
      <c r="H570" s="2"/>
    </row>
    <row r="571" spans="1:8" x14ac:dyDescent="0.3">
      <c r="A571" s="2"/>
      <c r="B571" s="2"/>
      <c r="C571" s="2"/>
      <c r="D571" s="64"/>
      <c r="E571" s="64"/>
      <c r="F571" s="2"/>
      <c r="G571" s="2"/>
      <c r="H571" s="2"/>
    </row>
    <row r="572" spans="1:8" x14ac:dyDescent="0.3">
      <c r="A572" s="2"/>
      <c r="B572" s="2"/>
      <c r="C572" s="2"/>
      <c r="D572" s="64"/>
      <c r="E572" s="64"/>
      <c r="F572" s="2"/>
      <c r="G572" s="2"/>
      <c r="H572" s="2"/>
    </row>
    <row r="573" spans="1:8" x14ac:dyDescent="0.3">
      <c r="A573" s="2"/>
      <c r="B573" s="2"/>
      <c r="C573" s="2"/>
      <c r="D573" s="64"/>
      <c r="E573" s="64"/>
      <c r="F573" s="2"/>
      <c r="G573" s="2"/>
      <c r="H573" s="2"/>
    </row>
    <row r="574" spans="1:8" x14ac:dyDescent="0.3">
      <c r="A574" s="2"/>
      <c r="B574" s="2"/>
      <c r="C574" s="2"/>
      <c r="D574" s="64"/>
      <c r="E574" s="64"/>
      <c r="F574" s="2"/>
      <c r="G574" s="2"/>
      <c r="H574" s="2"/>
    </row>
    <row r="575" spans="1:8" x14ac:dyDescent="0.3">
      <c r="A575" s="2"/>
      <c r="B575" s="2"/>
      <c r="C575" s="2"/>
      <c r="D575" s="64"/>
      <c r="E575" s="64"/>
      <c r="F575" s="2"/>
      <c r="G575" s="2"/>
      <c r="H575" s="2"/>
    </row>
    <row r="576" spans="1:8" x14ac:dyDescent="0.3">
      <c r="A576" s="2"/>
      <c r="B576" s="2"/>
      <c r="C576" s="2"/>
      <c r="D576" s="64"/>
      <c r="E576" s="64"/>
      <c r="F576" s="2"/>
      <c r="G576" s="2"/>
      <c r="H576" s="2"/>
    </row>
    <row r="577" spans="1:8" x14ac:dyDescent="0.3">
      <c r="A577" s="2"/>
      <c r="B577" s="2"/>
      <c r="C577" s="2"/>
      <c r="D577" s="64"/>
      <c r="E577" s="64"/>
      <c r="F577" s="2"/>
      <c r="G577" s="2"/>
      <c r="H577" s="2"/>
    </row>
  </sheetData>
  <autoFilter ref="A1:I205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66"/>
  <sheetViews>
    <sheetView tabSelected="1" topLeftCell="E52" zoomScale="85" zoomScaleNormal="85" workbookViewId="0">
      <selection activeCell="N57" sqref="N57"/>
    </sheetView>
  </sheetViews>
  <sheetFormatPr baseColWidth="10" defaultColWidth="11.21875" defaultRowHeight="14.4" x14ac:dyDescent="0.3"/>
  <cols>
    <col min="1" max="1" width="4.21875" customWidth="1"/>
    <col min="2" max="2" width="34.6640625" customWidth="1"/>
    <col min="3" max="14" width="19.6640625" customWidth="1"/>
    <col min="15" max="15" width="6.21875" customWidth="1"/>
    <col min="16" max="16" width="15" customWidth="1"/>
    <col min="18" max="18" width="25.6640625" bestFit="1" customWidth="1"/>
  </cols>
  <sheetData>
    <row r="2" spans="2:18" ht="19.5" customHeight="1" x14ac:dyDescent="0.3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3"/>
    <row r="4" spans="2:18" ht="19.5" customHeight="1" x14ac:dyDescent="0.3">
      <c r="B4" s="17" t="s">
        <v>39</v>
      </c>
      <c r="C4" s="18">
        <f>(SUM(Janvier!$E$2:$E$859)-SUM(Janvier!$D$2:$D$859))+244167.54</f>
        <v>283296.53999999794</v>
      </c>
      <c r="D4" s="18">
        <f>(SUM(Février!$E$2:$E$877)-SUM(Février!$D$2:$D$877))+C4</f>
        <v>184934.33999999764</v>
      </c>
      <c r="E4" s="18">
        <f>(SUM(Mars!$E$2:$E$742)-SUM(Mars!$D$2:$D$742))+D4</f>
        <v>201505.17999999772</v>
      </c>
      <c r="F4" s="18">
        <f>(SUM(Avril!$E$2:$E$825)-SUM(Avril!$D$2:$D$825))+E4</f>
        <v>309809.15999999747</v>
      </c>
      <c r="G4" s="18">
        <f>(SUM(Mai!$E$2:$E$742)-SUM(Mai!$D$2:$D$742))+F4</f>
        <v>215638.35999999766</v>
      </c>
      <c r="H4" s="18">
        <f>(SUM(Juin!$E$2:$E$796)-SUM(Juin!$D$2:$D$796))+G4</f>
        <v>173236.09999999765</v>
      </c>
      <c r="I4" s="18">
        <f>(SUM(Juillet!$E$2:$E$695)-SUM(Juillet!$D$2:$D$695))+H4</f>
        <v>185523.09999999788</v>
      </c>
      <c r="J4" s="18">
        <f>(SUM(Aout!$E$2:$E$776)-SUM(Aout!$D$2:$D$776))+I4</f>
        <v>218840.82999999786</v>
      </c>
      <c r="K4" s="18">
        <f>(SUM(Septembre!$E$2:$E$718)-SUM(Septembre!$D$2:$D$718))+J4</f>
        <v>251266.24999999779</v>
      </c>
      <c r="L4" s="18">
        <f>(SUM(Octobre!$E$2:$E$705)-SUM(Octobre!$D$2:$D$705))+K4</f>
        <v>244930.92999999772</v>
      </c>
      <c r="M4" s="18">
        <f>(SUM(Novembre!$E$2:$E$732)-SUM(Novembre!$D$2:$D$732))+L4</f>
        <v>396478.02999999776</v>
      </c>
      <c r="N4" s="18">
        <f>(SUM(Décembre!$E$2:$E$860)-SUM(Décembre!$D$2:$D$860))+M4</f>
        <v>262399.59999999771</v>
      </c>
      <c r="P4" s="18">
        <f>SUM(C4:N4)</f>
        <v>2927858.4199999729</v>
      </c>
    </row>
    <row r="5" spans="2:18" ht="19.5" customHeight="1" x14ac:dyDescent="0.3">
      <c r="B5" s="17" t="s">
        <v>40</v>
      </c>
      <c r="C5" s="18">
        <v>283296.53999999998</v>
      </c>
      <c r="D5" s="18">
        <v>184934.34</v>
      </c>
      <c r="E5" s="18">
        <v>201505.18</v>
      </c>
      <c r="F5" s="18">
        <v>309809.15999999997</v>
      </c>
      <c r="G5" s="18">
        <v>215638.36</v>
      </c>
      <c r="H5" s="18">
        <v>173236.1</v>
      </c>
      <c r="I5" s="18">
        <v>185523.1</v>
      </c>
      <c r="J5" s="18">
        <v>218840.83</v>
      </c>
      <c r="K5" s="18">
        <v>251266.25</v>
      </c>
      <c r="L5" s="18">
        <v>244930.93</v>
      </c>
      <c r="M5" s="18">
        <v>396478.03</v>
      </c>
      <c r="N5" s="18">
        <v>262399.59999999998</v>
      </c>
      <c r="P5" s="18">
        <f>SUM(C5:N5)</f>
        <v>2927858.4200000004</v>
      </c>
    </row>
    <row r="6" spans="2:18" ht="12" customHeight="1" x14ac:dyDescent="0.3"/>
    <row r="7" spans="2:18" ht="17.25" customHeight="1" x14ac:dyDescent="0.3">
      <c r="B7" s="19" t="s">
        <v>9</v>
      </c>
      <c r="C7" s="20">
        <f>SUMIF(Janvier!$G$2:$G$859,"Facture Client",Janvier!$E$2:$E$859)</f>
        <v>664840.80000000005</v>
      </c>
      <c r="D7" s="20">
        <f>SUMIF(Février!$G$2:$G$878,"Facture Client",Février!$E$2:$E$878)</f>
        <v>446052</v>
      </c>
      <c r="E7" s="20">
        <f>SUMIF(Mars!$G$2:$G$743,"Facture Client",Mars!$E$2:$E$743)</f>
        <v>595641.05000000005</v>
      </c>
      <c r="F7" s="20">
        <f>SUMIF(Avril!$G$2:$G$824,"Facture Client",Avril!$E$2:$E$824)</f>
        <v>653517.6</v>
      </c>
      <c r="G7" s="20">
        <f ca="1">SUMIF(Mai!$G$2:$G$746,"Facture Client",Mai!$E$2:$E$741)</f>
        <v>532191.3600000001</v>
      </c>
      <c r="H7" s="20">
        <f>SUMIF(Juin!$G$2:$G$796,"Facture Client",Juin!$E$2:$E$796)</f>
        <v>491212</v>
      </c>
      <c r="I7" s="20">
        <f>SUMIF(Juillet!$G$2:$G$715,"Facture Client",Juillet!$E$2:$E$715)</f>
        <v>603171</v>
      </c>
      <c r="J7" s="20">
        <f>SUMIF(Aout!$G$2:$G$784,"Facture Client",Aout!$E$2:$E$784)</f>
        <v>540081.55000000005</v>
      </c>
      <c r="K7" s="20">
        <f>SUMIF(Septembre!$G$2:$G$725,"Facture Client",Septembre!$E$2:$E$725)</f>
        <v>498008.76999999996</v>
      </c>
      <c r="L7" s="20">
        <f>SUMIF(Octobre!$G$2:$G$712,"Facture Client",Octobre!$E$2:$E$712)</f>
        <v>611648.49</v>
      </c>
      <c r="M7" s="20">
        <f>SUMIF(Novembre!$G$2:$G$826,"Facture Client",Novembre!$E$2:$E$826)</f>
        <v>484527.76</v>
      </c>
      <c r="N7" s="20">
        <f>SUMIF(Décembre!$G$2:$G$956,"Facture Client",Décembre!$E$2:$E$956)</f>
        <v>623799.6</v>
      </c>
      <c r="P7" s="20">
        <f ca="1">SUM(C7:N7)</f>
        <v>6744691.9799999995</v>
      </c>
      <c r="R7" s="7"/>
    </row>
    <row r="8" spans="2:18" ht="17.25" customHeight="1" x14ac:dyDescent="0.3">
      <c r="B8" s="19" t="s">
        <v>41</v>
      </c>
      <c r="C8" s="20">
        <f>SUMIF(Janvier!$G$2:$G$859,"Crédit Trésorerie",Janvier!$E$2:$E$859)</f>
        <v>0</v>
      </c>
      <c r="D8" s="20">
        <f>SUMIF(Février!$G$2:$G$878,"Crédit Trésorerie",Février!$E$2:$E$878)</f>
        <v>0</v>
      </c>
      <c r="E8" s="20">
        <f>SUMIF(Mars!$G$2:$G$743,"Crédit Trésorerie",Mars!$E$2:$E$743)</f>
        <v>0</v>
      </c>
      <c r="F8" s="20">
        <f>SUMIF(Avril!$G$2:$G$824,"Crédit Trésorerie",Avril!$E$2:$E$824)</f>
        <v>0</v>
      </c>
      <c r="G8" s="20">
        <f ca="1">SUMIF(Mai!$G$2:$G$746,"Crédit Trésorerie",Mai!$E$2:$E$741)</f>
        <v>0</v>
      </c>
      <c r="H8" s="20">
        <f>SUMIF(Juin!$G$2:$G$796,"Crédit Trésorerie",Juin!$E$2:$E$796)</f>
        <v>0</v>
      </c>
      <c r="I8" s="20">
        <f>SUMIF(Juillet!$G$2:$G$715,"Crédit Trésorerie",Juillet!$E$2:$E$715)</f>
        <v>0</v>
      </c>
      <c r="J8" s="20">
        <f>SUMIF(Aout!$G$2:$G$784,"Crédit Trésorerie",Aout!$E$2:$E$784)</f>
        <v>0</v>
      </c>
      <c r="K8" s="20">
        <f>SUMIF(Septembre!$G$2:$G$725,"Crédit Trésorerie",Septembre!$E$2:$E$725)</f>
        <v>0</v>
      </c>
      <c r="L8" s="20">
        <f>SUMIF(Octobre!$G$2:$G$712,"Crédit Trésorerie",Octobre!$E$2:$E$712)</f>
        <v>0</v>
      </c>
      <c r="M8" s="20">
        <f>SUMIF(Novembre!$G$2:$G$826,"Crédit Trésorerie",Novembre!$E$2:$E$826)</f>
        <v>0</v>
      </c>
      <c r="N8" s="20">
        <f>SUMIF(Décembre!$G$2:$G$956,"Crédit Trésorerie",Décembre!$E$2:$E$956)</f>
        <v>0</v>
      </c>
      <c r="P8" s="20">
        <f ca="1">SUM(C8:N8)</f>
        <v>0</v>
      </c>
      <c r="R8" s="7"/>
    </row>
    <row r="9" spans="2:18" ht="17.25" customHeight="1" x14ac:dyDescent="0.3">
      <c r="B9" s="19" t="s">
        <v>19</v>
      </c>
      <c r="C9" s="20">
        <f>SUMIF(Janvier!$G$2:$G$859,"Activité Partielle",Janvier!$E$2:$E$859)</f>
        <v>0</v>
      </c>
      <c r="D9" s="20">
        <f>SUMIF(Mars!$G$2:$G$743,"Activité Partielle",Mars!$E$2:$E$743)</f>
        <v>0</v>
      </c>
      <c r="E9" s="20">
        <f>SUMIF(Mars!$G$2:$G$743,"Activité Partielle",Mars!$E$2:$E$743)</f>
        <v>0</v>
      </c>
      <c r="F9" s="20">
        <f>SUMIF(Avril!$G$2:$G$824,"Activité Partielle",Avril!$E$2:$E$824)</f>
        <v>0</v>
      </c>
      <c r="G9" s="20">
        <f ca="1">SUMIF(Mai!$G$2:$G$746,"Activité Partielle",Mai!$E$2:$E$741)</f>
        <v>11653.96</v>
      </c>
      <c r="H9" s="20">
        <f>SUMIF(Juin!$G$2:$G$796,"Activité Partielle",Juin!$E$2:$E$796)</f>
        <v>0</v>
      </c>
      <c r="I9" s="20">
        <f>SUMIF(Juillet!$G$2:$G$715,"Activité Partielle",Juillet!$E$2:$E$715)</f>
        <v>0</v>
      </c>
      <c r="J9" s="20">
        <f>SUMIF(Aout!$G$2:$G$784,"Activité Partielle",Aout!$E$2:$E$784)</f>
        <v>0</v>
      </c>
      <c r="K9" s="20">
        <f>SUMIF(Septembre!$G$2:$G$726,"Activité Partielle",Septembre!$E$2:$E$726)</f>
        <v>0</v>
      </c>
      <c r="L9" s="20">
        <f>SUMIF(Octobre!$G$2:$G$713,"Activité Partielle",Octobre!$E$2:$E$713)</f>
        <v>0</v>
      </c>
      <c r="M9" s="20">
        <f>SUMIF(Novembre!$G$2:$G$826,"Activité Partielle",Novembre!$E$2:$E$826)</f>
        <v>0</v>
      </c>
      <c r="N9" s="20">
        <f>SUMIF(Décembre!$G$2:$G$956,"Activité Partielle",Décembre!$E$2:$E$956)</f>
        <v>0</v>
      </c>
      <c r="P9" s="20">
        <f ca="1">SUM(C9:N9)</f>
        <v>11653.96</v>
      </c>
      <c r="R9" s="7"/>
    </row>
    <row r="10" spans="2:18" ht="17.25" customHeight="1" x14ac:dyDescent="0.3">
      <c r="B10" s="95" t="s">
        <v>682</v>
      </c>
      <c r="C10" s="20">
        <f>SUMIF(Janvier!$G$2:$G$859,"REMB IS",Janvier!$E$2:$E$859)</f>
        <v>0</v>
      </c>
      <c r="D10" s="20">
        <f>SUMIF(Mars!$G$2:$G$743,"REMB IS",Mars!$E$2:$E$743)</f>
        <v>0</v>
      </c>
      <c r="E10" s="20">
        <f>SUMIF(Mars!$G$2:$G$743,"REMB IS",Mars!$E$2:$E$743)</f>
        <v>0</v>
      </c>
      <c r="F10" s="20">
        <f>SUMIF(Avril!$G$2:$G$824,"REMB IS",Avril!$E$2:$E$824)</f>
        <v>0</v>
      </c>
      <c r="G10" s="20">
        <f ca="1">SUMIF(Mai!$G$2:$G$746,"REMB IS",Mai!$E$2:$E$741)</f>
        <v>0</v>
      </c>
      <c r="H10" s="20">
        <f>SUMIF(Juin!$G$2:$G$796,"REMB IS",Juin!$E$2:$E$796)</f>
        <v>4499</v>
      </c>
      <c r="I10" s="20">
        <f>SUMIF(Juillet!$G$2:$G$715,"REMB IS",Juillet!$E$2:$E$715)</f>
        <v>0</v>
      </c>
      <c r="J10" s="20">
        <f>SUMIF(Aout!$G$2:$G$784,"REMB IS",Aout!$E$2:$E$784)</f>
        <v>0</v>
      </c>
      <c r="K10" s="20">
        <f>SUMIF(Septembre!$G$2:$G$726,"REMB IS",Septembre!$E$2:$E$726)</f>
        <v>0</v>
      </c>
      <c r="L10" s="20">
        <f>SUMIF(Octobre!$G$2:$G$713,"REMB IS",Octobre!$E$2:$E$713)</f>
        <v>0</v>
      </c>
      <c r="M10" s="20">
        <f>SUMIF(Novembre!$G$2:$G$826,"REMB IS",Novembre!$E$2:$E$826)</f>
        <v>0</v>
      </c>
      <c r="N10" s="20">
        <f>SUMIF(Décembre!$G$2:$G$956,"REMB IS",Décembre!$E$2:$E$956)</f>
        <v>0</v>
      </c>
      <c r="P10" s="20">
        <f ca="1">SUM(C10:N10)</f>
        <v>4499</v>
      </c>
      <c r="R10" s="7"/>
    </row>
    <row r="11" spans="2:18" ht="17.25" customHeight="1" x14ac:dyDescent="0.3">
      <c r="R11" s="7"/>
    </row>
    <row r="12" spans="2:18" ht="18" customHeight="1" x14ac:dyDescent="0.3">
      <c r="B12" s="22" t="s">
        <v>10</v>
      </c>
      <c r="C12" s="21">
        <f>SUMIF(Janvier!$G$2:$G$859,"Facture Fournisseur",Janvier!$D$2:$D$859)</f>
        <v>21151.200000000001</v>
      </c>
      <c r="D12" s="21">
        <f>SUMIF(Février!$G$2:$G$878,"Facture Fournisseur",Février!$D$2:$D$878)</f>
        <v>28538.400000000001</v>
      </c>
      <c r="E12" s="21">
        <f>SUMIF(Mars!$G$2:$G$743,"Facture Fournisseur",Mars!$D$2:$D$743)</f>
        <v>56539.199999999997</v>
      </c>
      <c r="F12" s="21">
        <f>SUMIF(Avril!$G$2:$G$824,"Facture Fournisseur",Avril!$D$2:$D$824)</f>
        <v>66547.400000000009</v>
      </c>
      <c r="G12" s="21">
        <f ca="1">SUMIF(Mai!$G$2:$G$746,"Facture Fournisseur",Mai!$D$2:$D$741)</f>
        <v>63543</v>
      </c>
      <c r="H12" s="21">
        <f>SUMIF(Juin!$G$2:$G$796,"Facture Fournisseur",Juin!$D$2:$D$796)</f>
        <v>41332.800000000003</v>
      </c>
      <c r="I12" s="21">
        <f>SUMIF(Juillet!$G$2:$G$715,"Facture Fournisseur",Juillet!$D$2:$D$715)</f>
        <v>71629.399999999994</v>
      </c>
      <c r="J12" s="21">
        <f>SUMIF(Aout!$G$2:$G$784,"Facture Fournisseur",Aout!$D$2:$D$784)</f>
        <v>62565.599999999999</v>
      </c>
      <c r="K12" s="21">
        <f>SUMIF(Septembre!$G$2:$G$726,"Facture Fournisseur",Septembre!$D$2:$D$726)</f>
        <v>32433.599999999999</v>
      </c>
      <c r="L12" s="21">
        <f>SUMIF(Octobre!$G$2:$G$713,"Facture Fournisseur",Octobre!$D$2:$D$713)</f>
        <v>39867.399999999994</v>
      </c>
      <c r="M12" s="21">
        <f>SUMIF(Novembre!$G$2:$G$826,"Facture Fournisseur",Novembre!$D$2:$D$826)</f>
        <v>24749.4</v>
      </c>
      <c r="N12" s="21">
        <f>SUMIF(Décembre!$G$2:$G$890,"Facture Fournisseur",Décembre!$D$2:$D$890)</f>
        <v>39279.599999999999</v>
      </c>
      <c r="P12" s="21">
        <f t="shared" ref="P12:P19" ca="1" si="0">SUM(C12:N12)</f>
        <v>548177</v>
      </c>
    </row>
    <row r="13" spans="2:18" ht="18" customHeight="1" x14ac:dyDescent="0.3">
      <c r="B13" s="22" t="s">
        <v>1082</v>
      </c>
      <c r="C13" s="21">
        <f>SUMIF(Janvier!$G$2:$G$859,"GENIUS",Janvier!$D$2:$D$859)</f>
        <v>12000</v>
      </c>
      <c r="D13" s="21">
        <f>SUMIF(Février!$G$2:$G$878,"GENIUS",Février!$D$2:$D$878)</f>
        <v>18000</v>
      </c>
      <c r="E13" s="21">
        <f>SUMIF(Mars!$G$2:$G$743,"GENIUS",Mars!$D$2:$D$743)</f>
        <v>18000</v>
      </c>
      <c r="F13" s="21">
        <f>SUMIF(Avril!$G$2:$G$824,"GENIUS",Avril!$D$2:$D$824)</f>
        <v>18000</v>
      </c>
      <c r="G13" s="21">
        <f ca="1">SUMIF(Mai!$G$2:$G$746,"GENIUS",Mai!$D$2:$D$741)</f>
        <v>10800</v>
      </c>
      <c r="H13" s="21">
        <f>SUMIF(Juin!$G$2:$G$796,"GENIUS",Juin!$D$2:$D$796)</f>
        <v>10800</v>
      </c>
      <c r="I13" s="21">
        <f>SUMIF(Juillet!$G$2:$G$715,"GENIUS",Juillet!$D$2:$D$715)</f>
        <v>0</v>
      </c>
      <c r="J13" s="21">
        <f>SUMIF(Aout!$G$2:$G$784,"GENIUS",Aout!$D$2:$D$784)</f>
        <v>10800</v>
      </c>
      <c r="K13" s="21">
        <f>SUMIF(Septembre!$G$2:$G$726,"GENIUS",Septembre!$D$2:$D$726)</f>
        <v>10800</v>
      </c>
      <c r="L13" s="21">
        <f>SUMIF(Octobre!$G$2:$G$713,"GENIUS",Octobre!$D$2:$D$713)</f>
        <v>21600</v>
      </c>
      <c r="M13" s="21">
        <f>SUMIF(Novembre!$G$2:$G$826,"GENIUS",Novembre!$D$2:$D$826)</f>
        <v>0</v>
      </c>
      <c r="N13" s="21">
        <f>SUMIF(Décembre!$G$2:$G$890,"GENIUS",Décembre!$D$2:$D$890)</f>
        <v>10800</v>
      </c>
      <c r="P13" s="21">
        <f t="shared" ref="P13" ca="1" si="1">SUM(C13:N13)</f>
        <v>141600</v>
      </c>
    </row>
    <row r="14" spans="2:18" ht="18" customHeight="1" x14ac:dyDescent="0.3">
      <c r="B14" s="22" t="s">
        <v>959</v>
      </c>
      <c r="C14" s="21">
        <f>SUMIF(Janvier!$G$2:$G$859,"EMONTECH",Janvier!$D$2:$D$859)</f>
        <v>0</v>
      </c>
      <c r="D14" s="21">
        <f>SUMIF(Février!$G$2:$G$878,"EMONTECH",Février!$D$2:$D$878)</f>
        <v>0</v>
      </c>
      <c r="E14" s="21">
        <f>SUMIF(Mars!$G$2:$G$743,"EMONTECH",Mars!$D$2:$D$743)</f>
        <v>0</v>
      </c>
      <c r="F14" s="21">
        <f>SUMIF(Avril!$G$2:$G$824,"EMONTECH",Avril!$D$2:$D$824)</f>
        <v>0</v>
      </c>
      <c r="G14" s="21">
        <f ca="1">SUMIF(Mai!$G$2:$G$746,"EMONTECH",Mai!$D$2:$D$741)</f>
        <v>33947.660000000003</v>
      </c>
      <c r="H14" s="21">
        <f>SUMIF(Juin!$G$2:$G$796,"EMONTECH",Juin!$D$2:$D$796)</f>
        <v>21294.18</v>
      </c>
      <c r="I14" s="21">
        <f>SUMIF(Juillet!$G$2:$G$715,"EMONTECH",Juillet!$D$2:$D$715)</f>
        <v>0</v>
      </c>
      <c r="J14" s="21">
        <f>SUMIF(Aout!$G$2:$G$784,"EMONTECH",Aout!$D$2:$D$784)</f>
        <v>0</v>
      </c>
      <c r="K14" s="21">
        <f>SUMIF(Septembre!$G$2:$G$726,"EMONTECH",Septembre!$D$2:$D$726)</f>
        <v>0</v>
      </c>
      <c r="L14" s="21">
        <f>SUMIF(Octobre!$G$2:$G$713,"EMONTECH",Octobre!$D$2:$D$713)</f>
        <v>23540</v>
      </c>
      <c r="M14" s="21">
        <f>SUMIF(Novembre!$G$2:$G$826,"EMONTECH",Novembre!$D$2:$D$826)</f>
        <v>23540</v>
      </c>
      <c r="N14" s="21">
        <f>SUMIF(Décembre!$G$2:$G$890,"EMONTECH",Décembre!$D$2:$D$890)</f>
        <v>21400</v>
      </c>
      <c r="P14" s="21">
        <f t="shared" ref="P14" ca="1" si="2">SUM(C14:N14)</f>
        <v>123721.84</v>
      </c>
    </row>
    <row r="15" spans="2:18" ht="18" customHeight="1" x14ac:dyDescent="0.3">
      <c r="B15" s="93" t="s">
        <v>431</v>
      </c>
      <c r="C15" s="21">
        <f>SUMIF(Janvier!$G$2:$G$859,"Remboursement",Janvier!$D$2:$D$859)</f>
        <v>0</v>
      </c>
      <c r="D15" s="21">
        <f>SUMIF(Février!$G$2:$G$878,"Remboursement",Février!$D$2:$D$878)</f>
        <v>0</v>
      </c>
      <c r="E15" s="21">
        <f>SUMIF(Mars!$G$2:$G$743,"Remboursement",Mars!$D$2:$D$743)</f>
        <v>13200</v>
      </c>
      <c r="F15" s="21">
        <f>SUMIF(Avril!$G$2:$G$824,"Remboursement",Avril!$D$2:$D$824)</f>
        <v>0</v>
      </c>
      <c r="G15" s="21">
        <f ca="1">SUMIF(Mai!$G$2:$G$746,"Remboursement",Mai!$D$2:$D$741)</f>
        <v>0</v>
      </c>
      <c r="H15" s="21">
        <f>SUMIF(Juin!$G$2:$G$796,"Remboursement",Juin!$D$2:$D$796)</f>
        <v>0</v>
      </c>
      <c r="I15" s="21">
        <f>SUMIF(Juillet!$G$2:$G$715,"Remboursement",Juillet!$D$2:$D$715)</f>
        <v>0</v>
      </c>
      <c r="J15" s="21">
        <f>SUMIF(Aout!$G$2:$G$784,"Remboursement",Aout!$D$2:$D$784)</f>
        <v>0</v>
      </c>
      <c r="K15" s="21">
        <f>SUMIF(Septembre!$G$2:$G$726,"Remboursement",Septembre!$D$2:$D$726)</f>
        <v>0</v>
      </c>
      <c r="L15" s="21">
        <f>SUMIF(Octobre!$G$2:$G$713,"Remboursement",Octobre!$D$2:$D$713)</f>
        <v>0</v>
      </c>
      <c r="M15" s="21">
        <f>SUMIF(Novembre!$G$2:$G$826,"Remboursement",Novembre!$D$2:$D$826)</f>
        <v>0</v>
      </c>
      <c r="N15" s="21">
        <f>SUMIF(Décembre!$G$2:$G$890,"Remboursement",Décembre!$D$2:$D$890)</f>
        <v>0</v>
      </c>
      <c r="P15" s="21">
        <f t="shared" ca="1" si="0"/>
        <v>13200</v>
      </c>
    </row>
    <row r="16" spans="2:18" ht="18" customHeight="1" x14ac:dyDescent="0.3">
      <c r="B16" s="22" t="s">
        <v>959</v>
      </c>
      <c r="C16" s="21">
        <f>SUMIF(Janvier!$G$2:$G$859,"EMONTECH",Janvier!$D$2:$D$859)</f>
        <v>0</v>
      </c>
      <c r="D16" s="21">
        <f>SUMIF(Février!$G$2:$G$878,"EMONTECH",Février!$D$2:$D$878)</f>
        <v>0</v>
      </c>
      <c r="E16" s="21">
        <f>SUMIF(Mars!$G$2:$G$743,"EMONTECH",Mars!$D$2:$D$743)</f>
        <v>0</v>
      </c>
      <c r="F16" s="21">
        <f>SUMIF(Avril!$G$2:$G$824,"EMONTECH",Avril!$D$2:$D$824)</f>
        <v>0</v>
      </c>
      <c r="G16" s="21">
        <f ca="1">SUMIF(Mai!$G$2:$G$746,"EMONTECH",Mai!$D$2:$D$741)</f>
        <v>33947.660000000003</v>
      </c>
      <c r="H16" s="21">
        <f>SUMIF(Juin!$G$2:$G$796,"EMONTECH",Juin!$D$2:$D$796)</f>
        <v>21294.18</v>
      </c>
      <c r="I16" s="21">
        <f>SUMIF(Juillet!$G$2:$G$715,"EMONTECH",Juillet!$D$2:$D$715)</f>
        <v>0</v>
      </c>
      <c r="J16" s="21">
        <f>SUMIF(Aout!$G$2:$G$784,"EMONTECH",Aout!$D$2:$D$784)</f>
        <v>0</v>
      </c>
      <c r="K16" s="21">
        <f>SUMIF(Septembre!$G$2:$G$726,"EMONTECH",Septembre!$D$2:$D$726)</f>
        <v>0</v>
      </c>
      <c r="L16" s="21">
        <f>SUMIF(Octobre!$G$2:$G$713,"EMONTECH",Octobre!$D$2:$D$713)</f>
        <v>23540</v>
      </c>
      <c r="M16" s="21">
        <f>SUMIF(Novembre!$G$2:$G$826,"EMONTECH",Novembre!$D$2:$D$826)</f>
        <v>23540</v>
      </c>
      <c r="N16" s="21">
        <f>SUMIF(Décembre!$G$2:$G$890,"EMONTECH",Décembre!$D$2:$D$890)</f>
        <v>21400</v>
      </c>
      <c r="P16" s="21">
        <f t="shared" ca="1" si="0"/>
        <v>123721.84</v>
      </c>
    </row>
    <row r="17" spans="2:16" ht="18" customHeight="1" x14ac:dyDescent="0.3">
      <c r="B17" s="22" t="s">
        <v>21</v>
      </c>
      <c r="C17" s="21">
        <f>SUMIF(Janvier!$G$2:$G$859,"TVA",Janvier!$D$2:$D$859)</f>
        <v>78820</v>
      </c>
      <c r="D17" s="21">
        <f>SUMIF(Février!$G$2:$G$878,"TVA",Février!$D$2:$D$878)</f>
        <v>107757</v>
      </c>
      <c r="E17" s="21">
        <f>SUMIF(Mars!$G$2:$G$743,"TVA",Mars!$D$2:$D$743)</f>
        <v>71822</v>
      </c>
      <c r="F17" s="21">
        <f>SUMIF(Avril!$G$2:$G$824,"TVA",Avril!$D$2:$D$824)</f>
        <v>57508</v>
      </c>
      <c r="G17" s="21">
        <f ca="1">SUMIF(Mai!$G$2:$G$746,"TVA",Mai!$D$2:$D$741)</f>
        <v>139746</v>
      </c>
      <c r="H17" s="21">
        <f>SUMIF(Juin!$G$2:$G$796,"TVA",Juin!$D$2:$D$796)</f>
        <v>72458</v>
      </c>
      <c r="I17" s="21">
        <f>SUMIF(Juillet!$G$2:$G$715,"TVA",Juillet!$D$2:$D$715)</f>
        <v>75631</v>
      </c>
      <c r="J17" s="21">
        <f>SUMIF(Aout!$G$2:$G$784,"TVA",Aout!$D$2:$D$784)</f>
        <v>60504</v>
      </c>
      <c r="K17" s="21">
        <f>SUMIF(Septembre!$G$2:$G$726,"TVA",Septembre!$D$2:$D$726)</f>
        <v>76814</v>
      </c>
      <c r="L17" s="21">
        <f>SUMIF(Octobre!$G$2:$G$713,"TVA",Octobre!$D$2:$D$713)</f>
        <v>79752</v>
      </c>
      <c r="M17" s="21">
        <f>SUMIF(Novembre!$G$2:$G$826,"TVA",Novembre!$D$2:$D$826)</f>
        <v>86620</v>
      </c>
      <c r="N17" s="21">
        <f>SUMIF(Décembre!$G$2:$G$956,"TVA",Décembre!$D$2:$D$956)</f>
        <v>79130</v>
      </c>
      <c r="P17" s="21">
        <f t="shared" ca="1" si="0"/>
        <v>986562</v>
      </c>
    </row>
    <row r="18" spans="2:16" ht="18" customHeight="1" x14ac:dyDescent="0.3">
      <c r="B18" s="22" t="s">
        <v>42</v>
      </c>
      <c r="C18" s="21">
        <f>SUMIF(Janvier!$G$2:$G$859,"Impot",Janvier!$D$2:$D$859)</f>
        <v>0</v>
      </c>
      <c r="D18" s="21">
        <f>SUMIF(Février!$G$2:$G$878,"Impot",Février!$D$2:$D$878)</f>
        <v>0</v>
      </c>
      <c r="E18" s="21">
        <f>SUMIF(Mars!$G$2:$G$743,"Impot",Mars!$D$2:$D$743)</f>
        <v>4765</v>
      </c>
      <c r="F18" s="21">
        <f>SUMIF(Avril!$G$2:$G$824,"Impot",Avril!$D$2:$D$824)</f>
        <v>0</v>
      </c>
      <c r="G18" s="21">
        <f ca="1">SUMIF(Mai!$G$2:$G$746,"Impot",Mai!$D$2:$D$741)</f>
        <v>0</v>
      </c>
      <c r="H18" s="21">
        <f>SUMIF(Juin!$G$2:$G$796,"Impot",Juin!$D$2:$D$796)</f>
        <v>10367</v>
      </c>
      <c r="I18" s="21">
        <f>SUMIF(Juillet!$G$2:$G$715,"Impot",Juillet!$D$2:$D$715)</f>
        <v>0</v>
      </c>
      <c r="J18" s="21">
        <f>SUMIF(Aout!$G$2:$G$784,"Impot",Aout!$D$2:$D$784)</f>
        <v>0</v>
      </c>
      <c r="K18" s="21">
        <f>SUMIF(Septembre!$G$2:$G$726,"Impot",Septembre!$D$2:$D$726)</f>
        <v>0</v>
      </c>
      <c r="L18" s="21">
        <f>SUMIF(Octobre!$G$2:$G$713,"Impot",Octobre!$D$2:$D$713)</f>
        <v>0</v>
      </c>
      <c r="M18" s="21">
        <f>SUMIF(Novembre!$G$2:$G$826,"Impot",Novembre!$D$2:$D$826)</f>
        <v>0</v>
      </c>
      <c r="N18" s="21">
        <f>SUMIF(Décembre!$G$2:$G$956,"Impot",Décembre!$D$2:$D$956)</f>
        <v>7566</v>
      </c>
      <c r="P18" s="21">
        <f t="shared" ca="1" si="0"/>
        <v>22698</v>
      </c>
    </row>
    <row r="19" spans="2:16" ht="18" customHeight="1" x14ac:dyDescent="0.3">
      <c r="B19" s="22" t="s">
        <v>586</v>
      </c>
      <c r="C19" s="21">
        <f>SUMIF(Janvier!$G$2:$G$859,"CVAE",Janvier!$D$2:$D$859)</f>
        <v>0</v>
      </c>
      <c r="D19" s="21">
        <f>SUMIF(Février!$G$2:$G$878,"CVAE",Février!$D$2:$D$878)</f>
        <v>0</v>
      </c>
      <c r="E19" s="21">
        <f>SUMIF(Mars!$G$2:$G$743,"CVAE",Mars!$D$2:$D$743)</f>
        <v>0</v>
      </c>
      <c r="F19" s="21">
        <f>SUMIF(Avril!$G$2:$G$824,"CVAE",Avril!$D$2:$D$824)</f>
        <v>0</v>
      </c>
      <c r="G19" s="21">
        <f ca="1">SUMIF(Mai!$G$2:$G$746,"CVAE",Mai!$D$2:$D$741)</f>
        <v>7848</v>
      </c>
      <c r="H19" s="21">
        <f>SUMIF(Juin!$G$2:$G$796,"CVAE",Juin!$D$2:$D$796)</f>
        <v>0</v>
      </c>
      <c r="I19" s="21">
        <f>SUMIF(Juillet!$G$2:$G$715,"CVAE",Juillet!$D$2:$D$715)</f>
        <v>0</v>
      </c>
      <c r="J19" s="21">
        <f>SUMIF(Aout!$G$2:$G$784,"CVAE",Aout!$D$2:$D$784)</f>
        <v>0</v>
      </c>
      <c r="K19" s="21">
        <f>SUMIF(Septembre!$G$2:$G$726,"CVAE",Septembre!$D$2:$D$726)</f>
        <v>0</v>
      </c>
      <c r="L19" s="21">
        <f>SUMIF(Octobre!$G$2:$G$713,"CVAE",Octobre!$D$2:$D$713)</f>
        <v>0</v>
      </c>
      <c r="M19" s="21">
        <f>SUMIF(Novembre!$G$2:$G$826,"CVAE",Novembre!$D$2:$D$826)</f>
        <v>0</v>
      </c>
      <c r="N19" s="21">
        <f>SUMIF(Décembre!$G$2:$G$956,"CVAE",Décembre!$D$2:$D$956)</f>
        <v>0</v>
      </c>
      <c r="P19" s="21">
        <f t="shared" ca="1" si="0"/>
        <v>7848</v>
      </c>
    </row>
    <row r="21" spans="2:16" ht="18" customHeight="1" x14ac:dyDescent="0.3">
      <c r="B21" s="15" t="s">
        <v>14</v>
      </c>
      <c r="C21" s="16">
        <f>SUMIF(Janvier!$G$2:$G$859,"Frais",Janvier!$D$2:$D$859)</f>
        <v>9797.7599999999984</v>
      </c>
      <c r="D21" s="16">
        <f>SUMIF(Février!$G$2:$G$878,"Frais",Février!$D$2:$D$878)</f>
        <v>2049</v>
      </c>
      <c r="E21" s="16">
        <f>SUMIF(Mars!$G$2:$G$743,"Frais",Mars!$D$2:$D$743)</f>
        <v>5029.5599999999995</v>
      </c>
      <c r="F21" s="16">
        <f>SUMIF(Avril!$G$2:$G$824,"Frais",Avril!$D$2:$D$824)</f>
        <v>1283.29</v>
      </c>
      <c r="G21" s="16">
        <f ca="1">SUMIF(Mai!$G$2:$G$746,"Frais",Mai!$D$2:$D$741)</f>
        <v>209.12000000000003</v>
      </c>
      <c r="H21" s="16">
        <f>SUMIF(Juin!$G$2:$G$796,"Frais",Juin!$D$2:$D$796)</f>
        <v>5936.75</v>
      </c>
      <c r="I21" s="16">
        <f>SUMIF(Juillet!$G$2:$G$715,"Frais",Juillet!$D$2:$D$715)</f>
        <v>586.82000000000005</v>
      </c>
      <c r="J21" s="16">
        <f>SUMIF(Aout!$G$2:$G$784,"Frais",Aout!$D$2:$D$784)</f>
        <v>107.78999999999999</v>
      </c>
      <c r="K21" s="16">
        <f>SUMIF(Septembre!$G$2:$G$726,"Frais",Septembre!$D$2:$D$726)</f>
        <v>8430.7899999999991</v>
      </c>
      <c r="L21" s="16">
        <f>SUMIF(Octobre!$G$2:$G$713,"Frais",Octobre!$D$2:$D$713)</f>
        <v>881.46999999999991</v>
      </c>
      <c r="M21" s="16">
        <f>SUMIF(Novembre!$G$2:$G$826,"Frais",Novembre!$D$2:$D$826)</f>
        <v>584.32000000000005</v>
      </c>
      <c r="N21" s="16">
        <f>SUMIF(Décembre!$G$2:$G$956,"Frais",Décembre!$D$2:$D$956)</f>
        <v>369.32</v>
      </c>
      <c r="P21" s="16">
        <f t="shared" ref="P21:P36" ca="1" si="3">SUM(C21:N21)</f>
        <v>35265.99</v>
      </c>
    </row>
    <row r="22" spans="2:16" ht="18" customHeight="1" x14ac:dyDescent="0.3">
      <c r="B22" s="15" t="s">
        <v>15</v>
      </c>
      <c r="C22" s="16">
        <f>SUMIF(Janvier!$G$2:$G$859,"Hiscox",Janvier!$D$2:$D$859)</f>
        <v>38.36</v>
      </c>
      <c r="D22" s="16">
        <f>SUMIF(Février!$G$2:$G$878,"Hiscox",Février!$D$2:$D$878)</f>
        <v>38.36</v>
      </c>
      <c r="E22" s="16">
        <f>SUMIF(Mars!$G$2:$G$743,"Hiscox",Mars!$D$2:$D$743)</f>
        <v>0</v>
      </c>
      <c r="F22" s="16">
        <f>SUMIF(Avril!$G$2:$G$824,"Hiscox",Avril!$D$2:$D$824)</f>
        <v>76.72</v>
      </c>
      <c r="G22" s="16">
        <f ca="1">SUMIF(Mai!$G$2:$G$746,"Hiscox",Mai!$D$2:$D$741)</f>
        <v>38.36</v>
      </c>
      <c r="H22" s="16">
        <f>SUMIF(Juin!$G$2:$G$796,"Hiscox",Juin!$D$2:$D$796)</f>
        <v>38.36</v>
      </c>
      <c r="I22" s="16">
        <f>SUMIF(Juillet!$G$2:$G$715,"Hiscox",Juillet!$D$2:$D$715)</f>
        <v>38.36</v>
      </c>
      <c r="J22" s="16">
        <f>SUMIF(Aout!$G$2:$G$784,"Hiscox",Aout!$D$2:$D$784)</f>
        <v>38.36</v>
      </c>
      <c r="K22" s="16">
        <f>SUMIF(Septembre!$G$2:$G$726,"Hiscox",Septembre!$D$2:$D$726)</f>
        <v>38.36</v>
      </c>
      <c r="L22" s="16">
        <f>SUMIF(Octobre!$G$2:$G$713,"Hiscox",Octobre!$D$2:$D$713)</f>
        <v>38.479999999999997</v>
      </c>
      <c r="M22" s="16">
        <f>SUMIF(Novembre!$G$2:$G$826,"Hiscox",Novembre!$D$2:$D$826)</f>
        <v>38.36</v>
      </c>
      <c r="N22" s="16">
        <f>SUMIF(Décembre!$G$2:$G$956,"Hiscox",Décembre!$D$2:$D$956)</f>
        <v>38.36</v>
      </c>
      <c r="P22" s="16">
        <f t="shared" ca="1" si="3"/>
        <v>460.44000000000011</v>
      </c>
    </row>
    <row r="23" spans="2:16" ht="18" customHeight="1" x14ac:dyDescent="0.3">
      <c r="B23" s="15" t="s">
        <v>20</v>
      </c>
      <c r="C23" s="16">
        <f>SUMIF(Janvier!$G$2:$G$859,"Amundi",Janvier!$D$2:$D$859)</f>
        <v>0</v>
      </c>
      <c r="D23" s="16">
        <f>SUMIF(Février!$G$2:$G$878,"Amundi",Février!$D$2:$D$878)</f>
        <v>0</v>
      </c>
      <c r="E23" s="16">
        <f>SUMIF(Mars!$G$2:$G$743,"Amundi",Mars!$D$2:$D$743)</f>
        <v>0</v>
      </c>
      <c r="F23" s="16">
        <f>SUMIF(Avril!$G$2:$G$824,"Amundi",Avril!$D$2:$D$824)</f>
        <v>0</v>
      </c>
      <c r="G23" s="16">
        <f ca="1">SUMIF(Mai!$G$2:$G$746,"Amundi",Mai!$D$2:$D$741)</f>
        <v>0</v>
      </c>
      <c r="H23" s="16">
        <f>SUMIF(Juin!$G$2:$G$796,"Amundi",Juin!$D$2:$D$796)</f>
        <v>0</v>
      </c>
      <c r="I23" s="16">
        <f>SUMIF(Juillet!$G$2:$G$715,"Amundi",Juillet!$D$2:$D$715)</f>
        <v>0</v>
      </c>
      <c r="J23" s="16">
        <f>SUMIF(Aout!$G$2:$G$784,"Amundi",Aout!$D$2:$D$784)</f>
        <v>0</v>
      </c>
      <c r="K23" s="16">
        <f>SUMIF(Septembre!$G$2:$G$726,"Amundi",Septembre!$D$2:$D$726)</f>
        <v>0</v>
      </c>
      <c r="L23" s="16">
        <f>SUMIF(Octobre!$G$2:$G$713,"Amundi",Octobre!$D$2:$D$713)</f>
        <v>0</v>
      </c>
      <c r="M23" s="16">
        <f>SUMIF(Novembre!$G$2:$G$826,"Amundi",Novembre!$D$2:$D$826)</f>
        <v>0</v>
      </c>
      <c r="N23" s="16">
        <f>SUMIF(Décembre!$G$2:$G$956,"Amundi",Décembre!$D$2:$D$956)</f>
        <v>0</v>
      </c>
      <c r="P23" s="16">
        <f t="shared" ca="1" si="3"/>
        <v>0</v>
      </c>
    </row>
    <row r="24" spans="2:16" ht="18" customHeight="1" x14ac:dyDescent="0.3">
      <c r="B24" s="15" t="s">
        <v>25</v>
      </c>
      <c r="C24" s="16">
        <f>SUMIF(Janvier!$G$2:$G$859,"Frais Comptable",Janvier!$D$2:$D$859)</f>
        <v>0</v>
      </c>
      <c r="D24" s="16">
        <f>SUMIF(Février!$G$2:$G$879,"Frais Comptable",Février!$D$2:$D$879)</f>
        <v>0</v>
      </c>
      <c r="E24" s="16">
        <f>SUMIF(Mars!$G$2:$G$743,"Frais Comptable",Mars!$D$2:$D$743)</f>
        <v>0</v>
      </c>
      <c r="F24" s="16">
        <f>SUMIF(Avril!$G$2:$G$824,"Frais Comptable",Avril!$D$2:$D$824)</f>
        <v>0</v>
      </c>
      <c r="G24" s="16">
        <f ca="1">SUMIF(Mai!$G$2:$G$746,"Frais Comptable",Mai!$D$2:$D$741)</f>
        <v>10878</v>
      </c>
      <c r="H24" s="16">
        <f>SUMIF(Juin!$G$2:$G$796,"Frais Comptable",Juin!$D$2:$D$796)</f>
        <v>0</v>
      </c>
      <c r="I24" s="16">
        <f>SUMIF(Juillet!$G$2:$G$715,"Frais Comptable",Juillet!$D$2:$D$715)</f>
        <v>0</v>
      </c>
      <c r="J24" s="16">
        <f>SUMIF(Aout!$G$2:$G$784,"Frais Comptable",Aout!$D$2:$D$784)</f>
        <v>0</v>
      </c>
      <c r="K24" s="16">
        <f>SUMIF(Septembre!$G$2:$G$726,"Frais Comptable",Septembre!$D$2:$D$726)</f>
        <v>0</v>
      </c>
      <c r="L24" s="16">
        <f>SUMIF(Octobre!$G$2:$G$713,"Frais Comptable",Octobre!$D$2:$D$713)</f>
        <v>0</v>
      </c>
      <c r="M24" s="16">
        <f>SUMIF(Novembre!$G$2:$G$826,"Frais Comptable",Novembre!$D$2:$D$826)</f>
        <v>4186.8</v>
      </c>
      <c r="N24" s="16">
        <f>SUMIF(Décembre!$G$2:$G$956,"Frais Comptable",Décembre!$D$2:$D$956)</f>
        <v>0</v>
      </c>
      <c r="P24" s="16">
        <f t="shared" ca="1" si="3"/>
        <v>15064.8</v>
      </c>
    </row>
    <row r="25" spans="2:16" ht="18" customHeight="1" x14ac:dyDescent="0.3">
      <c r="B25" s="15" t="s">
        <v>24</v>
      </c>
      <c r="C25" s="16">
        <f>SUMIF(Janvier!$G$2:$G$859,"Boondmanager",Janvier!$D$2:$D$859)</f>
        <v>324</v>
      </c>
      <c r="D25" s="16">
        <f>SUMIF(Février!$G$2:$G$879,"Boondmanager",Février!$D$2:$D$879)</f>
        <v>324</v>
      </c>
      <c r="E25" s="16">
        <f>SUMIF(Mars!$G$2:$G$743,"Boondmanager",Mars!$D$2:$D$743)</f>
        <v>324</v>
      </c>
      <c r="F25" s="16">
        <f>SUMIF(Avril!$G$2:$G$824,"Boondmanager",Avril!$D$2:$D$824)</f>
        <v>324</v>
      </c>
      <c r="G25" s="16">
        <f ca="1">SUMIF(Mai!$G$2:$G$746,"Boondmanager",Mai!$D$2:$D$741)</f>
        <v>324</v>
      </c>
      <c r="H25" s="16">
        <f>SUMIF(Juin!$G$2:$G$796,"Boondmanager",Juin!$D$2:$D$796)</f>
        <v>324</v>
      </c>
      <c r="I25" s="16">
        <f>SUMIF(Juillet!$G$2:$G$715,"Boondmanager",Juillet!$D$2:$D$715)</f>
        <v>864</v>
      </c>
      <c r="J25" s="16">
        <f>SUMIF(Aout!$G$2:$G$784,"Boondmanager",Aout!$D$2:$D$784)</f>
        <v>0</v>
      </c>
      <c r="K25" s="16">
        <f>SUMIF(Septembre!$G$2:$G$726,"Boondmanager",Septembre!$D$2:$D$726)</f>
        <v>432</v>
      </c>
      <c r="L25" s="16">
        <f>SUMIF(Octobre!$G$2:$G$713,"Boondmanager",Octobre!$D$2:$D$713)</f>
        <v>432</v>
      </c>
      <c r="M25" s="16">
        <f>SUMIF(Novembre!$G$2:$G$826,"Boondmanager",Novembre!$D$2:$D$826)</f>
        <v>432</v>
      </c>
      <c r="N25" s="16">
        <f>SUMIF(Décembre!$G$2:$G$956,"Boondmanager",Décembre!$D$2:$D$956)</f>
        <v>864</v>
      </c>
      <c r="P25" s="16">
        <f t="shared" ca="1" si="3"/>
        <v>4968</v>
      </c>
    </row>
    <row r="26" spans="2:16" ht="18" customHeight="1" x14ac:dyDescent="0.3">
      <c r="B26" s="15" t="s">
        <v>8</v>
      </c>
      <c r="C26" s="16">
        <f>SUMIF(Janvier!$G$2:$G$859,"Banque",Janvier!$D$2:$D$859)</f>
        <v>453.5300000000006</v>
      </c>
      <c r="D26" s="16">
        <f>SUMIF(Février!$G$2:$G$878,"Banque",Février!$D$2:$D$878)</f>
        <v>12.900000000000011</v>
      </c>
      <c r="E26" s="16">
        <f>SUMIF(Mars!$G$2:$G$743,"Banque",Mars!$D$2:$D$743)</f>
        <v>17.770000000000021</v>
      </c>
      <c r="F26" s="16">
        <f>SUMIF(Avril!$G$2:$G$824,"Banque",Avril!$D$2:$D$824)</f>
        <v>17.700000000000021</v>
      </c>
      <c r="G26" s="16">
        <f ca="1">SUMIF(Mai!$G$2:$G$746,"Banque",Mai!$D$2:$D$741)</f>
        <v>934.04</v>
      </c>
      <c r="H26" s="16">
        <f>SUMIF(Juin!$G$2:$G$796,"Banque",Juin!$D$2:$D$796)</f>
        <v>176.92000000000002</v>
      </c>
      <c r="I26" s="16">
        <f>SUMIF(Juillet!$G$2:$G$715,"Banque",Juillet!$D$2:$D$715)</f>
        <v>7.2</v>
      </c>
      <c r="J26" s="16">
        <f>SUMIF(Aout!$G$2:$G$784,"Banque",Aout!$D$2:$D$784)</f>
        <v>7.2</v>
      </c>
      <c r="K26" s="16">
        <f>SUMIF(Septembre!$G$2:$G$726,"Banque",Septembre!$D$2:$D$726)</f>
        <v>7.2</v>
      </c>
      <c r="L26" s="16">
        <f>SUMIF(Octobre!$G$2:$G$713,"Banque",Octobre!$D$2:$D$713)</f>
        <v>17.2</v>
      </c>
      <c r="M26" s="16">
        <f>SUMIF(Novembre!$G$2:$G$826,"Banque",Novembre!$D$2:$D$826)</f>
        <v>17.759999999999998</v>
      </c>
      <c r="N26" s="16">
        <f>SUMIF(Décembre!$G$2:$G$956,"Banque",Décembre!$D$2:$D$956)</f>
        <v>17.689999999999998</v>
      </c>
      <c r="P26" s="16">
        <f t="shared" ca="1" si="3"/>
        <v>1687.110000000001</v>
      </c>
    </row>
    <row r="27" spans="2:16" ht="18" customHeight="1" x14ac:dyDescent="0.3">
      <c r="B27" s="15" t="s">
        <v>4</v>
      </c>
      <c r="C27" s="16">
        <f>SUMIF(Janvier!$G$2:$G$859,"Crédit",Janvier!$D$2:$D$859)</f>
        <v>0</v>
      </c>
      <c r="D27" s="16">
        <f>SUMIF(Février!$G$2:$G$878,"Crédit",Février!$D$2:$D$878)</f>
        <v>0</v>
      </c>
      <c r="E27" s="16">
        <f>SUMIF(Mars!$G$2:$G$743,"Crédit",Mars!$D$2:$D$743)</f>
        <v>0</v>
      </c>
      <c r="F27" s="16">
        <f>SUMIF(Avril!$G$2:$G$824,"Crédit",Avril!$D$2:$D$824)</f>
        <v>0</v>
      </c>
      <c r="G27" s="16">
        <f ca="1">SUMIF(Mai!$G$2:$G$746,"Crédit",Mai!$D$2:$D$741)</f>
        <v>0</v>
      </c>
      <c r="H27" s="16">
        <f>SUMIF(Juin!$G$2:$G$796,"Crédit",Juin!$D$2:$D$796)</f>
        <v>0</v>
      </c>
      <c r="I27" s="16">
        <f>SUMIF(Juillet!$G$2:$G$715,"Crédit",Juillet!$D$2:$D$715)</f>
        <v>0</v>
      </c>
      <c r="J27" s="16">
        <f>SUMIF(Aout!$G$2:$G$784,"Crédit",Aout!$D$2:$D$784)</f>
        <v>0</v>
      </c>
      <c r="K27" s="16">
        <f>SUMIF(Septembre!$G$2:$G$726,"Crédit",Septembre!$D$2:$D$726)</f>
        <v>0</v>
      </c>
      <c r="L27" s="16">
        <f>SUMIF(Octobre!$G$2:$G$713,"Crédit",Octobre!$D$2:$D$713)</f>
        <v>0</v>
      </c>
      <c r="M27" s="16">
        <f>SUMIF(Novembre!$G$2:$G$826,"Crédit",Novembre!$D$2:$D$826)</f>
        <v>0</v>
      </c>
      <c r="N27" s="16">
        <f>SUMIF(Décembre!$G$2:$G$956,"Crédit",Décembre!$D$2:$D$956)</f>
        <v>0</v>
      </c>
      <c r="P27" s="16">
        <f t="shared" ca="1" si="3"/>
        <v>0</v>
      </c>
    </row>
    <row r="28" spans="2:16" ht="18" customHeight="1" x14ac:dyDescent="0.3">
      <c r="B28" s="15" t="s">
        <v>22</v>
      </c>
      <c r="C28" s="16">
        <f>SUMIF(Janvier!$G$2:$G$859,"CB",Janvier!$D$2:$D$859)</f>
        <v>0</v>
      </c>
      <c r="D28" s="16">
        <f>SUMIF(Février!$G$2:$G$878,"CB",Février!$D$2:$D$878)</f>
        <v>0</v>
      </c>
      <c r="E28" s="16">
        <f>SUMIF(Mars!$G$2:$G$743,"CB",Mars!$D$2:$D$743)</f>
        <v>0</v>
      </c>
      <c r="F28" s="16">
        <f>SUMIF(Avril!$G$2:$G$824,"CB",Avril!$D$2:$D$824)</f>
        <v>0</v>
      </c>
      <c r="G28" s="16">
        <f ca="1">SUMIF(Mai!$G$2:$G$746,"CB",Mai!$D$2:$D$741)</f>
        <v>0</v>
      </c>
      <c r="H28" s="16">
        <f>SUMIF(Juin!$G$2:$G$796,"CB",Juin!$D$2:$D$796)</f>
        <v>0</v>
      </c>
      <c r="I28" s="16">
        <f>SUMIF(Juillet!$G$2:$G$715,"CB",Juillet!$D$2:$D$715)</f>
        <v>0</v>
      </c>
      <c r="J28" s="16">
        <f>SUMIF(Aout!$G$2:$G$784,"CB",Aout!$D$2:$D$784)</f>
        <v>0</v>
      </c>
      <c r="K28" s="16">
        <f>SUMIF(Septembre!$G$2:$G$726,"CB",Septembre!$D$2:$D$726)</f>
        <v>0</v>
      </c>
      <c r="L28" s="16">
        <f>SUMIF(Octobre!$G$2:$G$713,"CB",Octobre!$D$2:$D$713)</f>
        <v>0</v>
      </c>
      <c r="M28" s="16">
        <f>SUMIF(Novembre!$G$2:$G$826,"CB",Novembre!$D$2:$D$826)</f>
        <v>0</v>
      </c>
      <c r="N28" s="16">
        <f>SUMIF(Décembre!$G$2:$G$956,"CB",Décembre!$D$2:$D$956)</f>
        <v>0</v>
      </c>
      <c r="P28" s="16">
        <f t="shared" ca="1" si="3"/>
        <v>0</v>
      </c>
    </row>
    <row r="29" spans="2:16" ht="18" customHeight="1" x14ac:dyDescent="0.3">
      <c r="B29" s="80" t="s">
        <v>58</v>
      </c>
      <c r="C29" s="83">
        <f>SUMIF(Janvier!$G$2:$G$831,"CMSM",Janvier!$D$2:$D$831)</f>
        <v>0</v>
      </c>
      <c r="D29" s="83">
        <f>SUMIF(Février!$G$2:$G$826,"CMSM",Février!$D$2:$D$826)</f>
        <v>60</v>
      </c>
      <c r="E29" s="83">
        <f>SUMIF(Mars!$G$2:$G$808,"CMSM",Mars!$D$2:$D$808)</f>
        <v>5264.4</v>
      </c>
      <c r="F29" s="83">
        <f>SUMIF(Avril!$G$2:$G$805,"CMSM",Avril!$D$2:$D$805)</f>
        <v>0</v>
      </c>
      <c r="G29" s="83">
        <f>SUMIF(Mai!$G$2:$G$733,"CMSM",Mai!$D$2:$D$733)</f>
        <v>256.8</v>
      </c>
      <c r="H29" s="83">
        <f>SUMIF(Juin!$G$2:$G$805,"CMSM",Juin!$D$2:$D$805)</f>
        <v>385.2</v>
      </c>
      <c r="I29" s="83">
        <f>SUMIF(Juillet!$G$2:$G$736,"CMSM",Juillet!$D$2:$D$736)</f>
        <v>128.4</v>
      </c>
      <c r="J29" s="83">
        <f>SUMIF(Aout!$G$2:$G$806,"CMSM",Aout!$D$2:$D$806)</f>
        <v>0</v>
      </c>
      <c r="K29" s="83">
        <f>SUMIF(Septembre!$G$2:$G$747,"CMSM",Septembre!$D$2:$D$747)</f>
        <v>128.4</v>
      </c>
      <c r="L29" s="83">
        <f>SUMIF(Octobre!$G$2:$G$712,"CMSM",Octobre!$D$2:$D$712)</f>
        <v>385.2</v>
      </c>
      <c r="M29" s="83">
        <f>SUMIF(Novembre!$G$2:$G$826,"CMSM",Novembre!$D$2:$D$826)</f>
        <v>0</v>
      </c>
      <c r="N29" s="83">
        <f>SUMIF(Décembre!$G$2:$G$956,"CMSM",Décembre!$D$2:$D$956)</f>
        <v>0</v>
      </c>
      <c r="P29" s="16">
        <f t="shared" si="3"/>
        <v>6608.3999999999987</v>
      </c>
    </row>
    <row r="30" spans="2:16" ht="18" customHeight="1" x14ac:dyDescent="0.3">
      <c r="B30" s="80" t="s">
        <v>59</v>
      </c>
      <c r="C30" s="83">
        <f>SUMIF(Janvier!$G$2:$G$831,"SeDomicilier",Janvier!$D$2:$D$831)</f>
        <v>5.04</v>
      </c>
      <c r="D30" s="83">
        <f>SUMIF(Février!$G$2:$G$826,"SeDomicilier",Février!$D$2:$D$826)</f>
        <v>1.28</v>
      </c>
      <c r="E30" s="83">
        <f>SUMIF(Mars!$G$2:$G$808,"SeDomicilier",Mars!$D$2:$D$808)</f>
        <v>357.94</v>
      </c>
      <c r="F30" s="83">
        <f>SUMIF(Avril!$G$2:$G$805,"SeDomicilier",Avril!$D$2:$D$805)</f>
        <v>0</v>
      </c>
      <c r="G30" s="83">
        <f>SUMIF(Mai!$G$2:$G$733,"SeDomicilier",Mai!$D$2:$D$733)</f>
        <v>11.56</v>
      </c>
      <c r="H30" s="83">
        <f>SUMIF(Juin!$G$2:$G$805,"SeDomicilier",Juin!$D$2:$D$805)</f>
        <v>13.25</v>
      </c>
      <c r="I30" s="83">
        <f>SUMIF(Juillet!$G$2:$G$736,"SeDomicilier",Juillet!$D$2:$D$736)</f>
        <v>0</v>
      </c>
      <c r="J30" s="83">
        <f>SUMIF(Aout!$G$2:$G$806,"SeDomicilier",Aout!$D$2:$D$806)</f>
        <v>9.6</v>
      </c>
      <c r="K30" s="83">
        <f>SUMIF(Septembre!$G$2:$G$747,"SeDomicilier",Septembre!$D$2:$D$747)</f>
        <v>0</v>
      </c>
      <c r="L30" s="83">
        <f>SUMIF(Octobre!$G$2:$G$712,"SeDomicilier",Octobre!$D$2:$D$712)</f>
        <v>979.2</v>
      </c>
      <c r="M30" s="83">
        <f>SUMIF(Novembre!$G$2:$G$826,"SeDomicilier",Novembre!$D$2:$D$826)</f>
        <v>0</v>
      </c>
      <c r="N30" s="83">
        <f>SUMIF(Décembre!$G$2:$G$956,"SeDomicilier",Décembre!$D$2:$D$956)</f>
        <v>0</v>
      </c>
      <c r="P30" s="16">
        <f t="shared" si="3"/>
        <v>1377.8700000000001</v>
      </c>
    </row>
    <row r="31" spans="2:16" ht="18" customHeight="1" x14ac:dyDescent="0.3">
      <c r="B31" s="15" t="s">
        <v>57</v>
      </c>
      <c r="C31" s="84">
        <f>SUMIF(Janvier!$G$2:$G$831,"OVH",Janvier!$D$2:$D$831)</f>
        <v>108.34</v>
      </c>
      <c r="D31" s="84">
        <f>SUMIF(Février!$G$2:$G$826,"OVH",Février!$D$2:$D$826)</f>
        <v>94.9</v>
      </c>
      <c r="E31" s="84">
        <f>SUMIF(Mars!$G$2:$G$808,"OVH",Mars!$D$2:$D$808)</f>
        <v>6.71</v>
      </c>
      <c r="F31" s="84">
        <f>SUMIF(Avril!$G$2:$G$805,"OVH",Avril!$D$2:$D$805)</f>
        <v>0</v>
      </c>
      <c r="G31" s="84">
        <f>SUMIF(Mai!$G$2:$G$733,"OVH",Mai!$D$2:$D$733)</f>
        <v>172.37</v>
      </c>
      <c r="H31" s="84">
        <f>SUMIF(Juin!$G$2:$G$805,"OVH",Juin!$D$2:$D$805)</f>
        <v>66.81</v>
      </c>
      <c r="I31" s="84">
        <f>SUMIF(Juillet!$G$2:$G$736,"OVH",Juillet!$D$2:$D$736)</f>
        <v>45.96</v>
      </c>
      <c r="J31" s="84">
        <f>SUMIF(Aout!$G$2:$G$806,"OVH",Aout!$D$2:$D$806)</f>
        <v>0</v>
      </c>
      <c r="K31" s="84">
        <f>SUMIF(Septembre!$G$2:$G$747,"OVH",Septembre!$D$2:$D$747)</f>
        <v>0</v>
      </c>
      <c r="L31" s="84">
        <f>SUMIF(Octobre!$G$2:$G$712,"OVH",Octobre!$D$2:$D$712)</f>
        <v>491.88</v>
      </c>
      <c r="M31" s="84">
        <f>SUMIF(Novembre!$G$2:$G$745,"OVH",Novembre!$D$2:$D$745)</f>
        <v>0</v>
      </c>
      <c r="N31" s="84">
        <f>SUMIF(Décembre!$G$2:$G$873,"OVH",Décembre!$D$2:$D$873)</f>
        <v>0</v>
      </c>
      <c r="P31" s="16">
        <f t="shared" si="3"/>
        <v>986.97</v>
      </c>
    </row>
    <row r="32" spans="2:16" ht="18" customHeight="1" x14ac:dyDescent="0.3">
      <c r="B32" s="15" t="s">
        <v>680</v>
      </c>
      <c r="C32" s="84">
        <f>SUMIF(Janvier!$G$2:$G$831,"IONOS",Janvier!$D$2:$D$831)</f>
        <v>14.4</v>
      </c>
      <c r="D32" s="84">
        <f>SUMIF(Février!$G$2:$G$826,"IONOS",Février!$D$2:$D$826)</f>
        <v>14.4</v>
      </c>
      <c r="E32" s="84">
        <f>SUMIF(Mars!$G$2:$G$808,"IONOS",Mars!$D$2:$D$808)</f>
        <v>14.4</v>
      </c>
      <c r="F32" s="84">
        <f>SUMIF(Avril!$G$2:$G$805,"IONOS",Avril!$D$2:$D$805)</f>
        <v>14.4</v>
      </c>
      <c r="G32" s="84">
        <f>SUMIF(Mai!$G$2:$G$733,"IONOS",Mai!$D$2:$D$733)</f>
        <v>14.4</v>
      </c>
      <c r="H32" s="84">
        <f>SUMIF(Juin!$G$2:$G$805,"IONOS",Juin!$D$2:$D$805)</f>
        <v>14.4</v>
      </c>
      <c r="I32" s="84">
        <f>SUMIF(Juillet!$G$2:$G$736,"IONOS",Juillet!$D$2:$D$736)</f>
        <v>14.4</v>
      </c>
      <c r="J32" s="84">
        <f>SUMIF(Aout!$G$2:$G$806,"IONOS",Aout!$D$2:$D$806)</f>
        <v>14.4</v>
      </c>
      <c r="K32" s="84">
        <f>SUMIF(Septembre!$G$2:$G$747,"IONOS",Septembre!$D$2:$D$747)</f>
        <v>14.4</v>
      </c>
      <c r="L32" s="84">
        <f>SUMIF(Octobre!$G$2:$G$712,"IONOS",Octobre!$D$2:$D$712)</f>
        <v>30</v>
      </c>
      <c r="M32" s="84">
        <f>SUMIF(Novembre!$G$2:$G$745,"IONOS",Novembre!$D$2:$D$745)</f>
        <v>16.8</v>
      </c>
      <c r="N32" s="84">
        <f>SUMIF(Décembre!$G$2:$G$873,"IONOS",Décembre!$D$2:$D$873)</f>
        <v>16.8</v>
      </c>
      <c r="P32" s="16">
        <f t="shared" ref="P32" si="4">SUM(C32:N32)</f>
        <v>193.20000000000005</v>
      </c>
    </row>
    <row r="33" spans="1:18" ht="18" customHeight="1" x14ac:dyDescent="0.3">
      <c r="B33" s="15" t="s">
        <v>67</v>
      </c>
      <c r="C33" s="84">
        <f>SUMIF(Janvier!$G$2:$G$831,"ADESATT",Janvier!$D$2:$D$831)</f>
        <v>0</v>
      </c>
      <c r="D33" s="84">
        <f>SUMIF(Février!$G$2:$G$826,"ADESATT",Février!$D$2:$D$826)</f>
        <v>0</v>
      </c>
      <c r="E33" s="84">
        <f>SUMIF(Mars!$G$2:$G$808,"ADESATT",Mars!$D$2:$D$808)</f>
        <v>468</v>
      </c>
      <c r="F33" s="84">
        <f>SUMIF(Avril!$G$2:$G$805,"ADESATT",Avril!$D$2:$D$805)</f>
        <v>0</v>
      </c>
      <c r="G33" s="84">
        <f>SUMIF(Mai!$G$2:$G$733,"ADESATT",Mai!$D$2:$D$733)</f>
        <v>0</v>
      </c>
      <c r="H33" s="84">
        <f>SUMIF(Juin!$G$2:$G$805,"ADESATT",Juin!$D$2:$D$805)</f>
        <v>0</v>
      </c>
      <c r="I33" s="84">
        <f>SUMIF(Juillet!$G$2:$G$736,"ADESATT",Juillet!$D$2:$D$736)</f>
        <v>0</v>
      </c>
      <c r="J33" s="84">
        <f>SUMIF(Aout!$G$2:$G$806,"ADESATT",Aout!$D$2:$D$806)</f>
        <v>0</v>
      </c>
      <c r="K33" s="84">
        <f>SUMIF(Septembre!$G$2:$G$747,"ADESATT",Septembre!$D$2:$D$747)</f>
        <v>0</v>
      </c>
      <c r="L33" s="84">
        <f>SUMIF(Octobre!$G$2:$G$712,"ADESATT",Octobre!$D$2:$D$712)</f>
        <v>0</v>
      </c>
      <c r="M33" s="84">
        <f>SUMIF(Novembre!$G$2:$G$745,"ADESATT",Novembre!$D$2:$D$745)</f>
        <v>0</v>
      </c>
      <c r="N33" s="84">
        <f>SUMIF(Décembre!$G$2:$G$873,"ADESATT",Décembre!$D$2:$D$873)</f>
        <v>0</v>
      </c>
      <c r="P33" s="16">
        <f t="shared" si="3"/>
        <v>468</v>
      </c>
    </row>
    <row r="34" spans="1:18" ht="18" customHeight="1" x14ac:dyDescent="0.3">
      <c r="B34" s="15" t="s">
        <v>469</v>
      </c>
      <c r="C34" s="84">
        <f>SUMIF(Janvier!$G$2:$G$831,"ATLAS",Janvier!$D$2:$D$831)</f>
        <v>0</v>
      </c>
      <c r="D34" s="84">
        <f>SUMIF(Février!$G$2:$G$826,"ATLAS",Février!$D$2:$D$826)</f>
        <v>0</v>
      </c>
      <c r="E34" s="84">
        <f>SUMIF(Mars!$G$2:$G$808,"ATLAS",Mars!$D$2:$D$808)</f>
        <v>0</v>
      </c>
      <c r="F34" s="84">
        <f>SUMIF(Avril!$G$2:$G$805,"ATLAS",Avril!$D$2:$D$805)</f>
        <v>1405.38</v>
      </c>
      <c r="G34" s="84">
        <f>SUMIF(Mai!$G$2:$G$733,"ATLAS",Mai!$D$2:$D$733)</f>
        <v>0</v>
      </c>
      <c r="H34" s="84">
        <f>SUMIF(Juin!$G$2:$G$805,"ATLAS",Juin!$D$2:$D$805)</f>
        <v>0</v>
      </c>
      <c r="I34" s="84">
        <f>SUMIF(Juillet!$G$2:$G$736,"ATLAS",Juillet!$D$2:$D$736)</f>
        <v>0</v>
      </c>
      <c r="J34" s="84">
        <f>SUMIF(Aout!$G$2:$G$806,"ATLAS",Aout!$D$2:$D$806)</f>
        <v>0</v>
      </c>
      <c r="K34" s="84">
        <f>SUMIF(Septembre!$G$2:$G$747,"ATLAS",Septembre!$D$2:$D$747)</f>
        <v>0</v>
      </c>
      <c r="L34" s="84">
        <f>SUMIF(Octobre!$G$2:$G$712,"ATLAS",Octobre!$D$2:$D$712)</f>
        <v>0</v>
      </c>
      <c r="M34" s="84">
        <f>SUMIF(Novembre!$G$2:$G$745,"ATLAS",Novembre!$D$2:$D$745)</f>
        <v>0</v>
      </c>
      <c r="N34" s="84">
        <f>SUMIF(Décembre!$G$2:$G$873,"ATLAS",Décembre!$D$2:$D$873)</f>
        <v>0</v>
      </c>
      <c r="P34" s="16">
        <f t="shared" ref="P34" si="5">SUM(C34:N34)</f>
        <v>1405.38</v>
      </c>
    </row>
    <row r="35" spans="1:18" ht="18" customHeight="1" x14ac:dyDescent="0.3">
      <c r="B35" s="15" t="s">
        <v>68</v>
      </c>
      <c r="C35" s="84">
        <f>SUMIF(Janvier!$G$2:$G$831,"Docusign",Janvier!$D$2:$D$831)</f>
        <v>0</v>
      </c>
      <c r="D35" s="84">
        <f>SUMIF(Février!$G$2:$G$826,"Docusign",Février!$D$2:$D$826)</f>
        <v>0</v>
      </c>
      <c r="E35" s="84">
        <f>SUMIF(Mars!$G$2:$G$808,"Docusign",Mars!$D$2:$D$808)</f>
        <v>0</v>
      </c>
      <c r="F35" s="84">
        <f>SUMIF(Avril!$G$2:$G$805,"Docusign",Avril!$D$2:$D$805)</f>
        <v>0</v>
      </c>
      <c r="G35" s="84">
        <f>SUMIF(Mai!$G$2:$G$733,"Docusign",Mai!$D$2:$D$733)</f>
        <v>0</v>
      </c>
      <c r="H35" s="84">
        <f>SUMIF(Juin!$G$2:$G$805,"Docusign",Juin!$D$2:$D$805)</f>
        <v>0</v>
      </c>
      <c r="I35" s="84">
        <f>SUMIF(Juillet!$G$2:$G$736,"Docusign",Juillet!$D$2:$D$736)</f>
        <v>0</v>
      </c>
      <c r="J35" s="84">
        <f>SUMIF(Aout!$G$2:$G$806,"Docusign",Aout!$D$2:$D$806)</f>
        <v>0</v>
      </c>
      <c r="K35" s="84">
        <f>SUMIF(Septembre!$G$2:$G$747,"Docusign",Septembre!$D$2:$D$747)</f>
        <v>0</v>
      </c>
      <c r="L35" s="84">
        <f>SUMIF(Octobre!$G$2:$G$712,"Docusign",Octobre!$D$2:$D$712)</f>
        <v>276</v>
      </c>
      <c r="M35" s="84">
        <f>SUMIF(Novembre!$G$2:$G$745,"Docusign",Novembre!$D$2:$D$745)</f>
        <v>0</v>
      </c>
      <c r="N35" s="84">
        <f>SUMIF(Décembre!$G$2:$G$873,"Docusign",Décembre!$D$2:$D$873)</f>
        <v>0</v>
      </c>
      <c r="P35" s="16">
        <f t="shared" si="3"/>
        <v>276</v>
      </c>
    </row>
    <row r="36" spans="1:18" ht="18" customHeight="1" x14ac:dyDescent="0.3">
      <c r="B36" s="15" t="s">
        <v>396</v>
      </c>
      <c r="C36" s="84">
        <f>SUMIF(Janvier!$G$2:$G$831,"LEGALPLACE",Janvier!$D$2:$D$831)</f>
        <v>0</v>
      </c>
      <c r="D36" s="84">
        <f>SUMIF(Février!$G$2:$G$826,"LEGALPLACE",Février!$D$2:$D$826)</f>
        <v>0</v>
      </c>
      <c r="E36" s="84">
        <f>SUMIF(Mars!$G$2:$G$808,"LEGALPLACE",Mars!$D$2:$D$808)</f>
        <v>1825.2</v>
      </c>
      <c r="F36" s="84">
        <f>SUMIF(Avril!$G$2:$G$805,"LEGALPLACE",Avril!$D$2:$D$805)</f>
        <v>0</v>
      </c>
      <c r="G36" s="84">
        <f>SUMIF(Mai!$G$2:$G$733,"LEGALPLACE",Mai!$D$2:$D$733)</f>
        <v>0</v>
      </c>
      <c r="H36" s="84">
        <f>SUMIF(Juin!$G$2:$G$805,"LEGALPLACE",Juin!$D$2:$D$805)</f>
        <v>0</v>
      </c>
      <c r="I36" s="84">
        <f>SUMIF(Juillet!$G$2:$G$736,"LEGALPLACE",Juillet!$D$2:$D$736)</f>
        <v>0</v>
      </c>
      <c r="J36" s="84">
        <f>SUMIF(Aout!$G$2:$G$806,"LEGALPLACE",Aout!$D$2:$D$806)</f>
        <v>0</v>
      </c>
      <c r="K36" s="84">
        <f>SUMIF(Septembre!$G$2:$G$747,"LEGALPLACE",Septembre!$D$2:$D$747)</f>
        <v>0</v>
      </c>
      <c r="L36" s="84">
        <f>SUMIF(Octobre!$G$2:$G$712,"LEGALPLACE",Octobre!$D$2:$D$712)</f>
        <v>0</v>
      </c>
      <c r="M36" s="84">
        <f>SUMIF(Novembre!$G$2:$G$745,"LEGALPLACE",Novembre!$D$2:$D$745)</f>
        <v>0</v>
      </c>
      <c r="N36" s="84">
        <f>SUMIF(Décembre!$G$2:$G$873,"LEGALPLACE",Décembre!$D$2:$D$873)</f>
        <v>0</v>
      </c>
      <c r="P36" s="16">
        <f t="shared" si="3"/>
        <v>1825.2</v>
      </c>
    </row>
    <row r="37" spans="1:18" ht="18" customHeight="1" x14ac:dyDescent="0.3">
      <c r="B37" s="15" t="s">
        <v>516</v>
      </c>
      <c r="C37" s="84">
        <f>SUMIF(Janvier!$G$2:$G$831,"LEGALSTART",Janvier!$D$2:$D$831)</f>
        <v>0</v>
      </c>
      <c r="D37" s="84">
        <f>SUMIF(Février!$G$2:$G$826,"LEGALSTART",Février!$D$2:$D$826)</f>
        <v>0</v>
      </c>
      <c r="E37" s="84">
        <f>SUMIF(Mars!$G$2:$G$808,"LEGALSTART",Mars!$D$2:$D$808)</f>
        <v>0</v>
      </c>
      <c r="F37" s="84">
        <f>SUMIF(Avril!$G$2:$G$805,"LEGALSTART",Avril!$D$2:$D$805)</f>
        <v>188.4</v>
      </c>
      <c r="G37" s="84">
        <f>SUMIF(Mai!$G$2:$G$733,"LEGALSTART",Mai!$D$2:$D$733)</f>
        <v>0</v>
      </c>
      <c r="H37" s="84">
        <f>SUMIF(Juin!$G$2:$G$805,"LEGALSTART",Juin!$D$2:$D$805)</f>
        <v>0</v>
      </c>
      <c r="I37" s="84">
        <f>SUMIF(Juillet!$G$2:$G$736,"LEGALSTART",Juillet!$D$2:$D$736)</f>
        <v>0</v>
      </c>
      <c r="J37" s="84">
        <f>SUMIF(Aout!$G$2:$G$806,"LEGALSTART",Aout!$D$2:$D$806)</f>
        <v>0</v>
      </c>
      <c r="K37" s="84">
        <f>SUMIF(Septembre!$G$2:$G$747,"LEGALSTART",Septembre!$D$2:$D$747)</f>
        <v>0</v>
      </c>
      <c r="L37" s="84">
        <f>SUMIF(Octobre!$G$2:$G$712,"LEGALSTART",Octobre!$D$2:$D$712)</f>
        <v>0</v>
      </c>
      <c r="M37" s="84">
        <f>SUMIF(Novembre!$G$2:$G$745,"LEGALSTART",Novembre!$D$2:$D$745)</f>
        <v>0</v>
      </c>
      <c r="N37" s="84">
        <f>SUMIF(Décembre!$G$2:$G$873,"LEGALSTART",Décembre!$D$2:$D$873)</f>
        <v>0</v>
      </c>
      <c r="P37" s="16">
        <f t="shared" ref="P37" si="6">SUM(C37:N37)</f>
        <v>188.4</v>
      </c>
    </row>
    <row r="38" spans="1:18" ht="13.5" customHeight="1" x14ac:dyDescent="0.3"/>
    <row r="39" spans="1:18" ht="19.350000000000001" customHeight="1" x14ac:dyDescent="0.3">
      <c r="B39" s="11" t="s">
        <v>12</v>
      </c>
      <c r="C39" s="12">
        <f>SUMIF(Janvier!$G$2:$G$859,"Achats",Janvier!$D$2:$D$859)</f>
        <v>4296.91</v>
      </c>
      <c r="D39" s="12">
        <f>SUMIF(Février!$G$2:$G$878,"Achats",Février!$D$2:$D$878)</f>
        <v>10967.71</v>
      </c>
      <c r="E39" s="12">
        <f>SUMIF(Mars!$G$2:$G$743,"Achats",Mars!$D$2:$D$743)</f>
        <v>2983</v>
      </c>
      <c r="F39" s="12">
        <f>SUMIF(Avril!$G$2:$G$824,"Achats",Avril!$D$2:$D$824)</f>
        <v>3876.04</v>
      </c>
      <c r="G39" s="12">
        <f ca="1">SUMIF(Mai!$G$2:$G$746,"Achats",Mai!$D$2:$D$741)</f>
        <v>3564.97</v>
      </c>
      <c r="H39" s="12">
        <f>SUMIF(Juin!$G$2:$G$796,"Achats",Juin!$D$2:$D$796)</f>
        <v>1490.76</v>
      </c>
      <c r="I39" s="12">
        <f>SUMIF(Juillet!$G$2:$G$715,"Achats",Juillet!$D$2:$D$715)</f>
        <v>7722.0099999999993</v>
      </c>
      <c r="J39" s="12">
        <f>SUMIF(Aout!$G$2:$G$784,"Achats",Aout!$D$2:$D$784)</f>
        <v>3117</v>
      </c>
      <c r="K39" s="12">
        <f>SUMIF(Septembre!$G$2:$G$726,"Achats",Septembre!$D$2:$D$726)</f>
        <v>298.77</v>
      </c>
      <c r="L39" s="12">
        <f>SUMIF(Octobre!$G$2:$G$713,"Achats",Octobre!$D$2:$D$713)</f>
        <v>1225.99</v>
      </c>
      <c r="M39" s="12">
        <f>SUMIF(Novembre!$G$2:$G$826,"Achats",Novembre!$D$2:$D$826)</f>
        <v>2105.27</v>
      </c>
      <c r="N39" s="12">
        <f>SUMIF(Décembre!$G$2:$G$956,"Achats",Décembre!$D$2:$D$956)</f>
        <v>0</v>
      </c>
      <c r="P39" s="12">
        <f t="shared" ref="P39:P44" ca="1" si="7">SUM(C39:N39)</f>
        <v>41648.429999999993</v>
      </c>
    </row>
    <row r="40" spans="1:18" ht="19.350000000000001" customHeight="1" x14ac:dyDescent="0.3">
      <c r="B40" s="79" t="s">
        <v>56</v>
      </c>
      <c r="C40" s="12">
        <f>SUMIF(Janvier!$G$2:$G$912,"Acompte",Janvier!$D$2:$D$912)-SUMIF(Janvier!$G$2:$G$991,"Acompte",Janvier!$E$2:$E$991)</f>
        <v>3750</v>
      </c>
      <c r="D40" s="12">
        <f>SUMIF(Février!$G$2:$G$907,"Acompte",Février!$D$2:$D$907)-SUMIF(Février!$G$2:$G$991,"Acompte",Février!$E$2:$E$991)</f>
        <v>0</v>
      </c>
      <c r="E40" s="12">
        <f>SUMIF(Mars!$G$2:$G$889,"Acompte",Mars!$D$2:$D$889)-SUMIF(Mars!$G$2:$G$991,"Acompte",Mars!$E$2:$E$991)</f>
        <v>3000</v>
      </c>
      <c r="F40" s="12">
        <f>SUMIF(Avril!$G$2:$G$886,"Acompte",Avril!$D$2:$D$886)-SUMIF(Avril!$G$2:$G$991,"Acompte",Avril!$E$2:$E$991)</f>
        <v>7500</v>
      </c>
      <c r="G40" s="12">
        <f>SUMIF(Mai!$G$2:$G$814,"Acompte",Mai!$D$2:$D$814)-SUMIF(Mai!$G$2:$G$991,"Acompte",Mai!$E$2:$E$991)</f>
        <v>0</v>
      </c>
      <c r="H40" s="12">
        <f>SUMIF(Juin!$G$2:$G$886,"Acompte",Juin!$D$2:$D$886)-SUMIF(Juin!$G$2:$G$987,"Acompte",Juin!$E$2:$E$987)</f>
        <v>0</v>
      </c>
      <c r="I40" s="12">
        <f>SUMIF(Juillet!$G$2:$G$817,"Acompte",Juillet!$D$2:$D$817)-SUMIF(Juillet!$G$2:$G$1009,"Acompte",Juillet!$E$2:$E$1009)</f>
        <v>1000</v>
      </c>
      <c r="J40" s="12">
        <f>SUMIF(Aout!$G$2:$G$887,"Acompte",Aout!$D$2:$D$887)-SUMIF(Aout!$G$2:$G$991,"Acompte",Aout!$E$2:$E$991)</f>
        <v>700</v>
      </c>
      <c r="K40" s="12">
        <f>SUMIF(Septembre!$G$2:$G$828,"Acompte",Septembre!$D$2:$D$828)-SUMIF(Septembre!$G$2:$G$992,"Acompte",Septembre!$E$2:$E$992)</f>
        <v>0</v>
      </c>
      <c r="L40" s="12">
        <f>SUMIF(Octobre!$G$2:$G$712,"Acompte",Octobre!$D$2:$D$712)-SUMIF(Octobre!$G$2:$G$910,"Acompte",Octobre!$E$2:$E$910)</f>
        <v>3000</v>
      </c>
      <c r="M40" s="12">
        <f>SUMIF(Novembre!$G$2:$G$826,"Acompte",Novembre!$D$2:$D$826)-SUMIF(Novembre!$G$2:$G$991,"Acompte",Novembre!$E$2:$E$991)</f>
        <v>8500</v>
      </c>
      <c r="N40" s="12">
        <f>SUMIF(Décembre!$G$2:$G$954,"Acompte",Décembre!$D$2:$D$954)-SUMIF(Décembre!$G$2:$G$991,"Acompte",Décembre!$E$2:$E$991)</f>
        <v>-500</v>
      </c>
      <c r="P40" s="12">
        <f t="shared" si="7"/>
        <v>26950</v>
      </c>
    </row>
    <row r="41" spans="1:18" ht="18" customHeight="1" x14ac:dyDescent="0.3">
      <c r="B41" s="11" t="s">
        <v>62</v>
      </c>
      <c r="C41" s="12">
        <f>SUMIF(Janvier!$G$2:$G$859,"Frais Km",Janvier!$D$2:$D$859)</f>
        <v>13305.769999999997</v>
      </c>
      <c r="D41" s="12">
        <f>SUMIF(Février!$G$2:$G$878,"Frais Km",Février!$D$2:$D$878)</f>
        <v>9104.659999999998</v>
      </c>
      <c r="E41" s="12">
        <f>SUMIF(Mars!$G$2:$G$743,"Frais Km",Mars!$D$2:$D$743)</f>
        <v>9685.25</v>
      </c>
      <c r="F41" s="12">
        <f>SUMIF(Avril!$G$2:$G$824,"Frais Km",Avril!$D$2:$D$824)</f>
        <v>9543.119999999999</v>
      </c>
      <c r="G41" s="12">
        <f ca="1">SUMIF(Mai!$G$2:$G$746,"Frais Km",Mai!$D$2:$D$741)</f>
        <v>9713.5199999999986</v>
      </c>
      <c r="H41" s="12">
        <f>SUMIF(Juin!$G$2:$G$796,"Frais Km",Juin!$D$2:$D$796)</f>
        <v>8739.9799999999977</v>
      </c>
      <c r="I41" s="12">
        <f>SUMIF(Juillet!$G$2:$G$715,"Frais Km",Juillet!$D$2:$D$715)</f>
        <v>9714.69</v>
      </c>
      <c r="J41" s="12">
        <f>SUMIF(Aout!$G$2:$G$784,"Frais Km",Aout!$D$2:$D$784)</f>
        <v>8431.83</v>
      </c>
      <c r="K41" s="12">
        <f>SUMIF(Septembre!$G$2:$G$726,"Frais Km",Septembre!$D$2:$D$726)</f>
        <v>6973.4400000000005</v>
      </c>
      <c r="L41" s="12">
        <f>SUMIF(Octobre!$G$2:$G$713,"Frais Km",Octobre!$D$2:$D$713)</f>
        <v>8791.69</v>
      </c>
      <c r="M41" s="12">
        <f>SUMIF(Novembre!$G$2:$G$826,"Frais Km",Novembre!$D$2:$D$826)</f>
        <v>10099.969999999998</v>
      </c>
      <c r="N41" s="12">
        <f>SUMIF(Décembre!$G$2:$G$956,"Frais Km",Décembre!$D$2:$D$956)</f>
        <v>10948.07</v>
      </c>
      <c r="P41" s="12">
        <f t="shared" ca="1" si="7"/>
        <v>115051.98999999999</v>
      </c>
    </row>
    <row r="42" spans="1:18" ht="18" customHeight="1" x14ac:dyDescent="0.3">
      <c r="B42" s="11" t="s">
        <v>13</v>
      </c>
      <c r="C42" s="12">
        <f>SUMIF(Janvier!$G$2:$G$859,"Salaire",Janvier!$D$2:$D$859)</f>
        <v>344777.54000000004</v>
      </c>
      <c r="D42" s="12">
        <f>SUMIF(Février!$G$2:$G$878,"Salaire",Février!$D$2:$D$878)</f>
        <v>199314.83</v>
      </c>
      <c r="E42" s="12">
        <f>SUMIF(Mars!$G$2:$G$743,"Salaire",Mars!$D$2:$D$743)</f>
        <v>227857.89</v>
      </c>
      <c r="F42" s="12">
        <f>SUMIF(Avril!$G$2:$G$824,"Salaire",Avril!$D$2:$D$824)</f>
        <v>208725.06</v>
      </c>
      <c r="G42" s="12">
        <f ca="1">SUMIF(Mai!$G$2:$G$746,"Salaire",Mai!$D$2:$D$741)</f>
        <v>207004.13</v>
      </c>
      <c r="H42" s="12">
        <f>SUMIF(Juin!$G$2:$G$796,"Salaire",Juin!$D$2:$D$796)</f>
        <v>208576.21</v>
      </c>
      <c r="I42" s="12">
        <f>SUMIF(Juillet!$G$2:$G$715,"Salaire",Juillet!$D$2:$D$715)</f>
        <v>244388.2</v>
      </c>
      <c r="J42" s="12">
        <f>SUMIF(Aout!$G$2:$G$784,"Salaire",Aout!$D$2:$D$784)</f>
        <v>206244.93000000005</v>
      </c>
      <c r="K42" s="12">
        <f>SUMIF(Septembre!$G$2:$G$726,"Salaire",Septembre!$D$2:$D$726)</f>
        <v>178072.74</v>
      </c>
      <c r="L42" s="12">
        <f>SUMIF(Octobre!$G$2:$G$713,"Salaire",Octobre!$D$2:$D$713)</f>
        <v>254250.49999999994</v>
      </c>
      <c r="M42" s="12">
        <f>SUMIF(Novembre!$G$2:$G$826,"Salaire",Novembre!$D$2:$D$826)</f>
        <v>16084.37</v>
      </c>
      <c r="N42" s="12">
        <f>SUMIF(Décembre!$G$2:$G$956,"Salaire",Décembre!$D$2:$D$956)</f>
        <v>406866.57000000007</v>
      </c>
      <c r="P42" s="12">
        <f t="shared" ca="1" si="7"/>
        <v>2702162.9699999997</v>
      </c>
    </row>
    <row r="43" spans="1:18" ht="18" customHeight="1" x14ac:dyDescent="0.3">
      <c r="B43" s="11" t="s">
        <v>43</v>
      </c>
      <c r="C43" s="12">
        <f>SUMIF(Janvier!$G$2:$G$859,"Interessement",Janvier!$D$2:$D$859)</f>
        <v>0</v>
      </c>
      <c r="D43" s="12">
        <f>SUMIF(Février!$G$2:$G$878,"Interessement",Février!$D$2:$D$878)</f>
        <v>9380.8799999999992</v>
      </c>
      <c r="E43" s="12">
        <f>SUMIF(Mars!$G$2:$G$743,"Interessement",Mars!$D$2:$D$743)</f>
        <v>6766.61</v>
      </c>
      <c r="F43" s="12">
        <f>SUMIF(Avril!$G$2:$G$824,"Interessement",Avril!$D$2:$D$824)</f>
        <v>0</v>
      </c>
      <c r="G43" s="12">
        <f ca="1">SUMIF(Mai!$G$2:$G$746,"Interessement",Mai!$D$2:$D$741)</f>
        <v>0</v>
      </c>
      <c r="H43" s="12">
        <f>SUMIF(Juin!$G$2:$G$796,"Interessement",Juin!$D$2:$D$796)</f>
        <v>0</v>
      </c>
      <c r="I43" s="12">
        <f>SUMIF(Juillet!$G$2:$G$715,"Interessement",Juillet!$D$2:$D$715)</f>
        <v>0</v>
      </c>
      <c r="J43" s="12">
        <f>SUMIF(Aout!$G$2:$G$784,"Interessement",Aout!$D$2:$D$784)</f>
        <v>0</v>
      </c>
      <c r="K43" s="12">
        <f>SUMIF(Septembre!$G$2:$G$726,"Interessement",Septembre!$D$2:$D$726)</f>
        <v>0</v>
      </c>
      <c r="L43" s="12">
        <f>SUMIF(Octobre!$G$2:$G$713,"Interessement",Octobre!$D$2:$D$713)</f>
        <v>0</v>
      </c>
      <c r="M43" s="12">
        <f>SUMIF(Novembre!$G$2:$G$826,"Interessement",Novembre!$D$2:$D$826)</f>
        <v>6035.85</v>
      </c>
      <c r="N43" s="12">
        <f>SUMIF(Décembre!$G$2:$G$956,"Interessement",Décembre!$D$2:$D$956)</f>
        <v>13134.27</v>
      </c>
      <c r="P43" s="12">
        <f t="shared" ca="1" si="7"/>
        <v>35317.61</v>
      </c>
    </row>
    <row r="44" spans="1:18" ht="18" customHeight="1" x14ac:dyDescent="0.3">
      <c r="B44" s="11" t="s">
        <v>583</v>
      </c>
      <c r="C44" s="12">
        <f>SUMIF(Janvier!$G$2:$G$859,"Frais Refacturer",Janvier!$D$2:$D$859)</f>
        <v>0</v>
      </c>
      <c r="D44" s="12">
        <f>SUMIF(Février!$G$2:$G$878,"Frais Refacturer",Février!$D$2:$D$878)</f>
        <v>217.07</v>
      </c>
      <c r="E44" s="12">
        <f>SUMIF(Mars!$G$2:$G$743,"Frais Refacturer",Mars!$D$2:$D$743)</f>
        <v>0</v>
      </c>
      <c r="F44" s="12">
        <f>SUMIF(Avril!$G$2:$G$824,"Frais Refacturer",Avril!$D$2:$D$824)</f>
        <v>0</v>
      </c>
      <c r="G44" s="12">
        <f ca="1">SUMIF(Mai!$G$2:$G$746,"Frais Refacturer",Mai!$D$2:$D$741)</f>
        <v>267.77999999999997</v>
      </c>
      <c r="H44" s="12">
        <f>SUMIF(Juin!$G$2:$G$796,"Frais Refacturer",Juin!$D$2:$D$796)</f>
        <v>0</v>
      </c>
      <c r="I44" s="12">
        <f>SUMIF(Juillet!$G$2:$G$715,"Frais Refacturer",Juillet!$D$2:$D$715)</f>
        <v>0</v>
      </c>
      <c r="J44" s="12">
        <f>SUMIF(Aout!$G$2:$G$784,"Frais Refacturer",Aout!$D$2:$D$784)</f>
        <v>192.07</v>
      </c>
      <c r="K44" s="12">
        <f>SUMIF(Septembre!$G$2:$G$726,"Frais Refacturer",Septembre!$D$2:$D$726)</f>
        <v>0</v>
      </c>
      <c r="L44" s="12">
        <f>SUMIF(Octobre!$G$2:$G$713,"Frais Refacturer",Octobre!$D$2:$D$713)</f>
        <v>0</v>
      </c>
      <c r="M44" s="12">
        <f>SUMIF(Novembre!$G$2:$G$826,"Frais Refacturer",Novembre!$D$2:$D$826)</f>
        <v>0</v>
      </c>
      <c r="N44" s="12">
        <f>SUMIF(Décembre!$G$2:$G$956,"Frais Refacturer",Décembre!$D$2:$D$956)</f>
        <v>0</v>
      </c>
      <c r="P44" s="12">
        <f t="shared" ca="1" si="7"/>
        <v>676.92</v>
      </c>
    </row>
    <row r="45" spans="1:18" ht="18" customHeight="1" x14ac:dyDescent="0.3">
      <c r="B45" s="11" t="s">
        <v>601</v>
      </c>
      <c r="C45" s="12">
        <f>SUMIF(Janvier!$G$2:$G$859,"creche",Janvier!$D$2:$D$859)</f>
        <v>0</v>
      </c>
      <c r="D45" s="12">
        <f>SUMIF(Février!$G$2:$G$878,"creche",Février!$D$2:$D$878)</f>
        <v>0</v>
      </c>
      <c r="E45" s="12">
        <f>SUMIF(Mars!$G$2:$G$743,"creche",Mars!$D$2:$D$743)</f>
        <v>0</v>
      </c>
      <c r="F45" s="12">
        <f>SUMIF(Avril!$G$2:$G$824,"creche",Avril!$D$2:$D$824)</f>
        <v>0</v>
      </c>
      <c r="G45" s="12">
        <f ca="1">SUMIF(Mai!$G$2:$G$746,"creche",Mai!$D$2:$D$741)</f>
        <v>3200</v>
      </c>
      <c r="H45" s="12">
        <f>SUMIF(Juin!$G$2:$G$796,"creche",Juin!$D$2:$D$796)</f>
        <v>2909.1</v>
      </c>
      <c r="I45" s="12">
        <f>SUMIF(Juillet!$G$2:$G$715,"creche",Juillet!$D$2:$D$715)</f>
        <v>2909.1</v>
      </c>
      <c r="J45" s="12">
        <f>SUMIF(Aout!$G$2:$G$784,"creche",Aout!$D$2:$D$784)</f>
        <v>0</v>
      </c>
      <c r="K45" s="12">
        <f>SUMIF(Septembre!$G$2:$G$726,"creche",Septembre!$D$2:$D$726)</f>
        <v>2909.1</v>
      </c>
      <c r="L45" s="12">
        <f>SUMIF(Octobre!$G$2:$G$713,"creche",Octobre!$D$2:$D$713)</f>
        <v>2909.1</v>
      </c>
      <c r="M45" s="12">
        <f>SUMIF(Novembre!$G$2:$G$826,"creche",Novembre!$D$2:$D$826)</f>
        <v>2909.1</v>
      </c>
      <c r="N45" s="12">
        <f>SUMIF(Décembre!$G$2:$G$956,"creche",Décembre!$D$2:$D$956)</f>
        <v>2909.1</v>
      </c>
      <c r="P45" s="12">
        <f t="shared" ref="P45" ca="1" si="8">SUM(C45:N45)</f>
        <v>20654.599999999999</v>
      </c>
    </row>
    <row r="46" spans="1:18" ht="13.5" customHeight="1" thickBot="1" x14ac:dyDescent="0.35">
      <c r="R46" s="33" t="s">
        <v>44</v>
      </c>
    </row>
    <row r="47" spans="1:18" ht="18" customHeight="1" x14ac:dyDescent="0.3">
      <c r="A47" s="107" t="s">
        <v>55</v>
      </c>
      <c r="B47" s="13" t="s">
        <v>16</v>
      </c>
      <c r="C47" s="14">
        <f>SUMIF(Janvier!$G$2:$G$859,"Urssaf",Janvier!$D$2:$D$859)</f>
        <v>87282</v>
      </c>
      <c r="D47" s="14">
        <f>SUMIF(Février!$G$2:$G$878,"Urssaf",Février!$D$2:$D$878)</f>
        <v>92520</v>
      </c>
      <c r="E47" s="14">
        <f>SUMIF(Mars!$G$2:$G$743,"Urssaf",Mars!$D$2:$D$743)</f>
        <v>99636</v>
      </c>
      <c r="F47" s="14">
        <f>SUMIF(Avril!$G$2:$G$824,"Urssaf",Avril!$D$2:$D$824)</f>
        <v>95113</v>
      </c>
      <c r="G47" s="14">
        <f ca="1">SUMIF(Mai!$G$2:$G$746,"Urssaf",Mai!$D$2:$D$741)</f>
        <v>97960</v>
      </c>
      <c r="H47" s="14">
        <f>SUMIF(Juin!$G$2:$G$796,"Urssaf",Juin!$D$2:$D$796)</f>
        <v>103095</v>
      </c>
      <c r="I47" s="14">
        <f>SUMIF(Juillet!$G$2:$G$715,"Urssaf",Juillet!$D$2:$D$715)</f>
        <v>103450</v>
      </c>
      <c r="J47" s="14">
        <f>SUMIF(Aout!$G$2:$G$784,"Urssaf",Aout!$D$2:$D$784)</f>
        <v>102323</v>
      </c>
      <c r="K47" s="14">
        <f>SUMIF(Septembre!$G$2:$G$726,"Urssaf",Septembre!$D$2:$D$726)</f>
        <v>98758</v>
      </c>
      <c r="L47" s="14">
        <f>SUMIF(Octobre!$G$2:$G$713,"Urssaf",Octobre!$D$2:$D$713)</f>
        <v>100763</v>
      </c>
      <c r="M47" s="14">
        <f>SUMIF(Novembre!$G$2:$G$826,"Urssaf",Novembre!$D$2:$D$826)</f>
        <v>101581</v>
      </c>
      <c r="N47" s="14">
        <f>SUMIF(Décembre!$G$2:$G$956,"Urssaf",Décembre!$D$2:$D$956)</f>
        <v>106441</v>
      </c>
      <c r="P47" s="14">
        <f ca="1">SUM(D47:N47)</f>
        <v>1101640</v>
      </c>
      <c r="R47" s="34">
        <f ca="1">P47-P53</f>
        <v>-102845</v>
      </c>
    </row>
    <row r="48" spans="1:18" ht="18" customHeight="1" x14ac:dyDescent="0.3">
      <c r="A48" s="108"/>
      <c r="B48" s="13" t="s">
        <v>18</v>
      </c>
      <c r="C48" s="14">
        <f>SUMIF(Janvier!$G$2:$G$859,"Retraite",Janvier!$D$2:$D$859)</f>
        <v>32122.63</v>
      </c>
      <c r="D48" s="14">
        <f>SUMIF(Février!$G$2:$G$878,"Retraite",Février!$D$2:$D$878)</f>
        <v>33001.03</v>
      </c>
      <c r="E48" s="14">
        <f>SUMIF(Mars!$G$2:$G$743,"Retraite",Mars!$D$2:$D$743)</f>
        <v>35347.279999999999</v>
      </c>
      <c r="F48" s="14">
        <f>SUMIF(Avril!$G$2:$G$824,"Retraite",Avril!$D$2:$D$824)</f>
        <v>33634.25</v>
      </c>
      <c r="G48" s="14">
        <f ca="1">SUMIF(Mai!$G$2:$G$746,"Retraite",Mai!$D$2:$D$741)</f>
        <v>33385.949999999997</v>
      </c>
      <c r="H48" s="14">
        <f>SUMIF(Juin!$G$2:$G$796,"Retraite",Juin!$D$2:$D$796)</f>
        <v>35477.54</v>
      </c>
      <c r="I48" s="14">
        <f>SUMIF(Juillet!$G$2:$G$715,"Retraite",Juillet!$D$2:$D$715)</f>
        <v>35444.61</v>
      </c>
      <c r="J48" s="14">
        <f>SUMIF(Aout!$G$2:$G$784,"Retraite",Aout!$D$2:$D$784)</f>
        <v>35512.04</v>
      </c>
      <c r="K48" s="14">
        <f>SUMIF(Septembre!$G$2:$G$726,"Retraite",Septembre!$D$2:$D$726)</f>
        <v>33221.550000000003</v>
      </c>
      <c r="L48" s="14">
        <f>SUMIF(Octobre!$G$2:$G$713,"Retraite",Octobre!$D$2:$D$713)</f>
        <v>34823.99</v>
      </c>
      <c r="M48" s="14">
        <f>SUMIF(Novembre!$G$2:$G$826,"Retraite",Novembre!$D$2:$D$826)</f>
        <v>35085.660000000003</v>
      </c>
      <c r="N48" s="14">
        <f>SUMIF(Décembre!$G$2:$G$956,"Retraite",Décembre!$D$2:$D$956)</f>
        <v>36872.25</v>
      </c>
      <c r="P48" s="14">
        <f ca="1">SUM(D48:N48)</f>
        <v>381806.15</v>
      </c>
      <c r="R48" s="34">
        <f ca="1">P48-P54</f>
        <v>-35105.229999999981</v>
      </c>
    </row>
    <row r="49" spans="1:18" ht="18" customHeight="1" x14ac:dyDescent="0.3">
      <c r="A49" s="108"/>
      <c r="B49" s="13" t="s">
        <v>11</v>
      </c>
      <c r="C49" s="14">
        <f>SUMIF(Janvier!$G$2:$G$859,"Prévoyance",Janvier!$D$2:$D$859)</f>
        <v>0</v>
      </c>
      <c r="D49" s="14">
        <f>SUMIF(Février!$G$2:$G$878,"Prévoyance",Février!$D$2:$D$878)</f>
        <v>8770.83</v>
      </c>
      <c r="E49" s="14">
        <f>SUMIF(Mars!$G$2:$G$743,"Prévoyance",Mars!$D$2:$D$743)</f>
        <v>0</v>
      </c>
      <c r="F49" s="14">
        <f>SUMIF(Avril!$G$2:$G$824,"Prévoyance",Avril!$D$2:$D$824)</f>
        <v>9419.5499999999993</v>
      </c>
      <c r="G49" s="14">
        <f ca="1">SUMIF(Mai!$G$2:$G$746,"Prévoyance",Mai!$D$2:$D$741)</f>
        <v>0</v>
      </c>
      <c r="H49" s="14">
        <f>SUMIF(Juin!$G$2:$G$796,"Prévoyance",Juin!$D$2:$D$796)</f>
        <v>0</v>
      </c>
      <c r="I49" s="14">
        <f>SUMIF(Juillet!$G$2:$G$715,"Prévoyance",Juillet!$D$2:$D$715)</f>
        <v>9680.85</v>
      </c>
      <c r="J49" s="14">
        <f>SUMIF(Aout!$G$2:$G$784,"Prévoyance",Aout!$D$2:$D$784)</f>
        <v>0</v>
      </c>
      <c r="K49" s="14">
        <f>SUMIF(Septembre!$G$2:$G$726,"Prévoyance",Septembre!$D$2:$D$726)</f>
        <v>0</v>
      </c>
      <c r="L49" s="14">
        <f>SUMIF(Octobre!$G$2:$G$713,"Prévoyance",Octobre!$D$2:$D$713)</f>
        <v>9699.51</v>
      </c>
      <c r="M49" s="14">
        <f>SUMIF(Novembre!$G$2:$G$826,"Prévoyance",Novembre!$D$2:$D$826)</f>
        <v>0</v>
      </c>
      <c r="N49" s="14">
        <f>SUMIF(Décembre!$G$2:$G$956,"Prévoyance",Décembre!$D$2:$D$956)</f>
        <v>0</v>
      </c>
      <c r="P49" s="14">
        <f ca="1">SUM(F49:N49)</f>
        <v>28799.910000000003</v>
      </c>
      <c r="R49" s="34">
        <f ca="1">P49-P55</f>
        <v>-9894.25</v>
      </c>
    </row>
    <row r="50" spans="1:18" ht="18" customHeight="1" x14ac:dyDescent="0.3">
      <c r="A50" s="108"/>
      <c r="B50" s="13" t="s">
        <v>23</v>
      </c>
      <c r="C50" s="14">
        <f>SUMIF(Janvier!$G$2:$G$859,"Mutuelle",Janvier!$D$2:$D$859)</f>
        <v>0</v>
      </c>
      <c r="D50" s="14">
        <f>SUMIF(Février!$G$2:$G$878,"Mutuelle",Février!$D$2:$D$878)</f>
        <v>9074.94</v>
      </c>
      <c r="E50" s="14">
        <f>SUMIF(Mars!$G$2:$G$743,"Mutuelle",Mars!$D$2:$D$743)</f>
        <v>0</v>
      </c>
      <c r="F50" s="14">
        <f>SUMIF(Avril!$G$2:$G$728,"Mutuelle",Avril!$D$2:$D$728)</f>
        <v>11785.2</v>
      </c>
      <c r="G50" s="14">
        <f ca="1">SUMIF(Mai!$G$2:$G$650,"Mutuelle",Mai!$D$2:$D$645)</f>
        <v>0</v>
      </c>
      <c r="H50" s="14">
        <f>SUMIF(Juin!$G$2:$G$796,"Mutuelle",Juin!$D$2:$D$796)</f>
        <v>0</v>
      </c>
      <c r="I50" s="14">
        <f>SUMIF(Juillet!$G$2:$G$715,"Mutuelle",Juillet!$D$2:$D$715)</f>
        <v>12075</v>
      </c>
      <c r="J50" s="14">
        <f>SUMIF(Aout!$G$2:$G$784,"Mutuelle",Aout!$D$2:$D$784)</f>
        <v>0</v>
      </c>
      <c r="K50" s="14">
        <f>SUMIF(Septembre!$G$2:$G$726,"Mutuelle",Septembre!$D$2:$D$726)</f>
        <v>0</v>
      </c>
      <c r="L50" s="14">
        <f>SUMIF(Octobre!$G$2:$G$713,"Mutuelle",Octobre!$D$2:$D$713)</f>
        <v>12751.2</v>
      </c>
      <c r="M50" s="14">
        <f>SUMIF(Novembre!$G$2:$G$826,"Mutuelle",Novembre!$D$2:$D$826)</f>
        <v>0</v>
      </c>
      <c r="N50" s="14">
        <f>SUMIF(Décembre!$G$2:$G$956,"Mutuelle",Décembre!$D$2:$D$956)</f>
        <v>0</v>
      </c>
      <c r="P50" s="14">
        <f ca="1">SUM(E50:N50)</f>
        <v>36611.4</v>
      </c>
      <c r="R50" s="34">
        <f ca="1">P50-P56</f>
        <v>-12171.599999999991</v>
      </c>
    </row>
    <row r="51" spans="1:18" ht="18" customHeight="1" thickBot="1" x14ac:dyDescent="0.35">
      <c r="A51" s="109"/>
      <c r="B51" s="13" t="s">
        <v>17</v>
      </c>
      <c r="C51" s="14">
        <f>SUMIF(Janvier!$G$2:$G$859,"PAS",Janvier!$D$2:$D$859)</f>
        <v>17854</v>
      </c>
      <c r="D51" s="14">
        <f>SUMIF(Février!$G$2:$G$878,"PAS",Février!$D$2:$D$878)</f>
        <v>15233</v>
      </c>
      <c r="E51" s="14">
        <f>SUMIF(Mars!$G$2:$G$743,"PAS",Mars!$D$2:$D$743)</f>
        <v>16160</v>
      </c>
      <c r="F51" s="14">
        <f>SUMIF(Avril!$G$2:$G$824,"PAS",Avril!$D$2:$D$824)</f>
        <v>14536</v>
      </c>
      <c r="G51" s="14">
        <f ca="1">SUMIF(Mai!$G$2:$G$746,"PAS",Mai!$D$2:$D$741)</f>
        <v>14318</v>
      </c>
      <c r="H51" s="14">
        <f>SUMIF(Juin!$G$2:$G$796,"PAS",Juin!$D$2:$D$796)</f>
        <v>14617</v>
      </c>
      <c r="I51" s="14">
        <f>SUMIF(Juillet!$G$2:$G$715,"PAS",Juillet!$D$2:$D$715)</f>
        <v>15554</v>
      </c>
      <c r="J51" s="14">
        <f>SUMIF(Aout!$G$2:$G$784,"PAS",Aout!$D$2:$D$784)</f>
        <v>16196</v>
      </c>
      <c r="K51" s="14">
        <f>SUMIF(Septembre!$G$2:$G$726,"PAS",Septembre!$D$2:$D$726)</f>
        <v>16251</v>
      </c>
      <c r="L51" s="14">
        <f>SUMIF(Octobre!$G$2:$G$713,"PAS",Octobre!$D$2:$D$713)</f>
        <v>21478</v>
      </c>
      <c r="M51" s="14">
        <f>SUMIF(Novembre!$G$2:$G$746,"PAS",Novembre!$D$2:$D$746)</f>
        <v>21410</v>
      </c>
      <c r="N51" s="14">
        <f>SUMIF(Décembre!$G$2:$G$956,"PAS",Décembre!$D$2:$D$956)</f>
        <v>21725</v>
      </c>
      <c r="P51" s="14">
        <f ca="1">SUM(D51:N51)</f>
        <v>187478</v>
      </c>
      <c r="R51" s="34">
        <f ca="1">P51-P57</f>
        <v>-21291.01999999999</v>
      </c>
    </row>
    <row r="52" spans="1:18" ht="15" thickBot="1" x14ac:dyDescent="0.35"/>
    <row r="53" spans="1:18" s="3" customFormat="1" ht="20.25" customHeight="1" x14ac:dyDescent="0.3">
      <c r="A53" s="104" t="s">
        <v>54</v>
      </c>
      <c r="B53" s="35" t="s">
        <v>45</v>
      </c>
      <c r="C53" s="74">
        <f>5+92516</f>
        <v>92521</v>
      </c>
      <c r="D53" s="74">
        <v>99636</v>
      </c>
      <c r="E53" s="74">
        <f>95113+2</f>
        <v>95115</v>
      </c>
      <c r="F53" s="74">
        <v>97958</v>
      </c>
      <c r="G53" s="74">
        <v>103095</v>
      </c>
      <c r="H53" s="74">
        <v>103450</v>
      </c>
      <c r="I53" s="74">
        <v>102337</v>
      </c>
      <c r="J53" s="74">
        <f>98744+19</f>
        <v>98763</v>
      </c>
      <c r="K53" s="74">
        <f>100743+7</f>
        <v>100750</v>
      </c>
      <c r="L53" s="36">
        <v>101574</v>
      </c>
      <c r="M53" s="36">
        <v>106441</v>
      </c>
      <c r="N53" s="46">
        <v>102845</v>
      </c>
      <c r="P53" s="36">
        <f>SUM(C53:N53)</f>
        <v>1204485</v>
      </c>
    </row>
    <row r="54" spans="1:18" s="3" customFormat="1" ht="20.25" customHeight="1" x14ac:dyDescent="0.3">
      <c r="A54" s="105"/>
      <c r="B54" s="35" t="s">
        <v>46</v>
      </c>
      <c r="C54" s="74">
        <v>33001.03</v>
      </c>
      <c r="D54" s="74">
        <v>35347.279999999999</v>
      </c>
      <c r="E54" s="74">
        <v>33634.25</v>
      </c>
      <c r="F54" s="74">
        <v>33385.949999999997</v>
      </c>
      <c r="G54" s="74">
        <v>35477.54</v>
      </c>
      <c r="H54" s="74">
        <v>35444.61</v>
      </c>
      <c r="I54" s="74">
        <v>35512.04</v>
      </c>
      <c r="J54" s="74">
        <v>33221.550000000003</v>
      </c>
      <c r="K54" s="75">
        <v>34823.99</v>
      </c>
      <c r="L54" s="36">
        <v>35085.660000000003</v>
      </c>
      <c r="M54" s="36">
        <v>36872.25</v>
      </c>
      <c r="N54" s="36">
        <v>35105.230000000003</v>
      </c>
      <c r="P54" s="36">
        <f>SUM(C54:N54)</f>
        <v>416911.38</v>
      </c>
    </row>
    <row r="55" spans="1:18" s="3" customFormat="1" ht="20.25" customHeight="1" x14ac:dyDescent="0.3">
      <c r="A55" s="105"/>
      <c r="B55" s="35" t="s">
        <v>60</v>
      </c>
      <c r="C55" s="74">
        <v>3069.11</v>
      </c>
      <c r="D55" s="74">
        <v>3255.02</v>
      </c>
      <c r="E55" s="74">
        <v>3095.42</v>
      </c>
      <c r="F55" s="74">
        <v>3130.29</v>
      </c>
      <c r="G55" s="74">
        <v>3279.82</v>
      </c>
      <c r="H55" s="74">
        <v>3270.74</v>
      </c>
      <c r="I55" s="74">
        <v>3283.93</v>
      </c>
      <c r="J55" s="74">
        <v>3178.64</v>
      </c>
      <c r="K55" s="74">
        <v>3236.94</v>
      </c>
      <c r="L55" s="36">
        <v>3257.26</v>
      </c>
      <c r="M55" s="46">
        <v>3406.58</v>
      </c>
      <c r="N55" s="36">
        <v>3230.41</v>
      </c>
      <c r="P55" s="36">
        <f>SUM(C55:N55)</f>
        <v>38694.160000000003</v>
      </c>
    </row>
    <row r="56" spans="1:18" s="3" customFormat="1" ht="20.25" customHeight="1" x14ac:dyDescent="0.3">
      <c r="A56" s="105"/>
      <c r="B56" s="35" t="s">
        <v>61</v>
      </c>
      <c r="C56" s="74">
        <v>4057.2</v>
      </c>
      <c r="D56" s="74">
        <v>3960.6</v>
      </c>
      <c r="E56" s="74">
        <v>3767.4</v>
      </c>
      <c r="F56" s="74">
        <v>3960.6</v>
      </c>
      <c r="G56" s="74">
        <v>4057.2</v>
      </c>
      <c r="H56" s="74">
        <v>4057.2</v>
      </c>
      <c r="I56" s="74">
        <v>4250.3999999999996</v>
      </c>
      <c r="J56" s="74">
        <v>4153.8</v>
      </c>
      <c r="K56" s="74">
        <v>4347</v>
      </c>
      <c r="L56" s="36">
        <v>3960.6</v>
      </c>
      <c r="M56" s="46">
        <v>4153.8</v>
      </c>
      <c r="N56" s="36">
        <v>4057.2</v>
      </c>
      <c r="P56" s="36">
        <f>SUM(C56:N56)</f>
        <v>48782.999999999993</v>
      </c>
    </row>
    <row r="57" spans="1:18" s="3" customFormat="1" ht="20.25" customHeight="1" thickBot="1" x14ac:dyDescent="0.35">
      <c r="A57" s="106"/>
      <c r="B57" s="35" t="s">
        <v>47</v>
      </c>
      <c r="C57" s="74">
        <v>15232.59</v>
      </c>
      <c r="D57" s="74">
        <v>16159.87</v>
      </c>
      <c r="E57" s="74">
        <v>14535.98</v>
      </c>
      <c r="F57" s="74">
        <v>14318.01</v>
      </c>
      <c r="G57" s="74">
        <v>14617.2</v>
      </c>
      <c r="H57" s="74">
        <v>15553.94</v>
      </c>
      <c r="I57" s="74">
        <v>16196.04</v>
      </c>
      <c r="J57" s="74">
        <v>16250.87</v>
      </c>
      <c r="K57" s="74">
        <f>21537.77-59.55</f>
        <v>21478.22</v>
      </c>
      <c r="L57" s="36">
        <v>21410.49</v>
      </c>
      <c r="M57" s="36">
        <v>21725.01</v>
      </c>
      <c r="N57" s="36">
        <v>21290.799999999999</v>
      </c>
      <c r="P57" s="36">
        <f>SUM(C57:N57)</f>
        <v>208769.02</v>
      </c>
    </row>
    <row r="58" spans="1:18" x14ac:dyDescent="0.3">
      <c r="H58" s="69"/>
    </row>
    <row r="59" spans="1:18" x14ac:dyDescent="0.3">
      <c r="I59" s="73"/>
      <c r="K59" s="73"/>
    </row>
    <row r="60" spans="1:18" x14ac:dyDescent="0.3">
      <c r="I60" s="72"/>
      <c r="K60" s="72"/>
    </row>
    <row r="61" spans="1:18" x14ac:dyDescent="0.3">
      <c r="E61" s="48"/>
      <c r="K61" s="70"/>
    </row>
    <row r="62" spans="1:18" x14ac:dyDescent="0.3">
      <c r="I62" s="72"/>
      <c r="K62" s="72"/>
    </row>
    <row r="63" spans="1:18" ht="15" thickBot="1" x14ac:dyDescent="0.35">
      <c r="E63" s="48"/>
      <c r="I63" s="71"/>
      <c r="K63" s="71"/>
    </row>
    <row r="64" spans="1:18" ht="18.75" customHeight="1" x14ac:dyDescent="0.3">
      <c r="A64" s="104" t="s">
        <v>63</v>
      </c>
      <c r="B64" s="86" t="s">
        <v>64</v>
      </c>
      <c r="C64" s="85">
        <f>SUM(C21:C37)+C18+C19+C45</f>
        <v>10741.43</v>
      </c>
      <c r="D64" s="85">
        <f t="shared" ref="D64:N64" si="9">SUM(D21:D37)+D18+D19+D45</f>
        <v>2594.8400000000006</v>
      </c>
      <c r="E64" s="85">
        <f t="shared" si="9"/>
        <v>18072.98</v>
      </c>
      <c r="F64" s="85">
        <f t="shared" si="9"/>
        <v>3309.8900000000003</v>
      </c>
      <c r="G64" s="85">
        <f t="shared" ca="1" si="9"/>
        <v>23886.65</v>
      </c>
      <c r="H64" s="85">
        <f t="shared" si="9"/>
        <v>20231.789999999997</v>
      </c>
      <c r="I64" s="85">
        <f t="shared" si="9"/>
        <v>4594.24</v>
      </c>
      <c r="J64" s="85">
        <f t="shared" si="9"/>
        <v>177.34999999999997</v>
      </c>
      <c r="K64" s="85">
        <f>SUM(K21:K37)+K18+K19+K45</f>
        <v>11960.25</v>
      </c>
      <c r="L64" s="85">
        <f t="shared" si="9"/>
        <v>6440.5300000000007</v>
      </c>
      <c r="M64" s="85">
        <f t="shared" si="9"/>
        <v>8185.1400000000012</v>
      </c>
      <c r="N64" s="85">
        <f t="shared" si="9"/>
        <v>11781.27</v>
      </c>
    </row>
    <row r="65" spans="1:14" ht="18.75" customHeight="1" x14ac:dyDescent="0.3">
      <c r="A65" s="105"/>
      <c r="B65" s="86" t="s">
        <v>66</v>
      </c>
      <c r="C65" s="85">
        <f>SUM(C12)/1.2</f>
        <v>17626</v>
      </c>
      <c r="D65" s="85">
        <f t="shared" ref="D65:N65" si="10">SUM(D12)/1.2</f>
        <v>23782.000000000004</v>
      </c>
      <c r="E65" s="85">
        <f t="shared" si="10"/>
        <v>47116</v>
      </c>
      <c r="F65" s="85">
        <f t="shared" si="10"/>
        <v>55456.166666666679</v>
      </c>
      <c r="G65" s="85">
        <f t="shared" ca="1" si="10"/>
        <v>52952.5</v>
      </c>
      <c r="H65" s="85">
        <f t="shared" si="10"/>
        <v>34444.000000000007</v>
      </c>
      <c r="I65" s="85">
        <f t="shared" si="10"/>
        <v>59691.166666666664</v>
      </c>
      <c r="J65" s="85">
        <f t="shared" si="10"/>
        <v>52138</v>
      </c>
      <c r="K65" s="85">
        <f t="shared" si="10"/>
        <v>27028</v>
      </c>
      <c r="L65" s="85">
        <f t="shared" si="10"/>
        <v>33222.833333333328</v>
      </c>
      <c r="M65" s="85">
        <f t="shared" si="10"/>
        <v>20624.500000000004</v>
      </c>
      <c r="N65" s="85">
        <f t="shared" si="10"/>
        <v>32733</v>
      </c>
    </row>
    <row r="66" spans="1:14" ht="18.75" customHeight="1" thickBot="1" x14ac:dyDescent="0.35">
      <c r="A66" s="106"/>
      <c r="B66" s="86" t="s">
        <v>65</v>
      </c>
      <c r="C66" s="85">
        <f>C7/1.2</f>
        <v>554034.00000000012</v>
      </c>
      <c r="D66" s="85">
        <f t="shared" ref="D66:N66" si="11">D7/1.2</f>
        <v>371710</v>
      </c>
      <c r="E66" s="85">
        <f t="shared" si="11"/>
        <v>496367.54166666674</v>
      </c>
      <c r="F66" s="85">
        <f t="shared" si="11"/>
        <v>544598</v>
      </c>
      <c r="G66" s="85">
        <f t="shared" ca="1" si="11"/>
        <v>443492.8000000001</v>
      </c>
      <c r="H66" s="85">
        <f t="shared" si="11"/>
        <v>409343.33333333337</v>
      </c>
      <c r="I66" s="85">
        <f t="shared" si="11"/>
        <v>502642.5</v>
      </c>
      <c r="J66" s="85">
        <f t="shared" si="11"/>
        <v>450067.95833333337</v>
      </c>
      <c r="K66" s="85">
        <f t="shared" si="11"/>
        <v>415007.30833333329</v>
      </c>
      <c r="L66" s="85">
        <f t="shared" si="11"/>
        <v>509707.07500000001</v>
      </c>
      <c r="M66" s="85">
        <f t="shared" si="11"/>
        <v>403773.13333333336</v>
      </c>
      <c r="N66" s="85">
        <f t="shared" si="11"/>
        <v>519833</v>
      </c>
    </row>
  </sheetData>
  <mergeCells count="3">
    <mergeCell ref="A53:A57"/>
    <mergeCell ref="A47:A51"/>
    <mergeCell ref="A64:A66"/>
  </mergeCells>
  <pageMargins left="0.7" right="0.7" top="0.75" bottom="0.75" header="0.3" footer="0.3"/>
  <pageSetup paperSize="9" orientation="portrait" r:id="rId1"/>
  <ignoredErrors>
    <ignoredError sqref="C34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1875" defaultRowHeight="14.4" x14ac:dyDescent="0.3"/>
  <cols>
    <col min="2" max="2" width="92" bestFit="1" customWidth="1"/>
  </cols>
  <sheetData>
    <row r="2" spans="2:2" x14ac:dyDescent="0.3">
      <c r="B2" s="23" t="s">
        <v>48</v>
      </c>
    </row>
    <row r="3" spans="2:2" x14ac:dyDescent="0.3">
      <c r="B3" s="23" t="s">
        <v>49</v>
      </c>
    </row>
    <row r="4" spans="2:2" x14ac:dyDescent="0.3">
      <c r="B4" s="23" t="s">
        <v>50</v>
      </c>
    </row>
    <row r="5" spans="2:2" x14ac:dyDescent="0.3">
      <c r="B5" s="23" t="s">
        <v>51</v>
      </c>
    </row>
    <row r="6" spans="2:2" x14ac:dyDescent="0.3">
      <c r="B6" s="23" t="s">
        <v>52</v>
      </c>
    </row>
    <row r="7" spans="2:2" x14ac:dyDescent="0.3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1" topLeftCell="A2" activePane="bottomLeft" state="frozen"/>
      <selection pane="bottomLeft" activeCell="B11" sqref="B11"/>
    </sheetView>
  </sheetViews>
  <sheetFormatPr baseColWidth="10" defaultColWidth="11.21875" defaultRowHeight="14.4" x14ac:dyDescent="0.3"/>
  <cols>
    <col min="1" max="1" width="10.6640625" style="60" bestFit="1" customWidth="1"/>
    <col min="2" max="2" width="42" style="51" bestFit="1" customWidth="1"/>
    <col min="3" max="3" width="10.88671875" style="50" bestFit="1" customWidth="1"/>
    <col min="4" max="4" width="9.88671875" style="51" bestFit="1" customWidth="1"/>
    <col min="5" max="5" width="10.33203125" style="53" bestFit="1" customWidth="1"/>
    <col min="6" max="6" width="92.88671875" style="56" bestFit="1" customWidth="1"/>
    <col min="7" max="7" width="17.33203125" style="51" bestFit="1" customWidth="1"/>
    <col min="8" max="8" width="9.21875" style="51" bestFit="1" customWidth="1"/>
    <col min="9" max="9" width="38" style="51" bestFit="1" customWidth="1"/>
    <col min="10" max="16384" width="11.21875" style="51"/>
  </cols>
  <sheetData>
    <row r="1" spans="1:8" customFormat="1" x14ac:dyDescent="0.3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">
      <c r="A2" s="87">
        <v>45323.059988425928</v>
      </c>
      <c r="B2" s="15" t="s">
        <v>69</v>
      </c>
      <c r="C2" s="87">
        <v>45323.06</v>
      </c>
      <c r="D2" s="15">
        <v>7.2</v>
      </c>
      <c r="E2" s="15"/>
      <c r="F2" s="80" t="s">
        <v>137</v>
      </c>
      <c r="G2" s="15" t="s">
        <v>8</v>
      </c>
      <c r="H2" s="15"/>
    </row>
    <row r="3" spans="1:8" x14ac:dyDescent="0.3">
      <c r="A3" s="87">
        <v>45323</v>
      </c>
      <c r="B3" s="15" t="s">
        <v>102</v>
      </c>
      <c r="C3" s="87">
        <v>45323.284120370372</v>
      </c>
      <c r="D3" s="15">
        <v>324</v>
      </c>
      <c r="E3" s="15"/>
      <c r="F3" s="80" t="s">
        <v>275</v>
      </c>
      <c r="G3" s="15" t="s">
        <v>24</v>
      </c>
      <c r="H3" s="15"/>
    </row>
    <row r="4" spans="1:8" x14ac:dyDescent="0.3">
      <c r="A4" s="88">
        <v>45323.352627314816</v>
      </c>
      <c r="B4" s="11" t="s">
        <v>276</v>
      </c>
      <c r="C4" s="88">
        <v>45323.352638888886</v>
      </c>
      <c r="D4" s="11">
        <v>502.85</v>
      </c>
      <c r="E4" s="11"/>
      <c r="F4" s="11" t="s">
        <v>264</v>
      </c>
      <c r="G4" s="11" t="s">
        <v>13</v>
      </c>
      <c r="H4" s="11"/>
    </row>
    <row r="5" spans="1:8" x14ac:dyDescent="0.3">
      <c r="A5" s="89">
        <v>45323.456921296296</v>
      </c>
      <c r="B5" s="19" t="s">
        <v>277</v>
      </c>
      <c r="C5" s="89">
        <v>45323.456921296296</v>
      </c>
      <c r="D5" s="19"/>
      <c r="E5" s="19">
        <v>6000</v>
      </c>
      <c r="F5" s="19" t="s">
        <v>283</v>
      </c>
      <c r="G5" s="19" t="s">
        <v>9</v>
      </c>
      <c r="H5" s="19"/>
    </row>
    <row r="6" spans="1:8" x14ac:dyDescent="0.3">
      <c r="A6" s="89">
        <v>45323.482534722221</v>
      </c>
      <c r="B6" s="19" t="s">
        <v>278</v>
      </c>
      <c r="C6" s="89">
        <v>45323.482534722221</v>
      </c>
      <c r="D6" s="19"/>
      <c r="E6" s="19">
        <v>9936</v>
      </c>
      <c r="F6" s="19" t="s">
        <v>284</v>
      </c>
      <c r="G6" s="19" t="s">
        <v>9</v>
      </c>
      <c r="H6" s="19"/>
    </row>
    <row r="7" spans="1:8" s="54" customFormat="1" x14ac:dyDescent="0.3">
      <c r="A7" s="89">
        <v>45323.493564814817</v>
      </c>
      <c r="B7" s="19" t="s">
        <v>278</v>
      </c>
      <c r="C7" s="89">
        <v>45323.493564814817</v>
      </c>
      <c r="D7" s="19"/>
      <c r="E7" s="19">
        <v>13920</v>
      </c>
      <c r="F7" s="19" t="s">
        <v>285</v>
      </c>
      <c r="G7" s="19" t="s">
        <v>9</v>
      </c>
      <c r="H7" s="19"/>
    </row>
    <row r="8" spans="1:8" x14ac:dyDescent="0.3">
      <c r="A8" s="87">
        <v>45323.679108796299</v>
      </c>
      <c r="B8" s="15" t="s">
        <v>220</v>
      </c>
      <c r="C8" s="87">
        <v>45323.679108796299</v>
      </c>
      <c r="D8" s="15"/>
      <c r="E8" s="15">
        <v>60.99</v>
      </c>
      <c r="F8" s="80"/>
      <c r="G8" s="15" t="s">
        <v>14</v>
      </c>
      <c r="H8" s="15"/>
    </row>
    <row r="9" spans="1:8" x14ac:dyDescent="0.3">
      <c r="A9" s="91">
        <v>45324</v>
      </c>
      <c r="B9" s="13" t="s">
        <v>279</v>
      </c>
      <c r="C9" s="91">
        <v>45324.267789351848</v>
      </c>
      <c r="D9" s="13">
        <v>8770.83</v>
      </c>
      <c r="E9" s="13"/>
      <c r="F9" s="13" t="s">
        <v>286</v>
      </c>
      <c r="G9" s="13" t="s">
        <v>11</v>
      </c>
      <c r="H9" s="13"/>
    </row>
    <row r="10" spans="1:8" x14ac:dyDescent="0.3">
      <c r="A10" s="91">
        <v>45324</v>
      </c>
      <c r="B10" s="13" t="s">
        <v>279</v>
      </c>
      <c r="C10" s="91">
        <v>45324.278680555559</v>
      </c>
      <c r="D10" s="13">
        <v>9074.94</v>
      </c>
      <c r="E10" s="13"/>
      <c r="F10" s="13" t="s">
        <v>287</v>
      </c>
      <c r="G10" s="13" t="s">
        <v>23</v>
      </c>
      <c r="H10" s="13"/>
    </row>
    <row r="11" spans="1:8" x14ac:dyDescent="0.3">
      <c r="A11" s="90">
        <v>45324.440462962964</v>
      </c>
      <c r="B11" s="22" t="s">
        <v>170</v>
      </c>
      <c r="C11" s="90">
        <v>45324.440462962964</v>
      </c>
      <c r="D11" s="22">
        <v>18000</v>
      </c>
      <c r="E11" s="22"/>
      <c r="F11" s="22" t="s">
        <v>288</v>
      </c>
      <c r="G11" s="22" t="s">
        <v>1083</v>
      </c>
      <c r="H11" s="22"/>
    </row>
    <row r="12" spans="1:8" x14ac:dyDescent="0.3">
      <c r="A12" s="90">
        <v>45324.440462962964</v>
      </c>
      <c r="B12" s="22" t="s">
        <v>280</v>
      </c>
      <c r="C12" s="90">
        <v>45324.440462962964</v>
      </c>
      <c r="D12" s="22">
        <v>8640</v>
      </c>
      <c r="E12" s="22"/>
      <c r="F12" s="22" t="s">
        <v>289</v>
      </c>
      <c r="G12" s="22" t="s">
        <v>10</v>
      </c>
      <c r="H12" s="22"/>
    </row>
    <row r="13" spans="1:8" x14ac:dyDescent="0.3">
      <c r="A13" s="89">
        <v>45324.452499999999</v>
      </c>
      <c r="B13" s="19" t="s">
        <v>281</v>
      </c>
      <c r="C13" s="89">
        <v>45324.452499999999</v>
      </c>
      <c r="D13" s="19"/>
      <c r="E13" s="19">
        <v>12600</v>
      </c>
      <c r="F13" s="19" t="s">
        <v>290</v>
      </c>
      <c r="G13" s="19" t="s">
        <v>9</v>
      </c>
      <c r="H13" s="19"/>
    </row>
    <row r="14" spans="1:8" x14ac:dyDescent="0.3">
      <c r="A14" s="89">
        <v>45324.478472222225</v>
      </c>
      <c r="B14" s="19" t="s">
        <v>282</v>
      </c>
      <c r="C14" s="89">
        <v>45324.478472222225</v>
      </c>
      <c r="D14" s="19"/>
      <c r="E14" s="19">
        <v>7056</v>
      </c>
      <c r="F14" s="19"/>
      <c r="G14" s="19" t="s">
        <v>9</v>
      </c>
      <c r="H14" s="19"/>
    </row>
    <row r="15" spans="1:8" s="54" customFormat="1" x14ac:dyDescent="0.3">
      <c r="A15" s="89">
        <v>45324.634571759256</v>
      </c>
      <c r="B15" s="19" t="s">
        <v>163</v>
      </c>
      <c r="C15" s="89">
        <v>45324.634571759256</v>
      </c>
      <c r="D15" s="19"/>
      <c r="E15" s="19">
        <v>12000</v>
      </c>
      <c r="F15" s="19" t="s">
        <v>292</v>
      </c>
      <c r="G15" s="19" t="s">
        <v>9</v>
      </c>
      <c r="H15" s="19"/>
    </row>
    <row r="16" spans="1:8" s="54" customFormat="1" x14ac:dyDescent="0.3">
      <c r="A16" s="87">
        <v>45323.919317129628</v>
      </c>
      <c r="B16" s="15" t="s">
        <v>130</v>
      </c>
      <c r="C16" s="87">
        <v>45323.919317129628</v>
      </c>
      <c r="D16" s="15">
        <v>1.28</v>
      </c>
      <c r="E16" s="15"/>
      <c r="F16" s="80"/>
      <c r="G16" s="15" t="s">
        <v>59</v>
      </c>
      <c r="H16" s="15"/>
    </row>
    <row r="17" spans="1:8" s="54" customFormat="1" x14ac:dyDescent="0.3">
      <c r="A17" s="90">
        <v>45324.440682870372</v>
      </c>
      <c r="B17" s="22" t="s">
        <v>171</v>
      </c>
      <c r="C17" s="90">
        <v>45324.440682870372</v>
      </c>
      <c r="D17" s="22">
        <v>4454.3999999999996</v>
      </c>
      <c r="E17" s="22"/>
      <c r="F17" s="22" t="s">
        <v>293</v>
      </c>
      <c r="G17" s="22" t="s">
        <v>10</v>
      </c>
      <c r="H17" s="22"/>
    </row>
    <row r="18" spans="1:8" s="54" customFormat="1" x14ac:dyDescent="0.3">
      <c r="A18" s="90">
        <v>45324.440659722219</v>
      </c>
      <c r="B18" s="22" t="s">
        <v>171</v>
      </c>
      <c r="C18" s="90">
        <v>45324.440659722219</v>
      </c>
      <c r="D18" s="22">
        <v>840</v>
      </c>
      <c r="E18" s="22"/>
      <c r="F18" s="22" t="s">
        <v>294</v>
      </c>
      <c r="G18" s="22" t="s">
        <v>10</v>
      </c>
      <c r="H18" s="22"/>
    </row>
    <row r="19" spans="1:8" s="54" customFormat="1" x14ac:dyDescent="0.3">
      <c r="A19" s="90">
        <v>45324.440648148149</v>
      </c>
      <c r="B19" s="22" t="s">
        <v>291</v>
      </c>
      <c r="C19" s="90">
        <v>45324.440648148149</v>
      </c>
      <c r="D19" s="22">
        <v>3948</v>
      </c>
      <c r="E19" s="22"/>
      <c r="F19" s="22" t="s">
        <v>295</v>
      </c>
      <c r="G19" s="22" t="s">
        <v>10</v>
      </c>
      <c r="H19" s="22"/>
    </row>
    <row r="20" spans="1:8" s="54" customFormat="1" x14ac:dyDescent="0.3">
      <c r="A20" s="90">
        <v>45324.440682870372</v>
      </c>
      <c r="B20" s="22" t="s">
        <v>171</v>
      </c>
      <c r="C20" s="90">
        <v>45324.440682870372</v>
      </c>
      <c r="D20" s="22">
        <v>4656</v>
      </c>
      <c r="E20" s="22"/>
      <c r="F20" s="22" t="s">
        <v>296</v>
      </c>
      <c r="G20" s="22" t="s">
        <v>10</v>
      </c>
      <c r="H20" s="22"/>
    </row>
    <row r="21" spans="1:8" s="54" customFormat="1" x14ac:dyDescent="0.3">
      <c r="A21" s="90">
        <v>45324.440671296295</v>
      </c>
      <c r="B21" s="22" t="s">
        <v>171</v>
      </c>
      <c r="C21" s="90">
        <v>45324.440671296295</v>
      </c>
      <c r="D21" s="22">
        <v>6000</v>
      </c>
      <c r="E21" s="22"/>
      <c r="F21" s="22" t="s">
        <v>294</v>
      </c>
      <c r="G21" s="22" t="s">
        <v>10</v>
      </c>
      <c r="H21" s="22"/>
    </row>
    <row r="22" spans="1:8" x14ac:dyDescent="0.3">
      <c r="A22" s="88">
        <v>45327.349236111113</v>
      </c>
      <c r="B22" s="11" t="s">
        <v>297</v>
      </c>
      <c r="C22" s="88">
        <v>45327.462743055556</v>
      </c>
      <c r="D22" s="11">
        <v>29.2</v>
      </c>
      <c r="E22" s="11"/>
      <c r="F22" s="11" t="s">
        <v>303</v>
      </c>
      <c r="G22" s="11" t="s">
        <v>583</v>
      </c>
      <c r="H22" s="11"/>
    </row>
    <row r="23" spans="1:8" s="54" customFormat="1" x14ac:dyDescent="0.3">
      <c r="A23" s="88">
        <v>45327.34878472222</v>
      </c>
      <c r="B23" s="11" t="s">
        <v>107</v>
      </c>
      <c r="C23" s="88">
        <v>45327.462743055556</v>
      </c>
      <c r="D23" s="11">
        <v>274.93</v>
      </c>
      <c r="E23" s="11"/>
      <c r="F23" s="11" t="s">
        <v>73</v>
      </c>
      <c r="G23" s="92" t="s">
        <v>62</v>
      </c>
      <c r="H23" s="11"/>
    </row>
    <row r="24" spans="1:8" s="54" customFormat="1" x14ac:dyDescent="0.3">
      <c r="A24" s="88">
        <v>45327.349768518521</v>
      </c>
      <c r="B24" s="11" t="s">
        <v>297</v>
      </c>
      <c r="C24" s="88">
        <v>45327.462893518517</v>
      </c>
      <c r="D24" s="11">
        <v>187.87</v>
      </c>
      <c r="E24" s="11"/>
      <c r="F24" s="11" t="s">
        <v>304</v>
      </c>
      <c r="G24" s="11" t="s">
        <v>583</v>
      </c>
      <c r="H24" s="11"/>
    </row>
    <row r="25" spans="1:8" x14ac:dyDescent="0.3">
      <c r="A25" s="88">
        <v>45327.348611111112</v>
      </c>
      <c r="B25" s="11" t="s">
        <v>106</v>
      </c>
      <c r="C25" s="88">
        <v>45327.462905092594</v>
      </c>
      <c r="D25" s="11">
        <v>761.92</v>
      </c>
      <c r="E25" s="11"/>
      <c r="F25" s="11" t="s">
        <v>93</v>
      </c>
      <c r="G25" s="92" t="s">
        <v>62</v>
      </c>
      <c r="H25" s="11"/>
    </row>
    <row r="26" spans="1:8" x14ac:dyDescent="0.3">
      <c r="A26" s="88">
        <v>45327.348611111112</v>
      </c>
      <c r="B26" s="11" t="s">
        <v>108</v>
      </c>
      <c r="C26" s="88">
        <v>45327.462939814817</v>
      </c>
      <c r="D26" s="11">
        <v>342.76</v>
      </c>
      <c r="E26" s="11"/>
      <c r="F26" s="11" t="s">
        <v>82</v>
      </c>
      <c r="G26" s="92" t="s">
        <v>62</v>
      </c>
      <c r="H26" s="11"/>
    </row>
    <row r="27" spans="1:8" x14ac:dyDescent="0.3">
      <c r="A27" s="88">
        <v>45327.348564814813</v>
      </c>
      <c r="B27" s="11" t="s">
        <v>119</v>
      </c>
      <c r="C27" s="88">
        <v>45327.463043981479</v>
      </c>
      <c r="D27" s="11">
        <v>575.96</v>
      </c>
      <c r="E27" s="11"/>
      <c r="F27" s="11" t="s">
        <v>85</v>
      </c>
      <c r="G27" s="92" t="s">
        <v>62</v>
      </c>
      <c r="H27" s="11"/>
    </row>
    <row r="28" spans="1:8" x14ac:dyDescent="0.3">
      <c r="A28" s="88">
        <v>45327.34883101852</v>
      </c>
      <c r="B28" s="11" t="s">
        <v>111</v>
      </c>
      <c r="C28" s="88">
        <v>45327.463067129633</v>
      </c>
      <c r="D28" s="11">
        <v>544.30999999999995</v>
      </c>
      <c r="E28" s="11"/>
      <c r="F28" s="11" t="s">
        <v>77</v>
      </c>
      <c r="G28" s="92" t="s">
        <v>62</v>
      </c>
      <c r="H28" s="11"/>
    </row>
    <row r="29" spans="1:8" x14ac:dyDescent="0.3">
      <c r="A29" s="88">
        <v>45327.347337962965</v>
      </c>
      <c r="B29" s="11" t="s">
        <v>298</v>
      </c>
      <c r="C29" s="88">
        <v>45327.463067129633</v>
      </c>
      <c r="D29" s="11">
        <v>1797.01</v>
      </c>
      <c r="E29" s="11"/>
      <c r="F29" s="11" t="s">
        <v>305</v>
      </c>
      <c r="G29" s="11" t="s">
        <v>12</v>
      </c>
      <c r="H29" s="11"/>
    </row>
    <row r="30" spans="1:8" x14ac:dyDescent="0.3">
      <c r="A30" s="88">
        <v>45327.348541666666</v>
      </c>
      <c r="B30" s="11" t="s">
        <v>299</v>
      </c>
      <c r="C30" s="88">
        <v>45327.463136574072</v>
      </c>
      <c r="D30" s="11">
        <v>412.05</v>
      </c>
      <c r="E30" s="11"/>
      <c r="F30" s="11" t="s">
        <v>236</v>
      </c>
      <c r="G30" s="92" t="s">
        <v>62</v>
      </c>
      <c r="H30" s="11"/>
    </row>
    <row r="31" spans="1:8" x14ac:dyDescent="0.3">
      <c r="A31" s="88">
        <v>45327.348738425928</v>
      </c>
      <c r="B31" s="11" t="s">
        <v>118</v>
      </c>
      <c r="C31" s="88">
        <v>45327.463148148148</v>
      </c>
      <c r="D31" s="11">
        <v>324.58</v>
      </c>
      <c r="E31" s="11"/>
      <c r="F31" s="11" t="s">
        <v>96</v>
      </c>
      <c r="G31" s="92" t="s">
        <v>62</v>
      </c>
      <c r="H31" s="11"/>
    </row>
    <row r="32" spans="1:8" x14ac:dyDescent="0.3">
      <c r="A32" s="88">
        <v>45327.348657407405</v>
      </c>
      <c r="B32" s="11" t="s">
        <v>116</v>
      </c>
      <c r="C32" s="88">
        <v>45327.463217592594</v>
      </c>
      <c r="D32" s="11">
        <v>475.2</v>
      </c>
      <c r="E32" s="11"/>
      <c r="F32" s="11" t="s">
        <v>95</v>
      </c>
      <c r="G32" s="92" t="s">
        <v>62</v>
      </c>
      <c r="H32" s="11"/>
    </row>
    <row r="33" spans="1:8" x14ac:dyDescent="0.3">
      <c r="A33" s="88">
        <v>45327.348611111112</v>
      </c>
      <c r="B33" s="11" t="s">
        <v>115</v>
      </c>
      <c r="C33" s="88">
        <v>45327.463217592594</v>
      </c>
      <c r="D33" s="11">
        <v>525.52</v>
      </c>
      <c r="E33" s="11"/>
      <c r="F33" s="11" t="s">
        <v>147</v>
      </c>
      <c r="G33" s="92" t="s">
        <v>62</v>
      </c>
      <c r="H33" s="11"/>
    </row>
    <row r="34" spans="1:8" x14ac:dyDescent="0.3">
      <c r="A34" s="88">
        <v>45327.348819444444</v>
      </c>
      <c r="B34" s="11" t="s">
        <v>105</v>
      </c>
      <c r="C34" s="88">
        <v>45327.463240740741</v>
      </c>
      <c r="D34" s="11">
        <v>379.75</v>
      </c>
      <c r="E34" s="11"/>
      <c r="F34" s="11" t="s">
        <v>84</v>
      </c>
      <c r="G34" s="92" t="s">
        <v>62</v>
      </c>
      <c r="H34" s="11"/>
    </row>
    <row r="35" spans="1:8" x14ac:dyDescent="0.3">
      <c r="A35" s="88">
        <v>45327.348634259259</v>
      </c>
      <c r="B35" s="11" t="s">
        <v>122</v>
      </c>
      <c r="C35" s="88">
        <v>45327.463240740741</v>
      </c>
      <c r="D35" s="11">
        <v>272.04000000000002</v>
      </c>
      <c r="E35" s="11"/>
      <c r="F35" s="11" t="s">
        <v>83</v>
      </c>
      <c r="G35" s="92" t="s">
        <v>62</v>
      </c>
      <c r="H35" s="11"/>
    </row>
    <row r="36" spans="1:8" x14ac:dyDescent="0.3">
      <c r="A36" s="88">
        <v>45327.348634259259</v>
      </c>
      <c r="B36" s="11" t="s">
        <v>104</v>
      </c>
      <c r="C36" s="88">
        <v>45327.463263888887</v>
      </c>
      <c r="D36" s="11">
        <v>309.91000000000003</v>
      </c>
      <c r="E36" s="11"/>
      <c r="F36" s="11" t="s">
        <v>76</v>
      </c>
      <c r="G36" s="92" t="s">
        <v>62</v>
      </c>
      <c r="H36" s="11"/>
    </row>
    <row r="37" spans="1:8" x14ac:dyDescent="0.3">
      <c r="A37" s="88">
        <v>45327.346805555557</v>
      </c>
      <c r="B37" s="11" t="s">
        <v>300</v>
      </c>
      <c r="C37" s="88">
        <v>45327.463263888887</v>
      </c>
      <c r="D37" s="11">
        <v>915.99</v>
      </c>
      <c r="E37" s="11"/>
      <c r="F37" s="11" t="s">
        <v>306</v>
      </c>
      <c r="G37" s="11" t="s">
        <v>12</v>
      </c>
      <c r="H37" s="11"/>
    </row>
    <row r="38" spans="1:8" x14ac:dyDescent="0.3">
      <c r="A38" s="88">
        <v>45327.348611111112</v>
      </c>
      <c r="B38" s="11" t="s">
        <v>109</v>
      </c>
      <c r="C38" s="88">
        <v>45327.463287037041</v>
      </c>
      <c r="D38" s="11">
        <v>416.28</v>
      </c>
      <c r="E38" s="11"/>
      <c r="F38" s="11" t="s">
        <v>143</v>
      </c>
      <c r="G38" s="92" t="s">
        <v>62</v>
      </c>
      <c r="H38" s="11"/>
    </row>
    <row r="39" spans="1:8" x14ac:dyDescent="0.3">
      <c r="A39" s="88">
        <v>45327.348807870374</v>
      </c>
      <c r="B39" s="11" t="s">
        <v>301</v>
      </c>
      <c r="C39" s="88">
        <v>45327.46329861111</v>
      </c>
      <c r="D39" s="11">
        <v>549.82000000000005</v>
      </c>
      <c r="E39" s="11"/>
      <c r="F39" s="11" t="s">
        <v>307</v>
      </c>
      <c r="G39" s="92" t="s">
        <v>62</v>
      </c>
      <c r="H39" s="11"/>
    </row>
    <row r="40" spans="1:8" x14ac:dyDescent="0.3">
      <c r="A40" s="88">
        <v>45327.348749999997</v>
      </c>
      <c r="B40" s="11" t="s">
        <v>121</v>
      </c>
      <c r="C40" s="88">
        <v>45327.46329861111</v>
      </c>
      <c r="D40" s="11">
        <v>167.28</v>
      </c>
      <c r="E40" s="11"/>
      <c r="F40" s="11" t="s">
        <v>149</v>
      </c>
      <c r="G40" s="92" t="s">
        <v>62</v>
      </c>
      <c r="H40" s="11"/>
    </row>
    <row r="41" spans="1:8" x14ac:dyDescent="0.3">
      <c r="A41" s="88">
        <v>45327.348738425928</v>
      </c>
      <c r="B41" s="11" t="s">
        <v>113</v>
      </c>
      <c r="C41" s="88">
        <v>45327.463460648149</v>
      </c>
      <c r="D41" s="11">
        <v>1034</v>
      </c>
      <c r="E41" s="11"/>
      <c r="F41" s="11" t="s">
        <v>90</v>
      </c>
      <c r="G41" s="92" t="s">
        <v>62</v>
      </c>
      <c r="H41" s="11"/>
    </row>
    <row r="42" spans="1:8" x14ac:dyDescent="0.3">
      <c r="A42" s="88">
        <v>45327.348807870374</v>
      </c>
      <c r="B42" s="11" t="s">
        <v>114</v>
      </c>
      <c r="C42" s="88">
        <v>45327.463495370372</v>
      </c>
      <c r="D42" s="11">
        <v>331.2</v>
      </c>
      <c r="E42" s="11"/>
      <c r="F42" s="11" t="s">
        <v>146</v>
      </c>
      <c r="G42" s="92" t="s">
        <v>62</v>
      </c>
      <c r="H42" s="11"/>
    </row>
    <row r="43" spans="1:8" x14ac:dyDescent="0.3">
      <c r="A43" s="88">
        <v>45327.348645833335</v>
      </c>
      <c r="B43" s="11" t="s">
        <v>110</v>
      </c>
      <c r="C43" s="88">
        <v>45327.463530092595</v>
      </c>
      <c r="D43" s="11">
        <v>643.04999999999995</v>
      </c>
      <c r="E43" s="11"/>
      <c r="F43" s="11" t="s">
        <v>144</v>
      </c>
      <c r="G43" s="92" t="s">
        <v>62</v>
      </c>
      <c r="H43" s="11"/>
    </row>
    <row r="44" spans="1:8" x14ac:dyDescent="0.3">
      <c r="A44" s="88">
        <v>45327.348773148151</v>
      </c>
      <c r="B44" s="11" t="s">
        <v>123</v>
      </c>
      <c r="C44" s="88">
        <v>45327.463576388887</v>
      </c>
      <c r="D44" s="11">
        <v>508.41</v>
      </c>
      <c r="E44" s="11"/>
      <c r="F44" s="11" t="s">
        <v>78</v>
      </c>
      <c r="G44" s="92" t="s">
        <v>62</v>
      </c>
      <c r="H44" s="11"/>
    </row>
    <row r="45" spans="1:8" x14ac:dyDescent="0.3">
      <c r="A45" s="88">
        <v>45327.350636574076</v>
      </c>
      <c r="B45" s="11" t="s">
        <v>111</v>
      </c>
      <c r="C45" s="88">
        <v>45327.46365740741</v>
      </c>
      <c r="D45" s="11">
        <v>1573.3</v>
      </c>
      <c r="E45" s="11"/>
      <c r="F45" s="11" t="s">
        <v>308</v>
      </c>
      <c r="G45" s="11" t="s">
        <v>12</v>
      </c>
      <c r="H45" s="11"/>
    </row>
    <row r="46" spans="1:8" x14ac:dyDescent="0.3">
      <c r="A46" s="88">
        <v>45327.348761574074</v>
      </c>
      <c r="B46" s="11" t="s">
        <v>302</v>
      </c>
      <c r="C46" s="88">
        <v>45327.46365740741</v>
      </c>
      <c r="D46" s="11">
        <v>155.69</v>
      </c>
      <c r="E46" s="11"/>
      <c r="F46" s="11" t="s">
        <v>276</v>
      </c>
      <c r="G46" s="92" t="s">
        <v>62</v>
      </c>
      <c r="H46" s="11"/>
    </row>
    <row r="47" spans="1:8" x14ac:dyDescent="0.3">
      <c r="A47" s="89">
        <v>45328.457199074073</v>
      </c>
      <c r="B47" s="19" t="s">
        <v>133</v>
      </c>
      <c r="C47" s="89">
        <v>45328.457199074073</v>
      </c>
      <c r="D47" s="19"/>
      <c r="E47" s="19">
        <v>11400</v>
      </c>
      <c r="F47" s="19" t="s">
        <v>309</v>
      </c>
      <c r="G47" s="19" t="s">
        <v>9</v>
      </c>
      <c r="H47" s="19"/>
    </row>
    <row r="48" spans="1:8" x14ac:dyDescent="0.3">
      <c r="A48" s="89">
        <v>45328.480069444442</v>
      </c>
      <c r="B48" s="19" t="s">
        <v>135</v>
      </c>
      <c r="C48" s="89">
        <v>45328.480069444442</v>
      </c>
      <c r="D48" s="19"/>
      <c r="E48" s="19">
        <v>12960</v>
      </c>
      <c r="F48" s="19" t="s">
        <v>310</v>
      </c>
      <c r="G48" s="19" t="s">
        <v>9</v>
      </c>
      <c r="H48" s="19"/>
    </row>
    <row r="49" spans="1:8" x14ac:dyDescent="0.3">
      <c r="A49" s="89">
        <v>45329.471608796295</v>
      </c>
      <c r="B49" s="19" t="s">
        <v>169</v>
      </c>
      <c r="C49" s="89">
        <v>45329.471608796295</v>
      </c>
      <c r="D49" s="19"/>
      <c r="E49" s="19">
        <v>15972</v>
      </c>
      <c r="F49" s="19" t="s">
        <v>311</v>
      </c>
      <c r="G49" s="19" t="s">
        <v>9</v>
      </c>
      <c r="H49" s="19"/>
    </row>
    <row r="50" spans="1:8" x14ac:dyDescent="0.3">
      <c r="A50" s="89">
        <v>45330.476597222223</v>
      </c>
      <c r="B50" s="19" t="s">
        <v>160</v>
      </c>
      <c r="C50" s="89">
        <v>45330.476597222223</v>
      </c>
      <c r="D50" s="19"/>
      <c r="E50" s="19">
        <v>12480</v>
      </c>
      <c r="F50" s="19" t="s">
        <v>315</v>
      </c>
      <c r="G50" s="19" t="s">
        <v>9</v>
      </c>
      <c r="H50" s="19"/>
    </row>
    <row r="51" spans="1:8" x14ac:dyDescent="0.3">
      <c r="A51" s="89">
        <v>45331.621458333335</v>
      </c>
      <c r="B51" s="19" t="s">
        <v>174</v>
      </c>
      <c r="C51" s="89">
        <v>45331.621458333335</v>
      </c>
      <c r="D51" s="19"/>
      <c r="E51" s="19">
        <v>24528</v>
      </c>
      <c r="F51" s="19" t="s">
        <v>316</v>
      </c>
      <c r="G51" s="19" t="s">
        <v>9</v>
      </c>
      <c r="H51" s="19"/>
    </row>
    <row r="52" spans="1:8" x14ac:dyDescent="0.3">
      <c r="A52" s="88">
        <v>45332.423263888886</v>
      </c>
      <c r="B52" s="11" t="s">
        <v>120</v>
      </c>
      <c r="C52" s="88">
        <v>45332.423275462963</v>
      </c>
      <c r="D52" s="11">
        <v>100</v>
      </c>
      <c r="E52" s="11"/>
      <c r="F52" s="11" t="s">
        <v>317</v>
      </c>
      <c r="G52" s="92" t="s">
        <v>62</v>
      </c>
      <c r="H52" s="11"/>
    </row>
    <row r="53" spans="1:8" x14ac:dyDescent="0.3">
      <c r="A53" s="88">
        <v>45332.424004629633</v>
      </c>
      <c r="B53" s="11" t="s">
        <v>120</v>
      </c>
      <c r="C53" s="88">
        <v>45332.424016203702</v>
      </c>
      <c r="D53" s="11">
        <v>486.45</v>
      </c>
      <c r="E53" s="11"/>
      <c r="F53" s="11" t="s">
        <v>264</v>
      </c>
      <c r="G53" s="92" t="s">
        <v>13</v>
      </c>
      <c r="H53" s="11"/>
    </row>
    <row r="54" spans="1:8" x14ac:dyDescent="0.3">
      <c r="A54" s="88">
        <v>45332.425185185188</v>
      </c>
      <c r="B54" s="11" t="s">
        <v>312</v>
      </c>
      <c r="C54" s="88">
        <v>45334.338090277779</v>
      </c>
      <c r="D54" s="11">
        <v>1589</v>
      </c>
      <c r="E54" s="11"/>
      <c r="F54" s="11" t="s">
        <v>318</v>
      </c>
      <c r="G54" s="11" t="s">
        <v>12</v>
      </c>
      <c r="H54" s="11"/>
    </row>
    <row r="55" spans="1:8" x14ac:dyDescent="0.3">
      <c r="A55" s="89">
        <v>45335.490555555552</v>
      </c>
      <c r="B55" s="19" t="s">
        <v>198</v>
      </c>
      <c r="C55" s="89">
        <v>45335.490555555552</v>
      </c>
      <c r="D55" s="19"/>
      <c r="E55" s="19">
        <v>13452</v>
      </c>
      <c r="F55" s="19" t="s">
        <v>319</v>
      </c>
      <c r="G55" s="19" t="s">
        <v>9</v>
      </c>
      <c r="H55" s="19"/>
    </row>
    <row r="56" spans="1:8" x14ac:dyDescent="0.3">
      <c r="A56" s="89">
        <v>45335.63548611111</v>
      </c>
      <c r="B56" s="19" t="s">
        <v>281</v>
      </c>
      <c r="C56" s="89">
        <v>45335.63548611111</v>
      </c>
      <c r="D56" s="19"/>
      <c r="E56" s="19">
        <v>11934</v>
      </c>
      <c r="F56" s="19" t="s">
        <v>320</v>
      </c>
      <c r="G56" s="19" t="s">
        <v>9</v>
      </c>
      <c r="H56" s="19"/>
    </row>
    <row r="57" spans="1:8" x14ac:dyDescent="0.3">
      <c r="A57" s="87">
        <v>45328.581446759257</v>
      </c>
      <c r="B57" s="15" t="s">
        <v>313</v>
      </c>
      <c r="C57" s="87">
        <v>45335.687210648146</v>
      </c>
      <c r="D57" s="15">
        <v>2047</v>
      </c>
      <c r="E57" s="15"/>
      <c r="F57" s="80"/>
      <c r="G57" s="15" t="s">
        <v>14</v>
      </c>
      <c r="H57" s="15"/>
    </row>
    <row r="58" spans="1:8" x14ac:dyDescent="0.3">
      <c r="A58" s="89">
        <v>45336.46297453704</v>
      </c>
      <c r="B58" s="19" t="s">
        <v>314</v>
      </c>
      <c r="C58" s="89">
        <v>45336.46297453704</v>
      </c>
      <c r="D58" s="19"/>
      <c r="E58" s="19">
        <v>2400</v>
      </c>
      <c r="F58" s="19" t="s">
        <v>321</v>
      </c>
      <c r="G58" s="19" t="s">
        <v>9</v>
      </c>
      <c r="H58" s="19"/>
    </row>
    <row r="59" spans="1:8" x14ac:dyDescent="0.3">
      <c r="A59" s="89">
        <v>45336.47252314815</v>
      </c>
      <c r="B59" s="19" t="s">
        <v>199</v>
      </c>
      <c r="C59" s="89">
        <v>45336.47252314815</v>
      </c>
      <c r="D59" s="19"/>
      <c r="E59" s="19">
        <v>10272</v>
      </c>
      <c r="F59" s="19" t="s">
        <v>322</v>
      </c>
      <c r="G59" s="19" t="s">
        <v>9</v>
      </c>
      <c r="H59" s="19"/>
    </row>
    <row r="60" spans="1:8" x14ac:dyDescent="0.3">
      <c r="A60" s="89">
        <v>45336.620266203703</v>
      </c>
      <c r="B60" s="19" t="s">
        <v>177</v>
      </c>
      <c r="C60" s="89">
        <v>45336.620266203703</v>
      </c>
      <c r="D60" s="19"/>
      <c r="E60" s="19">
        <v>15600</v>
      </c>
      <c r="F60" s="19" t="s">
        <v>323</v>
      </c>
      <c r="G60" s="19" t="s">
        <v>9</v>
      </c>
      <c r="H60" s="19"/>
    </row>
    <row r="61" spans="1:8" x14ac:dyDescent="0.3">
      <c r="A61" s="89">
        <v>45337.462824074071</v>
      </c>
      <c r="B61" s="19" t="s">
        <v>221</v>
      </c>
      <c r="C61" s="89">
        <v>45337.462824074071</v>
      </c>
      <c r="D61" s="19"/>
      <c r="E61" s="19">
        <v>15048</v>
      </c>
      <c r="F61" s="19" t="s">
        <v>324</v>
      </c>
      <c r="G61" s="19" t="s">
        <v>9</v>
      </c>
      <c r="H61" s="19"/>
    </row>
    <row r="62" spans="1:8" x14ac:dyDescent="0.3">
      <c r="A62" s="87">
        <v>45338</v>
      </c>
      <c r="B62" s="15" t="s">
        <v>213</v>
      </c>
      <c r="C62" s="87">
        <v>45338.362430555557</v>
      </c>
      <c r="D62" s="15">
        <v>2</v>
      </c>
      <c r="E62" s="15"/>
      <c r="F62" s="80"/>
      <c r="G62" s="15" t="s">
        <v>14</v>
      </c>
      <c r="H62" s="15"/>
    </row>
    <row r="63" spans="1:8" x14ac:dyDescent="0.3">
      <c r="A63" s="91">
        <v>45338</v>
      </c>
      <c r="B63" s="13" t="s">
        <v>325</v>
      </c>
      <c r="C63" s="91">
        <v>45338.377175925925</v>
      </c>
      <c r="D63" s="13">
        <v>5</v>
      </c>
      <c r="E63" s="13"/>
      <c r="F63" s="13" t="s">
        <v>329</v>
      </c>
      <c r="G63" s="13" t="s">
        <v>16</v>
      </c>
      <c r="H63" s="13"/>
    </row>
    <row r="64" spans="1:8" x14ac:dyDescent="0.3">
      <c r="A64" s="91">
        <v>45338</v>
      </c>
      <c r="B64" s="13" t="s">
        <v>325</v>
      </c>
      <c r="C64" s="91">
        <v>45338.395613425928</v>
      </c>
      <c r="D64" s="13">
        <v>92515</v>
      </c>
      <c r="E64" s="13"/>
      <c r="F64" s="13" t="s">
        <v>330</v>
      </c>
      <c r="G64" s="13" t="s">
        <v>16</v>
      </c>
      <c r="H64" s="13"/>
    </row>
    <row r="65" spans="1:8" x14ac:dyDescent="0.3">
      <c r="A65" s="89">
        <v>45338.457256944443</v>
      </c>
      <c r="B65" s="19" t="s">
        <v>216</v>
      </c>
      <c r="C65" s="89">
        <v>45338.457256944443</v>
      </c>
      <c r="D65" s="19"/>
      <c r="E65" s="19">
        <v>10098</v>
      </c>
      <c r="F65" s="19" t="s">
        <v>331</v>
      </c>
      <c r="G65" s="19" t="s">
        <v>9</v>
      </c>
      <c r="H65" s="19"/>
    </row>
    <row r="66" spans="1:8" x14ac:dyDescent="0.3">
      <c r="A66" s="89">
        <v>45338.457800925928</v>
      </c>
      <c r="B66" s="19" t="s">
        <v>117</v>
      </c>
      <c r="C66" s="89">
        <v>45338.457800925928</v>
      </c>
      <c r="D66" s="19"/>
      <c r="E66" s="19">
        <v>15600</v>
      </c>
      <c r="F66" s="19" t="s">
        <v>332</v>
      </c>
      <c r="G66" s="19" t="s">
        <v>9</v>
      </c>
      <c r="H66" s="19"/>
    </row>
    <row r="67" spans="1:8" x14ac:dyDescent="0.3">
      <c r="A67" s="89">
        <v>45338.466851851852</v>
      </c>
      <c r="B67" s="19" t="s">
        <v>197</v>
      </c>
      <c r="C67" s="89">
        <v>45338.466851851852</v>
      </c>
      <c r="D67" s="19"/>
      <c r="E67" s="19">
        <v>12960</v>
      </c>
      <c r="F67" s="19"/>
      <c r="G67" s="19" t="s">
        <v>9</v>
      </c>
      <c r="H67" s="19"/>
    </row>
    <row r="68" spans="1:8" x14ac:dyDescent="0.3">
      <c r="A68" s="87">
        <v>45337.144328703704</v>
      </c>
      <c r="B68" s="15" t="s">
        <v>218</v>
      </c>
      <c r="C68" s="87">
        <v>45339.695520833331</v>
      </c>
      <c r="D68" s="15">
        <v>14.4</v>
      </c>
      <c r="E68" s="15"/>
      <c r="F68" s="80"/>
      <c r="G68" s="15" t="s">
        <v>680</v>
      </c>
      <c r="H68" s="15"/>
    </row>
    <row r="69" spans="1:8" x14ac:dyDescent="0.3">
      <c r="A69" s="88">
        <v>45339.261597222219</v>
      </c>
      <c r="B69" s="11" t="s">
        <v>326</v>
      </c>
      <c r="C69" s="88">
        <v>45341.337083333332</v>
      </c>
      <c r="D69" s="11">
        <v>9380.8799999999992</v>
      </c>
      <c r="E69" s="11"/>
      <c r="F69" s="11" t="s">
        <v>421</v>
      </c>
      <c r="G69" s="92" t="s">
        <v>420</v>
      </c>
      <c r="H69" s="11"/>
    </row>
    <row r="70" spans="1:8" x14ac:dyDescent="0.3">
      <c r="A70" s="87">
        <v>45339.261238425926</v>
      </c>
      <c r="B70" s="15" t="s">
        <v>327</v>
      </c>
      <c r="C70" s="87">
        <v>45341.337083333332</v>
      </c>
      <c r="D70" s="15">
        <v>60</v>
      </c>
      <c r="E70" s="15"/>
      <c r="F70" s="80" t="s">
        <v>333</v>
      </c>
      <c r="G70" s="80" t="s">
        <v>58</v>
      </c>
      <c r="H70" s="15"/>
    </row>
    <row r="71" spans="1:8" x14ac:dyDescent="0.3">
      <c r="A71" s="88">
        <v>45339.260717592595</v>
      </c>
      <c r="B71" s="11" t="s">
        <v>328</v>
      </c>
      <c r="C71" s="88">
        <v>45341.337488425925</v>
      </c>
      <c r="D71" s="11">
        <v>5092.41</v>
      </c>
      <c r="E71" s="11"/>
      <c r="F71" s="11" t="s">
        <v>334</v>
      </c>
      <c r="G71" s="11" t="s">
        <v>12</v>
      </c>
      <c r="H71" s="11"/>
    </row>
    <row r="72" spans="1:8" x14ac:dyDescent="0.3">
      <c r="A72" s="89">
        <v>45342.477731481478</v>
      </c>
      <c r="B72" s="19" t="s">
        <v>335</v>
      </c>
      <c r="C72" s="89">
        <v>45342.477731481478</v>
      </c>
      <c r="D72" s="19"/>
      <c r="E72" s="19">
        <v>10800</v>
      </c>
      <c r="F72" s="19" t="s">
        <v>336</v>
      </c>
      <c r="G72" s="19" t="s">
        <v>9</v>
      </c>
      <c r="H72" s="19"/>
    </row>
    <row r="73" spans="1:8" x14ac:dyDescent="0.3">
      <c r="A73" s="91">
        <v>45343</v>
      </c>
      <c r="B73" s="13" t="s">
        <v>223</v>
      </c>
      <c r="C73" s="91">
        <v>45343.273136574076</v>
      </c>
      <c r="D73" s="13">
        <v>15233</v>
      </c>
      <c r="E73" s="13"/>
      <c r="F73" s="13" t="s">
        <v>337</v>
      </c>
      <c r="G73" s="13" t="s">
        <v>17</v>
      </c>
      <c r="H73" s="13"/>
    </row>
    <row r="74" spans="1:8" x14ac:dyDescent="0.3">
      <c r="A74" s="89">
        <v>45344.461412037039</v>
      </c>
      <c r="B74" s="19" t="s">
        <v>222</v>
      </c>
      <c r="C74" s="89">
        <v>45344.461412037039</v>
      </c>
      <c r="D74" s="19"/>
      <c r="E74" s="19">
        <v>10800</v>
      </c>
      <c r="F74" s="19" t="s">
        <v>339</v>
      </c>
      <c r="G74" s="19" t="s">
        <v>9</v>
      </c>
      <c r="H74" s="19"/>
    </row>
    <row r="75" spans="1:8" x14ac:dyDescent="0.3">
      <c r="A75" s="87">
        <v>45345.885729166665</v>
      </c>
      <c r="B75" s="15" t="s">
        <v>129</v>
      </c>
      <c r="C75" s="87">
        <v>45347.598090277781</v>
      </c>
      <c r="D75" s="15">
        <v>94.9</v>
      </c>
      <c r="E75" s="15"/>
      <c r="F75" s="80"/>
      <c r="G75" s="80" t="s">
        <v>57</v>
      </c>
      <c r="H75" s="15"/>
    </row>
    <row r="76" spans="1:8" x14ac:dyDescent="0.3">
      <c r="A76" s="91">
        <v>45348</v>
      </c>
      <c r="B76" s="13" t="s">
        <v>230</v>
      </c>
      <c r="C76" s="91">
        <v>45348.26666666667</v>
      </c>
      <c r="D76" s="13">
        <v>33001.03</v>
      </c>
      <c r="E76" s="13"/>
      <c r="F76" s="13" t="s">
        <v>340</v>
      </c>
      <c r="G76" s="13" t="s">
        <v>18</v>
      </c>
      <c r="H76" s="13"/>
    </row>
    <row r="77" spans="1:8" x14ac:dyDescent="0.3">
      <c r="A77" s="87">
        <v>45348</v>
      </c>
      <c r="B77" s="15" t="s">
        <v>231</v>
      </c>
      <c r="C77" s="87">
        <v>45348.286006944443</v>
      </c>
      <c r="D77" s="15">
        <v>38.36</v>
      </c>
      <c r="E77" s="15"/>
      <c r="F77" s="80" t="s">
        <v>245</v>
      </c>
      <c r="G77" s="15" t="s">
        <v>15</v>
      </c>
      <c r="H77" s="15"/>
    </row>
    <row r="78" spans="1:8" x14ac:dyDescent="0.3">
      <c r="A78" s="89">
        <v>45348.314791666664</v>
      </c>
      <c r="B78" s="19" t="s">
        <v>159</v>
      </c>
      <c r="C78" s="89">
        <v>45348.314791666664</v>
      </c>
      <c r="D78" s="19"/>
      <c r="E78" s="19">
        <v>6960</v>
      </c>
      <c r="F78" s="19" t="s">
        <v>341</v>
      </c>
      <c r="G78" s="19" t="s">
        <v>9</v>
      </c>
      <c r="H78" s="19"/>
    </row>
    <row r="79" spans="1:8" x14ac:dyDescent="0.3">
      <c r="A79" s="89">
        <v>45348.449629629627</v>
      </c>
      <c r="B79" s="19" t="s">
        <v>162</v>
      </c>
      <c r="C79" s="89">
        <v>45348.449629629627</v>
      </c>
      <c r="D79" s="19"/>
      <c r="E79" s="19">
        <v>12672</v>
      </c>
      <c r="F79" s="19" t="s">
        <v>342</v>
      </c>
      <c r="G79" s="19" t="s">
        <v>9</v>
      </c>
      <c r="H79" s="19"/>
    </row>
    <row r="80" spans="1:8" x14ac:dyDescent="0.3">
      <c r="A80" s="89">
        <v>45348.478379629632</v>
      </c>
      <c r="B80" s="19" t="s">
        <v>338</v>
      </c>
      <c r="C80" s="89">
        <v>45348.478379629632</v>
      </c>
      <c r="D80" s="19"/>
      <c r="E80" s="19">
        <v>5760</v>
      </c>
      <c r="F80" s="19" t="s">
        <v>343</v>
      </c>
      <c r="G80" s="19" t="s">
        <v>9</v>
      </c>
      <c r="H80" s="19"/>
    </row>
    <row r="81" spans="1:8" x14ac:dyDescent="0.3">
      <c r="A81" s="90">
        <v>45349</v>
      </c>
      <c r="B81" s="22" t="s">
        <v>223</v>
      </c>
      <c r="C81" s="90">
        <v>45349.276585648149</v>
      </c>
      <c r="D81" s="22">
        <v>107757</v>
      </c>
      <c r="E81" s="22"/>
      <c r="F81" s="22" t="s">
        <v>344</v>
      </c>
      <c r="G81" s="22" t="s">
        <v>21</v>
      </c>
      <c r="H81" s="22"/>
    </row>
    <row r="82" spans="1:8" x14ac:dyDescent="0.3">
      <c r="A82" s="89">
        <v>45349.456261574072</v>
      </c>
      <c r="B82" s="19" t="s">
        <v>126</v>
      </c>
      <c r="C82" s="89">
        <v>45349.456261574072</v>
      </c>
      <c r="D82" s="19"/>
      <c r="E82" s="19">
        <v>12000</v>
      </c>
      <c r="F82" s="19" t="s">
        <v>345</v>
      </c>
      <c r="G82" s="19" t="s">
        <v>9</v>
      </c>
      <c r="H82" s="19"/>
    </row>
    <row r="83" spans="1:8" x14ac:dyDescent="0.3">
      <c r="A83" s="88">
        <v>45349.613611111112</v>
      </c>
      <c r="B83" s="11" t="s">
        <v>82</v>
      </c>
      <c r="C83" s="88">
        <v>45350.334675925929</v>
      </c>
      <c r="D83" s="11">
        <v>6201.74</v>
      </c>
      <c r="E83" s="11"/>
      <c r="F83" s="11" t="s">
        <v>141</v>
      </c>
      <c r="G83" s="92" t="s">
        <v>13</v>
      </c>
      <c r="H83" s="11"/>
    </row>
    <row r="84" spans="1:8" x14ac:dyDescent="0.3">
      <c r="A84" s="88">
        <v>45349.613599537035</v>
      </c>
      <c r="B84" s="11" t="s">
        <v>84</v>
      </c>
      <c r="C84" s="88">
        <v>45350.334675925929</v>
      </c>
      <c r="D84" s="11">
        <v>5568.03</v>
      </c>
      <c r="E84" s="11"/>
      <c r="F84" s="11" t="s">
        <v>141</v>
      </c>
      <c r="G84" s="92" t="s">
        <v>13</v>
      </c>
      <c r="H84" s="11"/>
    </row>
    <row r="85" spans="1:8" x14ac:dyDescent="0.3">
      <c r="A85" s="88">
        <v>45349.613726851851</v>
      </c>
      <c r="B85" s="11" t="s">
        <v>235</v>
      </c>
      <c r="C85" s="88">
        <v>45350.33797453704</v>
      </c>
      <c r="D85" s="11">
        <v>4500.8500000000004</v>
      </c>
      <c r="E85" s="11"/>
      <c r="F85" s="11" t="s">
        <v>141</v>
      </c>
      <c r="G85" s="92" t="s">
        <v>13</v>
      </c>
      <c r="H85" s="11"/>
    </row>
    <row r="86" spans="1:8" x14ac:dyDescent="0.3">
      <c r="A86" s="88">
        <v>45349.613726851851</v>
      </c>
      <c r="B86" s="11" t="s">
        <v>149</v>
      </c>
      <c r="C86" s="88">
        <v>45350.337997685187</v>
      </c>
      <c r="D86" s="11">
        <v>4979.43</v>
      </c>
      <c r="E86" s="11"/>
      <c r="F86" s="11" t="s">
        <v>141</v>
      </c>
      <c r="G86" s="92" t="s">
        <v>13</v>
      </c>
      <c r="H86" s="11"/>
    </row>
    <row r="87" spans="1:8" x14ac:dyDescent="0.3">
      <c r="A87" s="88">
        <v>45349.612962962965</v>
      </c>
      <c r="B87" s="11" t="s">
        <v>73</v>
      </c>
      <c r="C87" s="88">
        <v>45350.337997685187</v>
      </c>
      <c r="D87" s="11">
        <v>4661.5200000000004</v>
      </c>
      <c r="E87" s="11"/>
      <c r="F87" s="11" t="s">
        <v>141</v>
      </c>
      <c r="G87" s="92" t="s">
        <v>13</v>
      </c>
      <c r="H87" s="11"/>
    </row>
    <row r="88" spans="1:8" x14ac:dyDescent="0.3">
      <c r="A88" s="88">
        <v>45349.613865740743</v>
      </c>
      <c r="B88" s="11" t="s">
        <v>89</v>
      </c>
      <c r="C88" s="88">
        <v>45350.338020833333</v>
      </c>
      <c r="D88" s="11">
        <v>5674.89</v>
      </c>
      <c r="E88" s="11"/>
      <c r="F88" s="11" t="s">
        <v>141</v>
      </c>
      <c r="G88" s="92" t="s">
        <v>13</v>
      </c>
      <c r="H88" s="11"/>
    </row>
    <row r="89" spans="1:8" x14ac:dyDescent="0.3">
      <c r="A89" s="88">
        <v>45349.613020833334</v>
      </c>
      <c r="B89" s="11" t="s">
        <v>240</v>
      </c>
      <c r="C89" s="88">
        <v>45350.338020833333</v>
      </c>
      <c r="D89" s="11">
        <v>5854.5</v>
      </c>
      <c r="E89" s="11"/>
      <c r="F89" s="11" t="s">
        <v>141</v>
      </c>
      <c r="G89" s="92" t="s">
        <v>13</v>
      </c>
      <c r="H89" s="11"/>
    </row>
    <row r="90" spans="1:8" x14ac:dyDescent="0.3">
      <c r="A90" s="88">
        <v>45349.612951388888</v>
      </c>
      <c r="B90" s="11" t="s">
        <v>94</v>
      </c>
      <c r="C90" s="88">
        <v>45350.338020833333</v>
      </c>
      <c r="D90" s="11">
        <v>5284.11</v>
      </c>
      <c r="E90" s="11"/>
      <c r="F90" s="11" t="s">
        <v>141</v>
      </c>
      <c r="G90" s="92" t="s">
        <v>13</v>
      </c>
      <c r="H90" s="11"/>
    </row>
    <row r="91" spans="1:8" x14ac:dyDescent="0.3">
      <c r="A91" s="88">
        <v>45349.613680555558</v>
      </c>
      <c r="B91" s="11" t="s">
        <v>81</v>
      </c>
      <c r="C91" s="88">
        <v>45350.33803240741</v>
      </c>
      <c r="D91" s="11">
        <v>4429.13</v>
      </c>
      <c r="E91" s="11"/>
      <c r="F91" s="11" t="s">
        <v>141</v>
      </c>
      <c r="G91" s="92" t="s">
        <v>13</v>
      </c>
      <c r="H91" s="11"/>
    </row>
    <row r="92" spans="1:8" x14ac:dyDescent="0.3">
      <c r="A92" s="88">
        <v>45349.613530092596</v>
      </c>
      <c r="B92" s="11" t="s">
        <v>92</v>
      </c>
      <c r="C92" s="88">
        <v>45350.33803240741</v>
      </c>
      <c r="D92" s="11">
        <v>4160.66</v>
      </c>
      <c r="E92" s="11"/>
      <c r="F92" s="11" t="s">
        <v>141</v>
      </c>
      <c r="G92" s="92" t="s">
        <v>13</v>
      </c>
      <c r="H92" s="11"/>
    </row>
    <row r="93" spans="1:8" x14ac:dyDescent="0.3">
      <c r="A93" s="88">
        <v>45349.613761574074</v>
      </c>
      <c r="B93" s="11" t="s">
        <v>79</v>
      </c>
      <c r="C93" s="88">
        <v>45350.338055555556</v>
      </c>
      <c r="D93" s="11">
        <v>6162.44</v>
      </c>
      <c r="E93" s="11"/>
      <c r="F93" s="11" t="s">
        <v>141</v>
      </c>
      <c r="G93" s="92" t="s">
        <v>13</v>
      </c>
      <c r="H93" s="11"/>
    </row>
    <row r="94" spans="1:8" x14ac:dyDescent="0.3">
      <c r="A94" s="88">
        <v>45349.613587962966</v>
      </c>
      <c r="B94" s="11" t="s">
        <v>143</v>
      </c>
      <c r="C94" s="88">
        <v>45350.338055555556</v>
      </c>
      <c r="D94" s="11">
        <v>5044.82</v>
      </c>
      <c r="E94" s="11"/>
      <c r="F94" s="11" t="s">
        <v>141</v>
      </c>
      <c r="G94" s="92" t="s">
        <v>13</v>
      </c>
      <c r="H94" s="11"/>
    </row>
    <row r="95" spans="1:8" x14ac:dyDescent="0.3">
      <c r="A95" s="88">
        <v>45349.612974537034</v>
      </c>
      <c r="B95" s="11" t="s">
        <v>86</v>
      </c>
      <c r="C95" s="88">
        <v>45350.338078703702</v>
      </c>
      <c r="D95" s="11">
        <v>4558.09</v>
      </c>
      <c r="E95" s="11"/>
      <c r="F95" s="11" t="s">
        <v>141</v>
      </c>
      <c r="G95" s="92" t="s">
        <v>13</v>
      </c>
      <c r="H95" s="11"/>
    </row>
    <row r="96" spans="1:8" x14ac:dyDescent="0.3">
      <c r="A96" s="88">
        <v>45349.613009259258</v>
      </c>
      <c r="B96" s="11" t="s">
        <v>83</v>
      </c>
      <c r="C96" s="88">
        <v>45350.338090277779</v>
      </c>
      <c r="D96" s="11">
        <v>4766.91</v>
      </c>
      <c r="E96" s="11"/>
      <c r="F96" s="11" t="s">
        <v>141</v>
      </c>
      <c r="G96" s="92" t="s">
        <v>13</v>
      </c>
      <c r="H96" s="11"/>
    </row>
    <row r="97" spans="1:8" x14ac:dyDescent="0.3">
      <c r="A97" s="88">
        <v>45349.613715277781</v>
      </c>
      <c r="B97" s="11" t="s">
        <v>90</v>
      </c>
      <c r="C97" s="88">
        <v>45350.338113425925</v>
      </c>
      <c r="D97" s="11">
        <v>5298.63</v>
      </c>
      <c r="E97" s="11"/>
      <c r="F97" s="11" t="s">
        <v>141</v>
      </c>
      <c r="G97" s="92" t="s">
        <v>13</v>
      </c>
      <c r="H97" s="11"/>
    </row>
    <row r="98" spans="1:8" x14ac:dyDescent="0.3">
      <c r="A98" s="88">
        <v>45349.613032407404</v>
      </c>
      <c r="B98" s="11" t="s">
        <v>78</v>
      </c>
      <c r="C98" s="88">
        <v>45350.338113425925</v>
      </c>
      <c r="D98" s="11">
        <v>4831.84</v>
      </c>
      <c r="E98" s="11"/>
      <c r="F98" s="11" t="s">
        <v>141</v>
      </c>
      <c r="G98" s="92" t="s">
        <v>13</v>
      </c>
      <c r="H98" s="11"/>
    </row>
    <row r="99" spans="1:8" x14ac:dyDescent="0.3">
      <c r="A99" s="88">
        <v>45349.613564814812</v>
      </c>
      <c r="B99" s="11" t="s">
        <v>85</v>
      </c>
      <c r="C99" s="88">
        <v>45350.338125000002</v>
      </c>
      <c r="D99" s="11">
        <v>5205.29</v>
      </c>
      <c r="E99" s="11"/>
      <c r="F99" s="11" t="s">
        <v>141</v>
      </c>
      <c r="G99" s="92" t="s">
        <v>13</v>
      </c>
      <c r="H99" s="11"/>
    </row>
    <row r="100" spans="1:8" x14ac:dyDescent="0.3">
      <c r="A100" s="88">
        <v>45349.613842592589</v>
      </c>
      <c r="B100" s="11" t="s">
        <v>76</v>
      </c>
      <c r="C100" s="88">
        <v>45350.338136574072</v>
      </c>
      <c r="D100" s="11">
        <v>5108.6899999999996</v>
      </c>
      <c r="E100" s="11"/>
      <c r="F100" s="11" t="s">
        <v>141</v>
      </c>
      <c r="G100" s="92" t="s">
        <v>13</v>
      </c>
      <c r="H100" s="11"/>
    </row>
    <row r="101" spans="1:8" x14ac:dyDescent="0.3">
      <c r="A101" s="88">
        <v>45349.613541666666</v>
      </c>
      <c r="B101" s="11" t="s">
        <v>99</v>
      </c>
      <c r="C101" s="88">
        <v>45350.338136574072</v>
      </c>
      <c r="D101" s="11">
        <v>4609.16</v>
      </c>
      <c r="E101" s="11"/>
      <c r="F101" s="11" t="s">
        <v>141</v>
      </c>
      <c r="G101" s="92" t="s">
        <v>13</v>
      </c>
      <c r="H101" s="11"/>
    </row>
    <row r="102" spans="1:8" x14ac:dyDescent="0.3">
      <c r="A102" s="88">
        <v>45349.612939814811</v>
      </c>
      <c r="B102" s="11" t="s">
        <v>96</v>
      </c>
      <c r="C102" s="88">
        <v>45350.338136574072</v>
      </c>
      <c r="D102" s="11">
        <v>5760.33</v>
      </c>
      <c r="E102" s="11"/>
      <c r="F102" s="11" t="s">
        <v>141</v>
      </c>
      <c r="G102" s="92" t="s">
        <v>13</v>
      </c>
      <c r="H102" s="11"/>
    </row>
    <row r="103" spans="1:8" x14ac:dyDescent="0.3">
      <c r="A103" s="88">
        <v>45349.612928240742</v>
      </c>
      <c r="B103" s="11" t="s">
        <v>101</v>
      </c>
      <c r="C103" s="88">
        <v>45350.338136574072</v>
      </c>
      <c r="D103" s="11">
        <v>6961.04</v>
      </c>
      <c r="E103" s="11"/>
      <c r="F103" s="11" t="s">
        <v>141</v>
      </c>
      <c r="G103" s="92" t="s">
        <v>13</v>
      </c>
      <c r="H103" s="11"/>
    </row>
    <row r="104" spans="1:8" x14ac:dyDescent="0.3">
      <c r="A104" s="88">
        <v>45349.61377314815</v>
      </c>
      <c r="B104" s="11" t="s">
        <v>276</v>
      </c>
      <c r="C104" s="88">
        <v>45350.338148148148</v>
      </c>
      <c r="D104" s="11">
        <v>2629.75</v>
      </c>
      <c r="E104" s="11"/>
      <c r="F104" s="11" t="s">
        <v>141</v>
      </c>
      <c r="G104" s="92" t="s">
        <v>13</v>
      </c>
      <c r="H104" s="11"/>
    </row>
    <row r="105" spans="1:8" x14ac:dyDescent="0.3">
      <c r="A105" s="88">
        <v>45349.612986111111</v>
      </c>
      <c r="B105" s="11" t="s">
        <v>72</v>
      </c>
      <c r="C105" s="88">
        <v>45350.338148148148</v>
      </c>
      <c r="D105" s="11">
        <v>4863.34</v>
      </c>
      <c r="E105" s="11"/>
      <c r="F105" s="11" t="s">
        <v>141</v>
      </c>
      <c r="G105" s="92" t="s">
        <v>13</v>
      </c>
      <c r="H105" s="11"/>
    </row>
    <row r="106" spans="1:8" x14ac:dyDescent="0.3">
      <c r="A106" s="88">
        <v>45349.613703703704</v>
      </c>
      <c r="B106" s="11" t="s">
        <v>93</v>
      </c>
      <c r="C106" s="88">
        <v>45350.338159722225</v>
      </c>
      <c r="D106" s="11">
        <v>4822.4399999999996</v>
      </c>
      <c r="E106" s="11"/>
      <c r="F106" s="11" t="s">
        <v>141</v>
      </c>
      <c r="G106" s="92" t="s">
        <v>13</v>
      </c>
      <c r="H106" s="11"/>
    </row>
    <row r="107" spans="1:8" x14ac:dyDescent="0.3">
      <c r="A107" s="88">
        <v>45349.613738425927</v>
      </c>
      <c r="B107" s="11" t="s">
        <v>234</v>
      </c>
      <c r="C107" s="88">
        <v>45350.338171296295</v>
      </c>
      <c r="D107" s="11">
        <v>4455.87</v>
      </c>
      <c r="E107" s="11"/>
      <c r="F107" s="11" t="s">
        <v>141</v>
      </c>
      <c r="G107" s="92" t="s">
        <v>13</v>
      </c>
      <c r="H107" s="11"/>
    </row>
    <row r="108" spans="1:8" x14ac:dyDescent="0.3">
      <c r="A108" s="88">
        <v>45349.613553240742</v>
      </c>
      <c r="B108" s="11" t="s">
        <v>238</v>
      </c>
      <c r="C108" s="88">
        <v>45350.338171296295</v>
      </c>
      <c r="D108" s="11">
        <v>4623.16</v>
      </c>
      <c r="E108" s="11"/>
      <c r="F108" s="11" t="s">
        <v>141</v>
      </c>
      <c r="G108" s="92" t="s">
        <v>13</v>
      </c>
      <c r="H108" s="11"/>
    </row>
    <row r="109" spans="1:8" x14ac:dyDescent="0.3">
      <c r="A109" s="88">
        <v>45349.613009259258</v>
      </c>
      <c r="B109" s="11" t="s">
        <v>239</v>
      </c>
      <c r="C109" s="88">
        <v>45350.338182870371</v>
      </c>
      <c r="D109" s="11">
        <v>7279.49</v>
      </c>
      <c r="E109" s="11"/>
      <c r="F109" s="11" t="s">
        <v>141</v>
      </c>
      <c r="G109" s="92" t="s">
        <v>13</v>
      </c>
      <c r="H109" s="11"/>
    </row>
    <row r="110" spans="1:8" x14ac:dyDescent="0.3">
      <c r="A110" s="88">
        <v>45349.613576388889</v>
      </c>
      <c r="B110" s="11" t="s">
        <v>241</v>
      </c>
      <c r="C110" s="88">
        <v>45350.338194444441</v>
      </c>
      <c r="D110" s="11">
        <v>7571.51</v>
      </c>
      <c r="E110" s="11"/>
      <c r="F110" s="11" t="s">
        <v>141</v>
      </c>
      <c r="G110" s="92" t="s">
        <v>13</v>
      </c>
      <c r="H110" s="11"/>
    </row>
    <row r="111" spans="1:8" x14ac:dyDescent="0.3">
      <c r="A111" s="88">
        <v>45349.613865740743</v>
      </c>
      <c r="B111" s="11" t="s">
        <v>80</v>
      </c>
      <c r="C111" s="88">
        <v>45350.338206018518</v>
      </c>
      <c r="D111" s="11">
        <v>4733.5600000000004</v>
      </c>
      <c r="E111" s="11"/>
      <c r="F111" s="11" t="s">
        <v>141</v>
      </c>
      <c r="G111" s="92" t="s">
        <v>13</v>
      </c>
      <c r="H111" s="11"/>
    </row>
    <row r="112" spans="1:8" x14ac:dyDescent="0.3">
      <c r="A112" s="88">
        <v>45349.613668981481</v>
      </c>
      <c r="B112" s="11" t="s">
        <v>95</v>
      </c>
      <c r="C112" s="88">
        <v>45350.338217592594</v>
      </c>
      <c r="D112" s="11">
        <v>4794.01</v>
      </c>
      <c r="E112" s="11"/>
      <c r="F112" s="11" t="s">
        <v>141</v>
      </c>
      <c r="G112" s="92" t="s">
        <v>13</v>
      </c>
      <c r="H112" s="11"/>
    </row>
    <row r="113" spans="1:8" x14ac:dyDescent="0.3">
      <c r="A113" s="88">
        <v>45349.61378472222</v>
      </c>
      <c r="B113" s="11" t="s">
        <v>74</v>
      </c>
      <c r="C113" s="88">
        <v>45350.338240740741</v>
      </c>
      <c r="D113" s="11">
        <v>5603.86</v>
      </c>
      <c r="E113" s="11"/>
      <c r="F113" s="11" t="s">
        <v>141</v>
      </c>
      <c r="G113" s="92" t="s">
        <v>13</v>
      </c>
      <c r="H113" s="11"/>
    </row>
    <row r="114" spans="1:8" x14ac:dyDescent="0.3">
      <c r="A114" s="87">
        <v>45350.345879629633</v>
      </c>
      <c r="B114" s="15" t="s">
        <v>69</v>
      </c>
      <c r="C114" s="87">
        <v>45350.345902777779</v>
      </c>
      <c r="D114" s="15">
        <v>0.3</v>
      </c>
      <c r="E114" s="15"/>
      <c r="F114" s="80" t="s">
        <v>211</v>
      </c>
      <c r="G114" s="15" t="s">
        <v>8</v>
      </c>
      <c r="H114" s="15"/>
    </row>
    <row r="115" spans="1:8" x14ac:dyDescent="0.3">
      <c r="A115" s="87">
        <v>45350.345879629633</v>
      </c>
      <c r="B115" s="15" t="s">
        <v>69</v>
      </c>
      <c r="C115" s="87">
        <v>45350.345902777779</v>
      </c>
      <c r="D115" s="15">
        <v>0.3</v>
      </c>
      <c r="E115" s="15"/>
      <c r="F115" s="80" t="s">
        <v>211</v>
      </c>
      <c r="G115" s="15" t="s">
        <v>8</v>
      </c>
      <c r="H115" s="15"/>
    </row>
    <row r="116" spans="1:8" x14ac:dyDescent="0.3">
      <c r="A116" s="87">
        <v>45350.345995370371</v>
      </c>
      <c r="B116" s="15" t="s">
        <v>69</v>
      </c>
      <c r="C116" s="87">
        <v>45350.346006944441</v>
      </c>
      <c r="D116" s="15">
        <v>0.3</v>
      </c>
      <c r="E116" s="15"/>
      <c r="F116" s="80" t="s">
        <v>211</v>
      </c>
      <c r="G116" s="15" t="s">
        <v>8</v>
      </c>
      <c r="H116" s="15"/>
    </row>
    <row r="117" spans="1:8" x14ac:dyDescent="0.3">
      <c r="A117" s="89">
        <v>45350.362812500003</v>
      </c>
      <c r="B117" s="19" t="s">
        <v>243</v>
      </c>
      <c r="C117" s="89">
        <v>45350.362812500003</v>
      </c>
      <c r="D117" s="19"/>
      <c r="E117" s="19">
        <v>12540</v>
      </c>
      <c r="F117" s="19" t="s">
        <v>347</v>
      </c>
      <c r="G117" s="19" t="s">
        <v>9</v>
      </c>
      <c r="H117" s="19"/>
    </row>
    <row r="118" spans="1:8" x14ac:dyDescent="0.3">
      <c r="A118" s="89">
        <v>45350.47457175926</v>
      </c>
      <c r="B118" s="19" t="s">
        <v>127</v>
      </c>
      <c r="C118" s="89">
        <v>45350.47457175926</v>
      </c>
      <c r="D118" s="19"/>
      <c r="E118" s="19">
        <v>18348</v>
      </c>
      <c r="F118" s="19" t="s">
        <v>348</v>
      </c>
      <c r="G118" s="19" t="s">
        <v>9</v>
      </c>
      <c r="H118" s="19"/>
    </row>
    <row r="119" spans="1:8" x14ac:dyDescent="0.3">
      <c r="A119" s="87">
        <v>45350.475289351853</v>
      </c>
      <c r="B119" s="15" t="s">
        <v>69</v>
      </c>
      <c r="C119" s="87">
        <v>45350.475300925929</v>
      </c>
      <c r="D119" s="15">
        <v>0.3</v>
      </c>
      <c r="E119" s="15"/>
      <c r="F119" s="80" t="s">
        <v>203</v>
      </c>
      <c r="G119" s="15" t="s">
        <v>8</v>
      </c>
      <c r="H119" s="15"/>
    </row>
    <row r="120" spans="1:8" x14ac:dyDescent="0.3">
      <c r="A120" s="89">
        <v>45350.478298611109</v>
      </c>
      <c r="B120" s="19" t="s">
        <v>127</v>
      </c>
      <c r="C120" s="89">
        <v>45350.478298611109</v>
      </c>
      <c r="D120" s="19"/>
      <c r="E120" s="19">
        <v>10488</v>
      </c>
      <c r="F120" s="19" t="s">
        <v>349</v>
      </c>
      <c r="G120" s="19" t="s">
        <v>9</v>
      </c>
      <c r="H120" s="19"/>
    </row>
    <row r="121" spans="1:8" x14ac:dyDescent="0.3">
      <c r="A121" s="89">
        <v>45350.478368055556</v>
      </c>
      <c r="B121" s="19" t="s">
        <v>127</v>
      </c>
      <c r="C121" s="89">
        <v>45350.478368055556</v>
      </c>
      <c r="D121" s="19"/>
      <c r="E121" s="19">
        <v>13200</v>
      </c>
      <c r="F121" s="19" t="s">
        <v>350</v>
      </c>
      <c r="G121" s="19" t="s">
        <v>9</v>
      </c>
      <c r="H121" s="19"/>
    </row>
    <row r="122" spans="1:8" x14ac:dyDescent="0.3">
      <c r="A122" s="87">
        <v>45350.479004629633</v>
      </c>
      <c r="B122" s="15" t="s">
        <v>69</v>
      </c>
      <c r="C122" s="87">
        <v>45350.479016203702</v>
      </c>
      <c r="D122" s="15">
        <v>0.3</v>
      </c>
      <c r="E122" s="15"/>
      <c r="F122" s="80" t="s">
        <v>203</v>
      </c>
      <c r="G122" s="15" t="s">
        <v>8</v>
      </c>
      <c r="H122" s="15"/>
    </row>
    <row r="123" spans="1:8" x14ac:dyDescent="0.3">
      <c r="A123" s="87">
        <v>45350.479085648149</v>
      </c>
      <c r="B123" s="15" t="s">
        <v>69</v>
      </c>
      <c r="C123" s="87">
        <v>45350.479108796295</v>
      </c>
      <c r="D123" s="15">
        <v>0.3</v>
      </c>
      <c r="E123" s="15"/>
      <c r="F123" s="80" t="s">
        <v>203</v>
      </c>
      <c r="G123" s="15" t="s">
        <v>8</v>
      </c>
      <c r="H123" s="15"/>
    </row>
    <row r="124" spans="1:8" x14ac:dyDescent="0.3">
      <c r="A124" s="89">
        <v>45350.488229166665</v>
      </c>
      <c r="B124" s="19" t="s">
        <v>127</v>
      </c>
      <c r="C124" s="89">
        <v>45350.488229166665</v>
      </c>
      <c r="D124" s="19"/>
      <c r="E124" s="19">
        <v>14256</v>
      </c>
      <c r="F124" s="19" t="s">
        <v>351</v>
      </c>
      <c r="G124" s="19" t="s">
        <v>9</v>
      </c>
      <c r="H124" s="19"/>
    </row>
    <row r="125" spans="1:8" x14ac:dyDescent="0.3">
      <c r="A125" s="87">
        <v>45350.489247685182</v>
      </c>
      <c r="B125" s="15" t="s">
        <v>69</v>
      </c>
      <c r="C125" s="87">
        <v>45350.489270833335</v>
      </c>
      <c r="D125" s="15">
        <v>0.3</v>
      </c>
      <c r="E125" s="15"/>
      <c r="F125" s="80" t="s">
        <v>203</v>
      </c>
      <c r="G125" s="15" t="s">
        <v>8</v>
      </c>
      <c r="H125" s="15"/>
    </row>
    <row r="126" spans="1:8" x14ac:dyDescent="0.3">
      <c r="A126" s="89">
        <v>45350.50172453704</v>
      </c>
      <c r="B126" s="19" t="s">
        <v>281</v>
      </c>
      <c r="C126" s="89">
        <v>45350.50172453704</v>
      </c>
      <c r="D126" s="19"/>
      <c r="E126" s="19">
        <v>11016</v>
      </c>
      <c r="F126" s="19" t="s">
        <v>352</v>
      </c>
      <c r="G126" s="19" t="s">
        <v>9</v>
      </c>
      <c r="H126" s="19"/>
    </row>
    <row r="127" spans="1:8" x14ac:dyDescent="0.3">
      <c r="A127" s="87">
        <v>45350.502870370372</v>
      </c>
      <c r="B127" s="15" t="s">
        <v>69</v>
      </c>
      <c r="C127" s="87">
        <v>45350.502881944441</v>
      </c>
      <c r="D127" s="15">
        <v>0.3</v>
      </c>
      <c r="E127" s="15"/>
      <c r="F127" s="80" t="s">
        <v>203</v>
      </c>
      <c r="G127" s="15" t="s">
        <v>8</v>
      </c>
      <c r="H127" s="15"/>
    </row>
    <row r="128" spans="1:8" x14ac:dyDescent="0.3">
      <c r="A128" s="89">
        <v>45350.626446759263</v>
      </c>
      <c r="B128" s="19" t="s">
        <v>346</v>
      </c>
      <c r="C128" s="89">
        <v>45350.626446759263</v>
      </c>
      <c r="D128" s="19"/>
      <c r="E128" s="19">
        <v>7956</v>
      </c>
      <c r="F128" s="19" t="s">
        <v>353</v>
      </c>
      <c r="G128" s="19" t="s">
        <v>9</v>
      </c>
      <c r="H128" s="19"/>
    </row>
    <row r="129" spans="1:8" x14ac:dyDescent="0.3">
      <c r="A129" s="87">
        <v>45350.627152777779</v>
      </c>
      <c r="B129" s="15" t="s">
        <v>69</v>
      </c>
      <c r="C129" s="87">
        <v>45350.627175925925</v>
      </c>
      <c r="D129" s="15">
        <v>0.3</v>
      </c>
      <c r="E129" s="15"/>
      <c r="F129" s="80" t="s">
        <v>203</v>
      </c>
      <c r="G129" s="15" t="s">
        <v>8</v>
      </c>
      <c r="H129" s="15"/>
    </row>
    <row r="130" spans="1:8" x14ac:dyDescent="0.3">
      <c r="A130" s="88">
        <v>45350.892754629633</v>
      </c>
      <c r="B130" s="11" t="s">
        <v>97</v>
      </c>
      <c r="C130" s="88">
        <v>45351.338518518518</v>
      </c>
      <c r="D130" s="11">
        <v>4814.1899999999996</v>
      </c>
      <c r="E130" s="11"/>
      <c r="F130" s="11" t="s">
        <v>141</v>
      </c>
      <c r="G130" s="92" t="s">
        <v>13</v>
      </c>
      <c r="H130" s="11"/>
    </row>
    <row r="131" spans="1:8" x14ac:dyDescent="0.3">
      <c r="A131" s="88">
        <v>45350.892685185187</v>
      </c>
      <c r="B131" s="11" t="s">
        <v>236</v>
      </c>
      <c r="C131" s="88">
        <v>45351.338761574072</v>
      </c>
      <c r="D131" s="11">
        <v>5259.2</v>
      </c>
      <c r="E131" s="11"/>
      <c r="F131" s="11" t="s">
        <v>141</v>
      </c>
      <c r="G131" s="92" t="s">
        <v>13</v>
      </c>
      <c r="H131" s="11"/>
    </row>
    <row r="132" spans="1:8" x14ac:dyDescent="0.3">
      <c r="A132" s="88">
        <v>45350.892766203702</v>
      </c>
      <c r="B132" s="11" t="s">
        <v>260</v>
      </c>
      <c r="C132" s="88">
        <v>45351.339513888888</v>
      </c>
      <c r="D132" s="11">
        <v>5678.14</v>
      </c>
      <c r="E132" s="11"/>
      <c r="F132" s="11" t="s">
        <v>141</v>
      </c>
      <c r="G132" s="92" t="s">
        <v>13</v>
      </c>
      <c r="H132" s="11"/>
    </row>
    <row r="133" spans="1:8" x14ac:dyDescent="0.3">
      <c r="A133" s="88">
        <v>45350.892731481479</v>
      </c>
      <c r="B133" s="11" t="s">
        <v>100</v>
      </c>
      <c r="C133" s="88">
        <v>45351.339560185188</v>
      </c>
      <c r="D133" s="11">
        <v>5559.05</v>
      </c>
      <c r="E133" s="11"/>
      <c r="F133" s="11" t="s">
        <v>141</v>
      </c>
      <c r="G133" s="92" t="s">
        <v>13</v>
      </c>
      <c r="H133" s="11"/>
    </row>
    <row r="134" spans="1:8" x14ac:dyDescent="0.3">
      <c r="A134" s="88">
        <v>45350.892696759256</v>
      </c>
      <c r="B134" s="11" t="s">
        <v>87</v>
      </c>
      <c r="C134" s="88">
        <v>45351.339687500003</v>
      </c>
      <c r="D134" s="11">
        <v>5123.6000000000004</v>
      </c>
      <c r="E134" s="11"/>
      <c r="F134" s="11" t="s">
        <v>141</v>
      </c>
      <c r="G134" s="92" t="s">
        <v>13</v>
      </c>
      <c r="H134" s="11"/>
    </row>
    <row r="135" spans="1:8" x14ac:dyDescent="0.3">
      <c r="A135" s="88">
        <v>45350.892708333333</v>
      </c>
      <c r="B135" s="11" t="s">
        <v>146</v>
      </c>
      <c r="C135" s="88">
        <v>45351.339745370373</v>
      </c>
      <c r="D135" s="11">
        <v>4980.1499999999996</v>
      </c>
      <c r="E135" s="11"/>
      <c r="F135" s="11" t="s">
        <v>141</v>
      </c>
      <c r="G135" s="92" t="s">
        <v>13</v>
      </c>
      <c r="H135" s="11"/>
    </row>
    <row r="136" spans="1:8" x14ac:dyDescent="0.3">
      <c r="A136" s="88">
        <v>45350.892731481479</v>
      </c>
      <c r="B136" s="11" t="s">
        <v>75</v>
      </c>
      <c r="C136" s="88">
        <v>45351.339907407404</v>
      </c>
      <c r="D136" s="11">
        <v>5912.11</v>
      </c>
      <c r="E136" s="11"/>
      <c r="F136" s="11" t="s">
        <v>141</v>
      </c>
      <c r="G136" s="92" t="s">
        <v>13</v>
      </c>
      <c r="H136" s="11"/>
    </row>
    <row r="137" spans="1:8" x14ac:dyDescent="0.3">
      <c r="A137" s="87">
        <v>45351.34511574074</v>
      </c>
      <c r="B137" s="15" t="s">
        <v>69</v>
      </c>
      <c r="C137" s="87">
        <v>45351.345127314817</v>
      </c>
      <c r="D137" s="15">
        <v>0.3</v>
      </c>
      <c r="E137" s="15"/>
      <c r="F137" s="80" t="s">
        <v>211</v>
      </c>
      <c r="G137" s="15" t="s">
        <v>8</v>
      </c>
      <c r="H137" s="15"/>
    </row>
    <row r="138" spans="1:8" x14ac:dyDescent="0.3">
      <c r="A138" s="87">
        <v>45351.345185185186</v>
      </c>
      <c r="B138" s="15" t="s">
        <v>69</v>
      </c>
      <c r="C138" s="87">
        <v>45351.345208333332</v>
      </c>
      <c r="D138" s="15">
        <v>0.3</v>
      </c>
      <c r="E138" s="15"/>
      <c r="F138" s="80" t="s">
        <v>211</v>
      </c>
      <c r="G138" s="15" t="s">
        <v>8</v>
      </c>
      <c r="H138" s="15"/>
    </row>
    <row r="139" spans="1:8" x14ac:dyDescent="0.3">
      <c r="A139" s="87">
        <v>45351.345694444448</v>
      </c>
      <c r="B139" s="15" t="s">
        <v>69</v>
      </c>
      <c r="C139" s="87">
        <v>45351.345706018517</v>
      </c>
      <c r="D139" s="15">
        <v>0.3</v>
      </c>
      <c r="E139" s="15"/>
      <c r="F139" s="80" t="s">
        <v>211</v>
      </c>
      <c r="G139" s="15" t="s">
        <v>8</v>
      </c>
      <c r="H139" s="15"/>
    </row>
    <row r="140" spans="1:8" x14ac:dyDescent="0.3">
      <c r="A140" s="87">
        <v>45351.34578703704</v>
      </c>
      <c r="B140" s="15" t="s">
        <v>69</v>
      </c>
      <c r="C140" s="87">
        <v>45351.34579861111</v>
      </c>
      <c r="D140" s="15">
        <v>0.3</v>
      </c>
      <c r="E140" s="15"/>
      <c r="F140" s="80" t="s">
        <v>211</v>
      </c>
      <c r="G140" s="15" t="s">
        <v>8</v>
      </c>
      <c r="H140" s="15"/>
    </row>
    <row r="141" spans="1:8" x14ac:dyDescent="0.3">
      <c r="A141" s="87">
        <v>45351.346053240741</v>
      </c>
      <c r="B141" s="15" t="s">
        <v>69</v>
      </c>
      <c r="C141" s="87">
        <v>45351.346064814818</v>
      </c>
      <c r="D141" s="15">
        <v>0.3</v>
      </c>
      <c r="E141" s="15"/>
      <c r="F141" s="80" t="s">
        <v>211</v>
      </c>
      <c r="G141" s="15" t="s">
        <v>8</v>
      </c>
      <c r="H141" s="15"/>
    </row>
    <row r="142" spans="1:8" x14ac:dyDescent="0.3">
      <c r="A142" s="87">
        <v>45351.347384259258</v>
      </c>
      <c r="B142" s="15" t="s">
        <v>69</v>
      </c>
      <c r="C142" s="87">
        <v>45351.347407407404</v>
      </c>
      <c r="D142" s="15">
        <v>0.3</v>
      </c>
      <c r="E142" s="15"/>
      <c r="F142" s="80" t="s">
        <v>211</v>
      </c>
      <c r="G142" s="15" t="s">
        <v>8</v>
      </c>
      <c r="H142" s="15"/>
    </row>
    <row r="143" spans="1:8" x14ac:dyDescent="0.3">
      <c r="A143" s="87">
        <v>45351.347928240742</v>
      </c>
      <c r="B143" s="15" t="s">
        <v>69</v>
      </c>
      <c r="C143" s="87">
        <v>45351.347939814812</v>
      </c>
      <c r="D143" s="15">
        <v>0.3</v>
      </c>
      <c r="E143" s="15"/>
      <c r="F143" s="80" t="s">
        <v>211</v>
      </c>
      <c r="G143" s="15" t="s">
        <v>8</v>
      </c>
      <c r="H143" s="15"/>
    </row>
    <row r="144" spans="1:8" x14ac:dyDescent="0.3">
      <c r="A144" s="89">
        <v>45351.472870370373</v>
      </c>
      <c r="B144" s="19" t="s">
        <v>222</v>
      </c>
      <c r="C144" s="89">
        <v>45351.472870370373</v>
      </c>
      <c r="D144" s="19"/>
      <c r="E144" s="19">
        <v>10800</v>
      </c>
      <c r="F144" s="19" t="s">
        <v>339</v>
      </c>
      <c r="G144" s="19" t="s">
        <v>9</v>
      </c>
      <c r="H144" s="19"/>
    </row>
    <row r="145" spans="1:8" x14ac:dyDescent="0.3">
      <c r="A145" s="87">
        <v>45351.473564814813</v>
      </c>
      <c r="B145" s="15" t="s">
        <v>69</v>
      </c>
      <c r="C145" s="87">
        <v>45351.473576388889</v>
      </c>
      <c r="D145" s="15">
        <v>0.3</v>
      </c>
      <c r="E145" s="15"/>
      <c r="F145" s="80" t="s">
        <v>203</v>
      </c>
      <c r="G145" s="15" t="s">
        <v>8</v>
      </c>
      <c r="H145" s="15"/>
    </row>
    <row r="146" spans="1:8" x14ac:dyDescent="0.3">
      <c r="A146" s="89">
        <v>45351.490439814814</v>
      </c>
      <c r="B146" s="19" t="s">
        <v>267</v>
      </c>
      <c r="C146" s="89">
        <v>45351.490439814814</v>
      </c>
      <c r="D146" s="19"/>
      <c r="E146" s="19">
        <v>15600</v>
      </c>
      <c r="F146" s="19" t="s">
        <v>355</v>
      </c>
      <c r="G146" s="19" t="s">
        <v>9</v>
      </c>
      <c r="H146" s="19"/>
    </row>
    <row r="147" spans="1:8" x14ac:dyDescent="0.3">
      <c r="A147" s="87">
        <v>45351.49114583333</v>
      </c>
      <c r="B147" s="15" t="s">
        <v>69</v>
      </c>
      <c r="C147" s="87">
        <v>45351.491157407407</v>
      </c>
      <c r="D147" s="15">
        <v>0.3</v>
      </c>
      <c r="E147" s="15"/>
      <c r="F147" s="80" t="s">
        <v>203</v>
      </c>
      <c r="G147" s="15" t="s">
        <v>8</v>
      </c>
      <c r="H147" s="15"/>
    </row>
    <row r="148" spans="1:8" x14ac:dyDescent="0.3">
      <c r="A148" s="89">
        <v>45351.570092592592</v>
      </c>
      <c r="B148" s="19" t="s">
        <v>70</v>
      </c>
      <c r="C148" s="89">
        <v>45351.570092592592</v>
      </c>
      <c r="D148" s="19"/>
      <c r="E148" s="19">
        <v>11520</v>
      </c>
      <c r="F148" s="19" t="s">
        <v>356</v>
      </c>
      <c r="G148" s="19" t="s">
        <v>9</v>
      </c>
      <c r="H148" s="19"/>
    </row>
    <row r="149" spans="1:8" x14ac:dyDescent="0.3">
      <c r="A149" s="89">
        <v>45351.646203703705</v>
      </c>
      <c r="B149" s="19" t="s">
        <v>125</v>
      </c>
      <c r="C149" s="89">
        <v>45351.646203703705</v>
      </c>
      <c r="D149" s="19"/>
      <c r="E149" s="19">
        <v>15120</v>
      </c>
      <c r="F149" s="19" t="s">
        <v>357</v>
      </c>
      <c r="G149" s="19" t="s">
        <v>9</v>
      </c>
      <c r="H149" s="19"/>
    </row>
    <row r="150" spans="1:8" x14ac:dyDescent="0.3">
      <c r="A150" s="87">
        <v>45351.646909722222</v>
      </c>
      <c r="B150" s="15" t="s">
        <v>69</v>
      </c>
      <c r="C150" s="87">
        <v>45351.646932870368</v>
      </c>
      <c r="D150" s="15">
        <v>0.3</v>
      </c>
      <c r="E150" s="15"/>
      <c r="F150" s="80" t="s">
        <v>203</v>
      </c>
      <c r="G150" s="15" t="s">
        <v>8</v>
      </c>
      <c r="H150" s="15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97"/>
  <sheetViews>
    <sheetView zoomScale="115" zoomScaleNormal="115" workbookViewId="0">
      <pane ySplit="1" topLeftCell="A17" activePane="bottomLeft" state="frozen"/>
      <selection pane="bottomLeft" activeCell="B17" sqref="B17"/>
    </sheetView>
  </sheetViews>
  <sheetFormatPr baseColWidth="10" defaultColWidth="11.21875" defaultRowHeight="14.4" x14ac:dyDescent="0.3"/>
  <cols>
    <col min="1" max="1" width="11.109375" style="4" bestFit="1" customWidth="1"/>
    <col min="2" max="2" width="28.6640625" bestFit="1" customWidth="1"/>
    <col min="3" max="3" width="11.109375" style="27" bestFit="1" customWidth="1"/>
    <col min="4" max="4" width="9.88671875" style="27" bestFit="1" customWidth="1"/>
    <col min="5" max="5" width="10.33203125" bestFit="1" customWidth="1"/>
    <col min="6" max="6" width="79.5546875" bestFit="1" customWidth="1"/>
    <col min="7" max="7" width="17.33203125" bestFit="1" customWidth="1"/>
    <col min="8" max="8" width="9.21875" bestFit="1" customWidth="1"/>
  </cols>
  <sheetData>
    <row r="1" spans="1:8" x14ac:dyDescent="0.3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">
      <c r="A2" s="87">
        <v>45352.059965277775</v>
      </c>
      <c r="B2" s="15" t="s">
        <v>69</v>
      </c>
      <c r="C2" s="87">
        <v>45352.059976851851</v>
      </c>
      <c r="D2" s="15">
        <v>7.2</v>
      </c>
      <c r="E2" s="15"/>
      <c r="F2" s="80" t="s">
        <v>137</v>
      </c>
      <c r="G2" s="15" t="s">
        <v>8</v>
      </c>
      <c r="H2" s="15"/>
    </row>
    <row r="3" spans="1:8" x14ac:dyDescent="0.3">
      <c r="A3" s="87">
        <v>45352</v>
      </c>
      <c r="B3" s="15" t="s">
        <v>102</v>
      </c>
      <c r="C3" s="87">
        <v>45352.287604166668</v>
      </c>
      <c r="D3" s="15">
        <v>324</v>
      </c>
      <c r="E3" s="15"/>
      <c r="F3" s="80" t="s">
        <v>354</v>
      </c>
      <c r="G3" s="15" t="s">
        <v>24</v>
      </c>
      <c r="H3" s="15"/>
    </row>
    <row r="4" spans="1:8" x14ac:dyDescent="0.3">
      <c r="A4" s="88">
        <v>45352.36278935185</v>
      </c>
      <c r="B4" s="11" t="s">
        <v>97</v>
      </c>
      <c r="C4" s="88">
        <v>45352.362800925926</v>
      </c>
      <c r="D4" s="11">
        <v>3000</v>
      </c>
      <c r="E4" s="11"/>
      <c r="F4" s="11" t="s">
        <v>362</v>
      </c>
      <c r="G4" s="11" t="s">
        <v>56</v>
      </c>
      <c r="H4" s="11"/>
    </row>
    <row r="5" spans="1:8" x14ac:dyDescent="0.3">
      <c r="A5" s="88">
        <v>45352.365567129629</v>
      </c>
      <c r="B5" s="11" t="s">
        <v>110</v>
      </c>
      <c r="C5" s="88">
        <v>45352.365590277775</v>
      </c>
      <c r="D5" s="11">
        <v>5595.92</v>
      </c>
      <c r="E5" s="11"/>
      <c r="F5" s="11" t="s">
        <v>363</v>
      </c>
      <c r="G5" s="92" t="s">
        <v>13</v>
      </c>
      <c r="H5" s="11"/>
    </row>
    <row r="6" spans="1:8" x14ac:dyDescent="0.3">
      <c r="A6" s="88">
        <v>45352.366608796299</v>
      </c>
      <c r="B6" s="11" t="s">
        <v>237</v>
      </c>
      <c r="C6" s="88">
        <v>45352.366620370369</v>
      </c>
      <c r="D6" s="11">
        <v>3376.84</v>
      </c>
      <c r="E6" s="11"/>
      <c r="F6" s="11" t="s">
        <v>363</v>
      </c>
      <c r="G6" s="92" t="s">
        <v>13</v>
      </c>
      <c r="H6" s="11"/>
    </row>
    <row r="7" spans="1:8" x14ac:dyDescent="0.3">
      <c r="A7" s="88">
        <v>45352.392916666664</v>
      </c>
      <c r="B7" s="11" t="s">
        <v>326</v>
      </c>
      <c r="C7" s="88">
        <v>45352.464375000003</v>
      </c>
      <c r="D7" s="11">
        <v>6766.61</v>
      </c>
      <c r="E7" s="11"/>
      <c r="F7" s="11" t="s">
        <v>422</v>
      </c>
      <c r="G7" s="92" t="s">
        <v>420</v>
      </c>
      <c r="H7" s="11"/>
    </row>
    <row r="8" spans="1:8" x14ac:dyDescent="0.3">
      <c r="A8" s="89">
        <v>45352.479907407411</v>
      </c>
      <c r="B8" s="19" t="s">
        <v>282</v>
      </c>
      <c r="C8" s="89">
        <v>45352.479907407411</v>
      </c>
      <c r="D8" s="19"/>
      <c r="E8" s="19">
        <v>10080</v>
      </c>
      <c r="F8" s="19"/>
      <c r="G8" s="19" t="s">
        <v>9</v>
      </c>
      <c r="H8" s="19"/>
    </row>
    <row r="9" spans="1:8" x14ac:dyDescent="0.3">
      <c r="A9" s="89">
        <v>45352.481550925928</v>
      </c>
      <c r="B9" s="19" t="s">
        <v>278</v>
      </c>
      <c r="C9" s="89">
        <v>45352.481550925928</v>
      </c>
      <c r="D9" s="19"/>
      <c r="E9" s="19">
        <v>7728</v>
      </c>
      <c r="F9" s="19" t="s">
        <v>364</v>
      </c>
      <c r="G9" s="19" t="s">
        <v>9</v>
      </c>
      <c r="H9" s="19"/>
    </row>
    <row r="10" spans="1:8" x14ac:dyDescent="0.3">
      <c r="A10" s="89">
        <v>45352.485717592594</v>
      </c>
      <c r="B10" s="19" t="s">
        <v>278</v>
      </c>
      <c r="C10" s="89">
        <v>45352.485717592594</v>
      </c>
      <c r="D10" s="19"/>
      <c r="E10" s="19">
        <v>12528</v>
      </c>
      <c r="F10" s="19" t="s">
        <v>365</v>
      </c>
      <c r="G10" s="19" t="s">
        <v>9</v>
      </c>
      <c r="H10" s="19"/>
    </row>
    <row r="11" spans="1:8" x14ac:dyDescent="0.3">
      <c r="A11" s="89">
        <v>45352.498599537037</v>
      </c>
      <c r="B11" s="19" t="s">
        <v>127</v>
      </c>
      <c r="C11" s="89">
        <v>45352.498599537037</v>
      </c>
      <c r="D11" s="19"/>
      <c r="E11" s="19">
        <v>13338</v>
      </c>
      <c r="F11" s="19" t="s">
        <v>366</v>
      </c>
      <c r="G11" s="19" t="s">
        <v>9</v>
      </c>
      <c r="H11" s="19"/>
    </row>
    <row r="12" spans="1:8" x14ac:dyDescent="0.3">
      <c r="A12" s="89">
        <v>45352.514317129629</v>
      </c>
      <c r="B12" s="19" t="s">
        <v>277</v>
      </c>
      <c r="C12" s="89">
        <v>45352.514317129629</v>
      </c>
      <c r="D12" s="19"/>
      <c r="E12" s="19">
        <v>18081.599999999999</v>
      </c>
      <c r="F12" s="19" t="s">
        <v>367</v>
      </c>
      <c r="G12" s="19" t="s">
        <v>9</v>
      </c>
      <c r="H12" s="19"/>
    </row>
    <row r="13" spans="1:8" x14ac:dyDescent="0.3">
      <c r="A13" s="89">
        <v>45352.523611111108</v>
      </c>
      <c r="B13" s="19" t="s">
        <v>128</v>
      </c>
      <c r="C13" s="89">
        <v>45352.523611111108</v>
      </c>
      <c r="D13" s="19"/>
      <c r="E13" s="19">
        <v>6864</v>
      </c>
      <c r="F13" s="19" t="s">
        <v>368</v>
      </c>
      <c r="G13" s="19" t="s">
        <v>9</v>
      </c>
      <c r="H13" s="19"/>
    </row>
    <row r="14" spans="1:8" x14ac:dyDescent="0.3">
      <c r="A14" s="88">
        <v>45352.530057870368</v>
      </c>
      <c r="B14" s="11" t="s">
        <v>91</v>
      </c>
      <c r="C14" s="88">
        <v>45352.530069444445</v>
      </c>
      <c r="D14" s="11">
        <v>5912.17</v>
      </c>
      <c r="E14" s="11"/>
      <c r="F14" s="11" t="s">
        <v>363</v>
      </c>
      <c r="G14" s="92" t="s">
        <v>13</v>
      </c>
      <c r="H14" s="11"/>
    </row>
    <row r="15" spans="1:8" x14ac:dyDescent="0.3">
      <c r="A15" s="90">
        <v>45352.532037037039</v>
      </c>
      <c r="B15" s="22" t="s">
        <v>358</v>
      </c>
      <c r="C15" s="90">
        <v>45352.532037037039</v>
      </c>
      <c r="D15" s="22">
        <v>624</v>
      </c>
      <c r="E15" s="22"/>
      <c r="F15" s="22" t="s">
        <v>369</v>
      </c>
      <c r="G15" s="22" t="s">
        <v>10</v>
      </c>
      <c r="H15" s="22"/>
    </row>
    <row r="16" spans="1:8" x14ac:dyDescent="0.3">
      <c r="A16" s="90">
        <v>45352.532060185185</v>
      </c>
      <c r="B16" s="22" t="s">
        <v>280</v>
      </c>
      <c r="C16" s="90">
        <v>45352.532060185185</v>
      </c>
      <c r="D16" s="22">
        <v>15840</v>
      </c>
      <c r="E16" s="22"/>
      <c r="F16" s="22" t="s">
        <v>370</v>
      </c>
      <c r="G16" s="22" t="s">
        <v>10</v>
      </c>
      <c r="H16" s="22"/>
    </row>
    <row r="17" spans="1:8" x14ac:dyDescent="0.3">
      <c r="A17" s="90">
        <v>45352.532060185185</v>
      </c>
      <c r="B17" s="22" t="s">
        <v>170</v>
      </c>
      <c r="C17" s="90">
        <v>45352.532060185185</v>
      </c>
      <c r="D17" s="22">
        <v>18000</v>
      </c>
      <c r="E17" s="22"/>
      <c r="F17" s="22" t="s">
        <v>371</v>
      </c>
      <c r="G17" s="22" t="s">
        <v>1083</v>
      </c>
      <c r="H17" s="22"/>
    </row>
    <row r="18" spans="1:8" x14ac:dyDescent="0.3">
      <c r="A18" s="90">
        <v>45351.522349537037</v>
      </c>
      <c r="B18" s="22" t="s">
        <v>359</v>
      </c>
      <c r="C18" s="90">
        <v>45352.699467592596</v>
      </c>
      <c r="D18" s="22">
        <v>61.2</v>
      </c>
      <c r="E18" s="22"/>
      <c r="F18" s="22"/>
      <c r="G18" s="22" t="s">
        <v>10</v>
      </c>
      <c r="H18" s="22"/>
    </row>
    <row r="19" spans="1:8" x14ac:dyDescent="0.3">
      <c r="A19" s="90">
        <v>45352.733530092592</v>
      </c>
      <c r="B19" s="22" t="s">
        <v>358</v>
      </c>
      <c r="C19" s="90">
        <v>45352.733530092592</v>
      </c>
      <c r="D19" s="22">
        <v>4368</v>
      </c>
      <c r="E19" s="22"/>
      <c r="F19" s="22" t="s">
        <v>372</v>
      </c>
      <c r="G19" s="22" t="s">
        <v>10</v>
      </c>
      <c r="H19" s="22"/>
    </row>
    <row r="20" spans="1:8" x14ac:dyDescent="0.3">
      <c r="A20" s="87">
        <v>45352.918796296297</v>
      </c>
      <c r="B20" s="15" t="s">
        <v>130</v>
      </c>
      <c r="C20" s="87">
        <v>45353.704756944448</v>
      </c>
      <c r="D20" s="15">
        <v>5.14</v>
      </c>
      <c r="E20" s="15"/>
      <c r="F20" s="80"/>
      <c r="G20" s="80" t="s">
        <v>59</v>
      </c>
      <c r="H20" s="15"/>
    </row>
    <row r="21" spans="1:8" x14ac:dyDescent="0.3">
      <c r="A21" s="87">
        <v>45353.471539351849</v>
      </c>
      <c r="B21" s="15" t="s">
        <v>360</v>
      </c>
      <c r="C21" s="87">
        <v>45354.604629629626</v>
      </c>
      <c r="D21" s="15">
        <v>292.7</v>
      </c>
      <c r="E21" s="15"/>
      <c r="F21" s="80"/>
      <c r="G21" s="15" t="s">
        <v>14</v>
      </c>
      <c r="H21" s="15"/>
    </row>
    <row r="22" spans="1:8" x14ac:dyDescent="0.3">
      <c r="A22" s="87">
        <v>45353.466400462959</v>
      </c>
      <c r="B22" s="15" t="s">
        <v>361</v>
      </c>
      <c r="C22" s="87">
        <v>45354.604791666665</v>
      </c>
      <c r="D22" s="15">
        <v>672.18</v>
      </c>
      <c r="E22" s="15"/>
      <c r="F22" s="80"/>
      <c r="G22" s="15" t="s">
        <v>14</v>
      </c>
      <c r="H22" s="15"/>
    </row>
    <row r="23" spans="1:8" x14ac:dyDescent="0.3">
      <c r="A23" s="90">
        <v>45352.532025462962</v>
      </c>
      <c r="B23" s="22" t="s">
        <v>291</v>
      </c>
      <c r="C23" s="90">
        <v>45355.001655092594</v>
      </c>
      <c r="D23" s="22">
        <v>8460</v>
      </c>
      <c r="E23" s="22"/>
      <c r="F23" s="22" t="s">
        <v>373</v>
      </c>
      <c r="G23" s="22" t="s">
        <v>10</v>
      </c>
      <c r="H23" s="22"/>
    </row>
    <row r="24" spans="1:8" x14ac:dyDescent="0.3">
      <c r="A24" s="90">
        <v>45352.532037037039</v>
      </c>
      <c r="B24" s="22" t="s">
        <v>171</v>
      </c>
      <c r="C24" s="90">
        <v>45355.00172453704</v>
      </c>
      <c r="D24" s="22">
        <v>6000</v>
      </c>
      <c r="E24" s="22"/>
      <c r="F24" s="22" t="s">
        <v>374</v>
      </c>
      <c r="G24" s="22" t="s">
        <v>10</v>
      </c>
      <c r="H24" s="22"/>
    </row>
    <row r="25" spans="1:8" x14ac:dyDescent="0.3">
      <c r="A25" s="90">
        <v>45352.532048611109</v>
      </c>
      <c r="B25" s="22" t="s">
        <v>171</v>
      </c>
      <c r="C25" s="90">
        <v>45355.001736111109</v>
      </c>
      <c r="D25" s="22">
        <v>840</v>
      </c>
      <c r="E25" s="22"/>
      <c r="F25" s="22" t="s">
        <v>374</v>
      </c>
      <c r="G25" s="22" t="s">
        <v>10</v>
      </c>
      <c r="H25" s="22"/>
    </row>
    <row r="26" spans="1:8" x14ac:dyDescent="0.3">
      <c r="A26" s="90">
        <v>45352.532060185185</v>
      </c>
      <c r="B26" s="22" t="s">
        <v>171</v>
      </c>
      <c r="C26" s="90">
        <v>45355.001770833333</v>
      </c>
      <c r="D26" s="22">
        <v>4539.6000000000004</v>
      </c>
      <c r="E26" s="22"/>
      <c r="F26" s="22" t="s">
        <v>375</v>
      </c>
      <c r="G26" s="22" t="s">
        <v>10</v>
      </c>
      <c r="H26" s="22"/>
    </row>
    <row r="27" spans="1:8" x14ac:dyDescent="0.3">
      <c r="A27" s="90">
        <v>45352.532060185185</v>
      </c>
      <c r="B27" s="22" t="s">
        <v>171</v>
      </c>
      <c r="C27" s="90">
        <v>45355.002615740741</v>
      </c>
      <c r="D27" s="22">
        <v>6124.8</v>
      </c>
      <c r="E27" s="22"/>
      <c r="F27" s="22" t="s">
        <v>376</v>
      </c>
      <c r="G27" s="22" t="s">
        <v>10</v>
      </c>
      <c r="H27" s="22"/>
    </row>
    <row r="28" spans="1:8" x14ac:dyDescent="0.3">
      <c r="A28" s="88">
        <v>45354.260706018518</v>
      </c>
      <c r="B28" s="11" t="s">
        <v>106</v>
      </c>
      <c r="C28" s="88">
        <v>45355.335601851853</v>
      </c>
      <c r="D28" s="11">
        <v>616.79999999999995</v>
      </c>
      <c r="E28" s="11"/>
      <c r="F28" s="11" t="s">
        <v>93</v>
      </c>
      <c r="G28" s="92" t="s">
        <v>62</v>
      </c>
      <c r="H28" s="11"/>
    </row>
    <row r="29" spans="1:8" x14ac:dyDescent="0.3">
      <c r="A29" s="88">
        <v>45354.260717592595</v>
      </c>
      <c r="B29" s="11" t="s">
        <v>109</v>
      </c>
      <c r="C29" s="88">
        <v>45355.335648148146</v>
      </c>
      <c r="D29" s="11">
        <v>369.28</v>
      </c>
      <c r="E29" s="11"/>
      <c r="F29" s="11" t="s">
        <v>143</v>
      </c>
      <c r="G29" s="92" t="s">
        <v>62</v>
      </c>
      <c r="H29" s="11"/>
    </row>
    <row r="30" spans="1:8" x14ac:dyDescent="0.3">
      <c r="A30" s="88">
        <v>45354.26090277778</v>
      </c>
      <c r="B30" s="11" t="s">
        <v>301</v>
      </c>
      <c r="C30" s="88">
        <v>45355.335694444446</v>
      </c>
      <c r="D30" s="11">
        <v>624.79</v>
      </c>
      <c r="E30" s="11"/>
      <c r="F30" s="11" t="s">
        <v>307</v>
      </c>
      <c r="G30" s="92" t="s">
        <v>62</v>
      </c>
      <c r="H30" s="11"/>
    </row>
    <row r="31" spans="1:8" x14ac:dyDescent="0.3">
      <c r="A31" s="88">
        <v>45354.260775462964</v>
      </c>
      <c r="B31" s="11" t="s">
        <v>116</v>
      </c>
      <c r="C31" s="88">
        <v>45355.335694444446</v>
      </c>
      <c r="D31" s="11">
        <v>474.85</v>
      </c>
      <c r="E31" s="11"/>
      <c r="F31" s="11" t="s">
        <v>95</v>
      </c>
      <c r="G31" s="92" t="s">
        <v>62</v>
      </c>
      <c r="H31" s="11"/>
    </row>
    <row r="32" spans="1:8" x14ac:dyDescent="0.3">
      <c r="A32" s="88">
        <v>45354.260752314818</v>
      </c>
      <c r="B32" s="11" t="s">
        <v>110</v>
      </c>
      <c r="C32" s="88">
        <v>45355.335752314815</v>
      </c>
      <c r="D32" s="11">
        <v>618.36</v>
      </c>
      <c r="E32" s="11"/>
      <c r="F32" s="11" t="s">
        <v>144</v>
      </c>
      <c r="G32" s="92" t="s">
        <v>62</v>
      </c>
      <c r="H32" s="11"/>
    </row>
    <row r="33" spans="1:8" x14ac:dyDescent="0.3">
      <c r="A33" s="88">
        <v>45354.260682870372</v>
      </c>
      <c r="B33" s="11" t="s">
        <v>119</v>
      </c>
      <c r="C33" s="88">
        <v>45355.335752314815</v>
      </c>
      <c r="D33" s="11">
        <v>618.88</v>
      </c>
      <c r="E33" s="11"/>
      <c r="F33" s="11" t="s">
        <v>85</v>
      </c>
      <c r="G33" s="92" t="s">
        <v>62</v>
      </c>
      <c r="H33" s="11"/>
    </row>
    <row r="34" spans="1:8" x14ac:dyDescent="0.3">
      <c r="A34" s="88">
        <v>45354.260844907411</v>
      </c>
      <c r="B34" s="11" t="s">
        <v>118</v>
      </c>
      <c r="C34" s="88">
        <v>45355.335787037038</v>
      </c>
      <c r="D34" s="11">
        <v>348.22</v>
      </c>
      <c r="E34" s="11"/>
      <c r="F34" s="11" t="s">
        <v>96</v>
      </c>
      <c r="G34" s="92" t="s">
        <v>62</v>
      </c>
      <c r="H34" s="11"/>
    </row>
    <row r="35" spans="1:8" x14ac:dyDescent="0.3">
      <c r="A35" s="88">
        <v>45354.260891203703</v>
      </c>
      <c r="B35" s="11" t="s">
        <v>107</v>
      </c>
      <c r="C35" s="88">
        <v>45355.335833333331</v>
      </c>
      <c r="D35" s="11">
        <v>362.4</v>
      </c>
      <c r="E35" s="11"/>
      <c r="F35" s="11" t="s">
        <v>73</v>
      </c>
      <c r="G35" s="92" t="s">
        <v>62</v>
      </c>
      <c r="H35" s="11"/>
    </row>
    <row r="36" spans="1:8" x14ac:dyDescent="0.3">
      <c r="A36" s="88">
        <v>45354.260925925926</v>
      </c>
      <c r="B36" s="11" t="s">
        <v>114</v>
      </c>
      <c r="C36" s="88">
        <v>45355.335844907408</v>
      </c>
      <c r="D36" s="11">
        <v>385.6</v>
      </c>
      <c r="E36" s="11"/>
      <c r="F36" s="11" t="s">
        <v>146</v>
      </c>
      <c r="G36" s="92" t="s">
        <v>62</v>
      </c>
      <c r="H36" s="11"/>
    </row>
    <row r="37" spans="1:8" x14ac:dyDescent="0.3">
      <c r="A37" s="88">
        <v>45354.260879629626</v>
      </c>
      <c r="B37" s="11" t="s">
        <v>123</v>
      </c>
      <c r="C37" s="88">
        <v>45355.335914351854</v>
      </c>
      <c r="D37" s="11">
        <v>489.84</v>
      </c>
      <c r="E37" s="11"/>
      <c r="F37" s="11" t="s">
        <v>78</v>
      </c>
      <c r="G37" s="92" t="s">
        <v>62</v>
      </c>
      <c r="H37" s="11"/>
    </row>
    <row r="38" spans="1:8" x14ac:dyDescent="0.3">
      <c r="A38" s="88">
        <v>45354.260868055557</v>
      </c>
      <c r="B38" s="11" t="s">
        <v>302</v>
      </c>
      <c r="C38" s="88">
        <v>45355.335914351854</v>
      </c>
      <c r="D38" s="11">
        <v>378.46</v>
      </c>
      <c r="E38" s="11"/>
      <c r="F38" s="11" t="s">
        <v>276</v>
      </c>
      <c r="G38" s="92" t="s">
        <v>62</v>
      </c>
      <c r="H38" s="11"/>
    </row>
    <row r="39" spans="1:8" x14ac:dyDescent="0.3">
      <c r="A39" s="88">
        <v>45354.260706018518</v>
      </c>
      <c r="B39" s="11" t="s">
        <v>115</v>
      </c>
      <c r="C39" s="88">
        <v>45355.335925925923</v>
      </c>
      <c r="D39" s="11">
        <v>572.79999999999995</v>
      </c>
      <c r="E39" s="11"/>
      <c r="F39" s="11" t="s">
        <v>147</v>
      </c>
      <c r="G39" s="92" t="s">
        <v>62</v>
      </c>
      <c r="H39" s="11"/>
    </row>
    <row r="40" spans="1:8" x14ac:dyDescent="0.3">
      <c r="A40" s="88">
        <v>45354.260879629626</v>
      </c>
      <c r="B40" s="11" t="s">
        <v>121</v>
      </c>
      <c r="C40" s="88">
        <v>45355.335960648146</v>
      </c>
      <c r="D40" s="11">
        <v>167.28</v>
      </c>
      <c r="E40" s="11"/>
      <c r="F40" s="11" t="s">
        <v>149</v>
      </c>
      <c r="G40" s="92" t="s">
        <v>62</v>
      </c>
      <c r="H40" s="11"/>
    </row>
    <row r="41" spans="1:8" x14ac:dyDescent="0.3">
      <c r="A41" s="88">
        <v>45354.260717592595</v>
      </c>
      <c r="B41" s="11" t="s">
        <v>108</v>
      </c>
      <c r="C41" s="88">
        <v>45355.335960648146</v>
      </c>
      <c r="D41" s="11">
        <v>306.35000000000002</v>
      </c>
      <c r="E41" s="11"/>
      <c r="F41" s="11" t="s">
        <v>82</v>
      </c>
      <c r="G41" s="92" t="s">
        <v>62</v>
      </c>
      <c r="H41" s="11"/>
    </row>
    <row r="42" spans="1:8" x14ac:dyDescent="0.3">
      <c r="A42" s="88">
        <v>45354.260659722226</v>
      </c>
      <c r="B42" s="11" t="s">
        <v>299</v>
      </c>
      <c r="C42" s="88">
        <v>45355.3359837963</v>
      </c>
      <c r="D42" s="11">
        <v>355.31</v>
      </c>
      <c r="E42" s="11"/>
      <c r="F42" s="11" t="s">
        <v>236</v>
      </c>
      <c r="G42" s="92" t="s">
        <v>62</v>
      </c>
      <c r="H42" s="11"/>
    </row>
    <row r="43" spans="1:8" x14ac:dyDescent="0.3">
      <c r="A43" s="88">
        <v>45354.260949074072</v>
      </c>
      <c r="B43" s="11" t="s">
        <v>111</v>
      </c>
      <c r="C43" s="88">
        <v>45355.336006944446</v>
      </c>
      <c r="D43" s="11">
        <v>463.53</v>
      </c>
      <c r="E43" s="11"/>
      <c r="F43" s="11" t="s">
        <v>77</v>
      </c>
      <c r="G43" s="92" t="s">
        <v>62</v>
      </c>
      <c r="H43" s="11"/>
    </row>
    <row r="44" spans="1:8" x14ac:dyDescent="0.3">
      <c r="A44" s="88">
        <v>45354.260937500003</v>
      </c>
      <c r="B44" s="11" t="s">
        <v>105</v>
      </c>
      <c r="C44" s="88">
        <v>45355.336030092592</v>
      </c>
      <c r="D44" s="11">
        <v>367.04</v>
      </c>
      <c r="E44" s="11"/>
      <c r="F44" s="11" t="s">
        <v>84</v>
      </c>
      <c r="G44" s="92" t="s">
        <v>62</v>
      </c>
      <c r="H44" s="11"/>
    </row>
    <row r="45" spans="1:8" x14ac:dyDescent="0.3">
      <c r="A45" s="88">
        <v>45354.260740740741</v>
      </c>
      <c r="B45" s="11" t="s">
        <v>104</v>
      </c>
      <c r="C45" s="88">
        <v>45355.339259259257</v>
      </c>
      <c r="D45" s="11">
        <v>309.92</v>
      </c>
      <c r="E45" s="11"/>
      <c r="F45" s="11" t="s">
        <v>76</v>
      </c>
      <c r="G45" s="92" t="s">
        <v>62</v>
      </c>
      <c r="H45" s="11"/>
    </row>
    <row r="46" spans="1:8" x14ac:dyDescent="0.3">
      <c r="A46" s="88">
        <v>45354.260844907411</v>
      </c>
      <c r="B46" s="11" t="s">
        <v>113</v>
      </c>
      <c r="C46" s="88">
        <v>45355.33934027778</v>
      </c>
      <c r="D46" s="11">
        <v>987</v>
      </c>
      <c r="E46" s="11"/>
      <c r="F46" s="11" t="s">
        <v>90</v>
      </c>
      <c r="G46" s="92" t="s">
        <v>62</v>
      </c>
      <c r="H46" s="11"/>
    </row>
    <row r="47" spans="1:8" x14ac:dyDescent="0.3">
      <c r="A47" s="88">
        <v>45354.260740740741</v>
      </c>
      <c r="B47" s="11" t="s">
        <v>122</v>
      </c>
      <c r="C47" s="88">
        <v>45355.339699074073</v>
      </c>
      <c r="D47" s="11">
        <v>264.22000000000003</v>
      </c>
      <c r="E47" s="11"/>
      <c r="F47" s="11" t="s">
        <v>83</v>
      </c>
      <c r="G47" s="92" t="s">
        <v>62</v>
      </c>
      <c r="H47" s="11"/>
    </row>
    <row r="48" spans="1:8" x14ac:dyDescent="0.3">
      <c r="A48" s="89">
        <v>45355.534907407404</v>
      </c>
      <c r="B48" s="19" t="s">
        <v>124</v>
      </c>
      <c r="C48" s="89">
        <v>45355.534907407404</v>
      </c>
      <c r="D48" s="19"/>
      <c r="E48" s="19">
        <v>13992</v>
      </c>
      <c r="F48" s="19"/>
      <c r="G48" s="19" t="s">
        <v>9</v>
      </c>
      <c r="H48" s="19"/>
    </row>
    <row r="49" spans="1:8" x14ac:dyDescent="0.3">
      <c r="A49" s="89">
        <v>45355.540601851855</v>
      </c>
      <c r="B49" s="19" t="s">
        <v>124</v>
      </c>
      <c r="C49" s="89">
        <v>45355.540601851855</v>
      </c>
      <c r="D49" s="19"/>
      <c r="E49" s="19">
        <v>1320</v>
      </c>
      <c r="F49" s="19"/>
      <c r="G49" s="19" t="s">
        <v>9</v>
      </c>
      <c r="H49" s="19"/>
    </row>
    <row r="50" spans="1:8" x14ac:dyDescent="0.3">
      <c r="A50" s="89">
        <v>45356.496331018519</v>
      </c>
      <c r="B50" s="19" t="s">
        <v>175</v>
      </c>
      <c r="C50" s="89">
        <v>45356.496331018519</v>
      </c>
      <c r="D50" s="19"/>
      <c r="E50" s="19">
        <v>13200</v>
      </c>
      <c r="F50" s="19" t="s">
        <v>377</v>
      </c>
      <c r="G50" s="19" t="s">
        <v>9</v>
      </c>
      <c r="H50" s="19"/>
    </row>
    <row r="51" spans="1:8" x14ac:dyDescent="0.3">
      <c r="A51" s="89">
        <v>45356.504606481481</v>
      </c>
      <c r="B51" s="19" t="s">
        <v>175</v>
      </c>
      <c r="C51" s="89">
        <v>45356.504606481481</v>
      </c>
      <c r="D51" s="19"/>
      <c r="E51" s="19">
        <v>11760</v>
      </c>
      <c r="F51" s="19" t="s">
        <v>378</v>
      </c>
      <c r="G51" s="19" t="s">
        <v>9</v>
      </c>
      <c r="H51" s="19"/>
    </row>
    <row r="52" spans="1:8" x14ac:dyDescent="0.3">
      <c r="A52" s="89">
        <v>45356.512453703705</v>
      </c>
      <c r="B52" s="19" t="s">
        <v>175</v>
      </c>
      <c r="C52" s="89">
        <v>45356.512453703705</v>
      </c>
      <c r="D52" s="19"/>
      <c r="E52" s="19">
        <v>5328</v>
      </c>
      <c r="F52" s="19" t="s">
        <v>379</v>
      </c>
      <c r="G52" s="19" t="s">
        <v>9</v>
      </c>
      <c r="H52" s="19"/>
    </row>
    <row r="53" spans="1:8" x14ac:dyDescent="0.3">
      <c r="A53" s="89">
        <v>45356.520567129628</v>
      </c>
      <c r="B53" s="19" t="s">
        <v>175</v>
      </c>
      <c r="C53" s="89">
        <v>45356.520567129628</v>
      </c>
      <c r="D53" s="19"/>
      <c r="E53" s="19">
        <v>5280</v>
      </c>
      <c r="F53" s="19" t="s">
        <v>380</v>
      </c>
      <c r="G53" s="19" t="s">
        <v>9</v>
      </c>
      <c r="H53" s="19"/>
    </row>
    <row r="54" spans="1:8" x14ac:dyDescent="0.3">
      <c r="A54" s="89">
        <v>45356.531111111108</v>
      </c>
      <c r="B54" s="19" t="s">
        <v>175</v>
      </c>
      <c r="C54" s="89">
        <v>45356.531111111108</v>
      </c>
      <c r="D54" s="19"/>
      <c r="E54" s="19">
        <v>12480</v>
      </c>
      <c r="F54" s="19" t="s">
        <v>381</v>
      </c>
      <c r="G54" s="19" t="s">
        <v>9</v>
      </c>
      <c r="H54" s="19"/>
    </row>
    <row r="55" spans="1:8" x14ac:dyDescent="0.3">
      <c r="A55" s="89">
        <v>45356.539571759262</v>
      </c>
      <c r="B55" s="19" t="s">
        <v>175</v>
      </c>
      <c r="C55" s="89">
        <v>45356.539571759262</v>
      </c>
      <c r="D55" s="19"/>
      <c r="E55" s="19">
        <v>6600</v>
      </c>
      <c r="F55" s="19" t="s">
        <v>382</v>
      </c>
      <c r="G55" s="19" t="s">
        <v>9</v>
      </c>
      <c r="H55" s="19"/>
    </row>
    <row r="56" spans="1:8" x14ac:dyDescent="0.3">
      <c r="A56" s="89">
        <v>45356.855775462966</v>
      </c>
      <c r="B56" s="19" t="s">
        <v>263</v>
      </c>
      <c r="C56" s="89">
        <v>45356.855775462966</v>
      </c>
      <c r="D56" s="19"/>
      <c r="E56" s="19">
        <v>13200</v>
      </c>
      <c r="F56" s="19" t="s">
        <v>383</v>
      </c>
      <c r="G56" s="19" t="s">
        <v>9</v>
      </c>
      <c r="H56" s="19"/>
    </row>
    <row r="57" spans="1:8" x14ac:dyDescent="0.3">
      <c r="A57" s="88">
        <v>45356.825289351851</v>
      </c>
      <c r="B57" s="11" t="s">
        <v>384</v>
      </c>
      <c r="C57" s="88">
        <v>45357.377083333333</v>
      </c>
      <c r="D57" s="11">
        <v>604.32000000000005</v>
      </c>
      <c r="E57" s="11"/>
      <c r="F57" s="11" t="s">
        <v>237</v>
      </c>
      <c r="G57" s="92" t="s">
        <v>62</v>
      </c>
      <c r="H57" s="11"/>
    </row>
    <row r="58" spans="1:8" x14ac:dyDescent="0.3">
      <c r="A58" s="89">
        <v>45357.460243055553</v>
      </c>
      <c r="B58" s="19" t="s">
        <v>133</v>
      </c>
      <c r="C58" s="89">
        <v>45357.460243055553</v>
      </c>
      <c r="D58" s="19"/>
      <c r="E58" s="19">
        <v>13200</v>
      </c>
      <c r="F58" s="19" t="s">
        <v>385</v>
      </c>
      <c r="G58" s="19" t="s">
        <v>9</v>
      </c>
      <c r="H58" s="19"/>
    </row>
    <row r="59" spans="1:8" x14ac:dyDescent="0.3">
      <c r="A59" s="89">
        <v>45357.497974537036</v>
      </c>
      <c r="B59" s="19" t="s">
        <v>163</v>
      </c>
      <c r="C59" s="89">
        <v>45357.497974537036</v>
      </c>
      <c r="D59" s="19"/>
      <c r="E59" s="19">
        <v>13200</v>
      </c>
      <c r="F59" s="19" t="s">
        <v>386</v>
      </c>
      <c r="G59" s="19" t="s">
        <v>9</v>
      </c>
      <c r="H59" s="19"/>
    </row>
    <row r="60" spans="1:8" x14ac:dyDescent="0.3">
      <c r="A60" s="87">
        <v>45356.594282407408</v>
      </c>
      <c r="B60" s="15" t="s">
        <v>130</v>
      </c>
      <c r="C60" s="87">
        <v>45357.679872685185</v>
      </c>
      <c r="D60" s="15">
        <v>352.8</v>
      </c>
      <c r="E60" s="15"/>
      <c r="F60" s="80"/>
      <c r="G60" s="80" t="s">
        <v>59</v>
      </c>
      <c r="H60" s="15"/>
    </row>
    <row r="61" spans="1:8" x14ac:dyDescent="0.3">
      <c r="A61" s="87">
        <v>45356.6721412037</v>
      </c>
      <c r="B61" s="15" t="s">
        <v>129</v>
      </c>
      <c r="C61" s="87">
        <v>45357.752650462964</v>
      </c>
      <c r="D61" s="15">
        <v>6.71</v>
      </c>
      <c r="E61" s="15"/>
      <c r="F61" s="80"/>
      <c r="G61" s="15" t="s">
        <v>57</v>
      </c>
      <c r="H61" s="15"/>
    </row>
    <row r="62" spans="1:8" x14ac:dyDescent="0.3">
      <c r="A62" s="89">
        <v>45358.479016203702</v>
      </c>
      <c r="B62" s="19" t="s">
        <v>176</v>
      </c>
      <c r="C62" s="89">
        <v>45358.479016203702</v>
      </c>
      <c r="D62" s="19"/>
      <c r="E62" s="19">
        <v>19008</v>
      </c>
      <c r="F62" s="19" t="s">
        <v>387</v>
      </c>
      <c r="G62" s="19" t="s">
        <v>9</v>
      </c>
      <c r="H62" s="19"/>
    </row>
    <row r="63" spans="1:8" x14ac:dyDescent="0.3">
      <c r="A63" s="89">
        <v>45359.508738425924</v>
      </c>
      <c r="B63" s="19" t="s">
        <v>160</v>
      </c>
      <c r="C63" s="89">
        <v>45359.508738425924</v>
      </c>
      <c r="D63" s="19"/>
      <c r="E63" s="19">
        <v>13728</v>
      </c>
      <c r="F63" s="19" t="s">
        <v>388</v>
      </c>
      <c r="G63" s="19" t="s">
        <v>9</v>
      </c>
      <c r="H63" s="19"/>
    </row>
    <row r="64" spans="1:8" x14ac:dyDescent="0.3">
      <c r="A64" s="89">
        <v>45362.478761574072</v>
      </c>
      <c r="B64" s="19" t="s">
        <v>169</v>
      </c>
      <c r="C64" s="89">
        <v>45362.478761574072</v>
      </c>
      <c r="D64" s="19"/>
      <c r="E64" s="19">
        <v>15246</v>
      </c>
      <c r="F64" s="19" t="s">
        <v>391</v>
      </c>
      <c r="G64" s="19" t="s">
        <v>9</v>
      </c>
      <c r="H64" s="19"/>
    </row>
    <row r="65" spans="1:8" x14ac:dyDescent="0.3">
      <c r="A65" s="89">
        <v>45362.622025462966</v>
      </c>
      <c r="B65" s="19" t="s">
        <v>174</v>
      </c>
      <c r="C65" s="89">
        <v>45362.622025462966</v>
      </c>
      <c r="D65" s="19"/>
      <c r="E65" s="19">
        <v>24624</v>
      </c>
      <c r="F65" s="19" t="s">
        <v>392</v>
      </c>
      <c r="G65" s="19" t="s">
        <v>9</v>
      </c>
      <c r="H65" s="19"/>
    </row>
    <row r="66" spans="1:8" x14ac:dyDescent="0.3">
      <c r="A66" s="87">
        <v>45361.304120370369</v>
      </c>
      <c r="B66" s="15" t="s">
        <v>389</v>
      </c>
      <c r="C66" s="87">
        <v>45362.658784722225</v>
      </c>
      <c r="D66" s="15">
        <v>97.46</v>
      </c>
      <c r="E66" s="15"/>
      <c r="F66" s="80"/>
      <c r="G66" s="15" t="s">
        <v>14</v>
      </c>
      <c r="H66" s="15"/>
    </row>
    <row r="67" spans="1:8" x14ac:dyDescent="0.3">
      <c r="A67" s="87">
        <v>45362.659479166665</v>
      </c>
      <c r="B67" s="15" t="s">
        <v>69</v>
      </c>
      <c r="C67" s="87">
        <v>45362.659502314818</v>
      </c>
      <c r="D67" s="15">
        <v>0.98</v>
      </c>
      <c r="E67" s="15"/>
      <c r="F67" s="80" t="s">
        <v>393</v>
      </c>
      <c r="G67" s="15" t="s">
        <v>14</v>
      </c>
      <c r="H67" s="15"/>
    </row>
    <row r="68" spans="1:8" x14ac:dyDescent="0.3">
      <c r="A68" s="87">
        <v>45361.500613425924</v>
      </c>
      <c r="B68" s="15" t="s">
        <v>390</v>
      </c>
      <c r="C68" s="87">
        <v>45362.665937500002</v>
      </c>
      <c r="D68" s="15">
        <v>22.99</v>
      </c>
      <c r="E68" s="15"/>
      <c r="F68" s="80"/>
      <c r="G68" s="15" t="s">
        <v>14</v>
      </c>
      <c r="H68" s="15"/>
    </row>
    <row r="69" spans="1:8" x14ac:dyDescent="0.3">
      <c r="A69" s="89">
        <v>45362.697824074072</v>
      </c>
      <c r="B69" s="19" t="s">
        <v>212</v>
      </c>
      <c r="C69" s="89">
        <v>45362.697835648149</v>
      </c>
      <c r="D69" s="19"/>
      <c r="E69" s="19">
        <v>2856</v>
      </c>
      <c r="F69" s="19" t="s">
        <v>274</v>
      </c>
      <c r="G69" s="19" t="s">
        <v>9</v>
      </c>
      <c r="H69" s="19"/>
    </row>
    <row r="70" spans="1:8" x14ac:dyDescent="0.3">
      <c r="A70" s="89">
        <v>45363.508761574078</v>
      </c>
      <c r="B70" s="19" t="s">
        <v>394</v>
      </c>
      <c r="C70" s="89">
        <v>45363.508761574078</v>
      </c>
      <c r="D70" s="19"/>
      <c r="E70" s="19">
        <v>15576</v>
      </c>
      <c r="F70" s="19" t="s">
        <v>397</v>
      </c>
      <c r="G70" s="19" t="s">
        <v>9</v>
      </c>
      <c r="H70" s="19"/>
    </row>
    <row r="71" spans="1:8" x14ac:dyDescent="0.3">
      <c r="A71" s="89">
        <v>45363.645879629628</v>
      </c>
      <c r="B71" s="19" t="s">
        <v>132</v>
      </c>
      <c r="C71" s="89">
        <v>45363.645879629628</v>
      </c>
      <c r="D71" s="19"/>
      <c r="E71" s="19">
        <v>10260</v>
      </c>
      <c r="F71" s="19" t="s">
        <v>132</v>
      </c>
      <c r="G71" s="19" t="s">
        <v>9</v>
      </c>
      <c r="H71" s="19"/>
    </row>
    <row r="72" spans="1:8" x14ac:dyDescent="0.3">
      <c r="A72" s="88">
        <v>45364.364803240744</v>
      </c>
      <c r="B72" s="11" t="s">
        <v>395</v>
      </c>
      <c r="C72" s="88">
        <v>45364.460358796299</v>
      </c>
      <c r="D72" s="11">
        <v>1479</v>
      </c>
      <c r="E72" s="11"/>
      <c r="F72" s="11" t="s">
        <v>398</v>
      </c>
      <c r="G72" s="11" t="s">
        <v>12</v>
      </c>
      <c r="H72" s="11"/>
    </row>
    <row r="73" spans="1:8" x14ac:dyDescent="0.3">
      <c r="A73" s="88">
        <v>45364.365810185183</v>
      </c>
      <c r="B73" s="11" t="s">
        <v>77</v>
      </c>
      <c r="C73" s="88">
        <v>45364.460520833331</v>
      </c>
      <c r="D73" s="11">
        <v>5473.93</v>
      </c>
      <c r="E73" s="11"/>
      <c r="F73" s="11" t="s">
        <v>141</v>
      </c>
      <c r="G73" s="92" t="s">
        <v>13</v>
      </c>
      <c r="H73" s="11"/>
    </row>
    <row r="74" spans="1:8" x14ac:dyDescent="0.3">
      <c r="A74" s="87">
        <v>45365.394178240742</v>
      </c>
      <c r="B74" s="15" t="s">
        <v>396</v>
      </c>
      <c r="C74" s="87">
        <v>45365.394178240742</v>
      </c>
      <c r="D74" s="15">
        <v>1825.2</v>
      </c>
      <c r="E74" s="15"/>
      <c r="F74" s="80" t="s">
        <v>399</v>
      </c>
      <c r="G74" s="15" t="s">
        <v>396</v>
      </c>
      <c r="H74" s="15"/>
    </row>
    <row r="75" spans="1:8" x14ac:dyDescent="0.3">
      <c r="A75" s="89">
        <v>45365.471041666664</v>
      </c>
      <c r="B75" s="19" t="s">
        <v>199</v>
      </c>
      <c r="C75" s="89">
        <v>45365.471041666664</v>
      </c>
      <c r="D75" s="19"/>
      <c r="E75" s="19">
        <v>14124</v>
      </c>
      <c r="F75" s="19" t="s">
        <v>400</v>
      </c>
      <c r="G75" s="19" t="s">
        <v>9</v>
      </c>
      <c r="H75" s="19"/>
    </row>
    <row r="76" spans="1:8" x14ac:dyDescent="0.3">
      <c r="A76" s="89">
        <v>45365.477708333332</v>
      </c>
      <c r="B76" s="19" t="s">
        <v>338</v>
      </c>
      <c r="C76" s="89">
        <v>45365.477708333332</v>
      </c>
      <c r="D76" s="19"/>
      <c r="E76" s="19">
        <v>9360</v>
      </c>
      <c r="F76" s="19" t="s">
        <v>401</v>
      </c>
      <c r="G76" s="19" t="s">
        <v>9</v>
      </c>
      <c r="H76" s="19"/>
    </row>
    <row r="77" spans="1:8" x14ac:dyDescent="0.3">
      <c r="A77" s="89">
        <v>45365.618981481479</v>
      </c>
      <c r="B77" s="19" t="s">
        <v>198</v>
      </c>
      <c r="C77" s="89">
        <v>45365.618981481479</v>
      </c>
      <c r="D77" s="19"/>
      <c r="E77" s="19">
        <v>1008</v>
      </c>
      <c r="F77" s="19" t="s">
        <v>402</v>
      </c>
      <c r="G77" s="19" t="s">
        <v>9</v>
      </c>
      <c r="H77" s="19"/>
    </row>
    <row r="78" spans="1:8" x14ac:dyDescent="0.3">
      <c r="A78" s="89">
        <v>45365.621180555558</v>
      </c>
      <c r="B78" s="19" t="s">
        <v>198</v>
      </c>
      <c r="C78" s="89">
        <v>45365.621180555558</v>
      </c>
      <c r="D78" s="19"/>
      <c r="E78" s="19">
        <v>14760</v>
      </c>
      <c r="F78" s="19" t="s">
        <v>403</v>
      </c>
      <c r="G78" s="19" t="s">
        <v>9</v>
      </c>
      <c r="H78" s="19"/>
    </row>
    <row r="79" spans="1:8" x14ac:dyDescent="0.3">
      <c r="A79" s="89">
        <v>45365.641053240739</v>
      </c>
      <c r="B79" s="19" t="s">
        <v>314</v>
      </c>
      <c r="C79" s="89">
        <v>45365.641053240739</v>
      </c>
      <c r="D79" s="19"/>
      <c r="E79" s="19">
        <v>13200</v>
      </c>
      <c r="F79" s="19" t="s">
        <v>404</v>
      </c>
      <c r="G79" s="19" t="s">
        <v>9</v>
      </c>
      <c r="H79" s="19"/>
    </row>
    <row r="80" spans="1:8" x14ac:dyDescent="0.3">
      <c r="A80" s="87">
        <v>45366</v>
      </c>
      <c r="B80" s="15" t="s">
        <v>213</v>
      </c>
      <c r="C80" s="87">
        <v>45366.267384259256</v>
      </c>
      <c r="D80" s="15">
        <v>2</v>
      </c>
      <c r="E80" s="15"/>
      <c r="F80" s="80"/>
      <c r="G80" s="15" t="s">
        <v>14</v>
      </c>
      <c r="H80" s="15"/>
    </row>
    <row r="81" spans="1:8" x14ac:dyDescent="0.3">
      <c r="A81" s="89">
        <v>45366.461655092593</v>
      </c>
      <c r="B81" s="19" t="s">
        <v>197</v>
      </c>
      <c r="C81" s="89">
        <v>45366.461655092593</v>
      </c>
      <c r="D81" s="19"/>
      <c r="E81" s="19">
        <v>14256</v>
      </c>
      <c r="F81" s="19"/>
      <c r="G81" s="19" t="s">
        <v>9</v>
      </c>
      <c r="H81" s="19"/>
    </row>
    <row r="82" spans="1:8" x14ac:dyDescent="0.3">
      <c r="A82" s="89">
        <v>45366.466516203705</v>
      </c>
      <c r="B82" s="19" t="s">
        <v>335</v>
      </c>
      <c r="C82" s="89">
        <v>45366.466516203705</v>
      </c>
      <c r="D82" s="19"/>
      <c r="E82" s="19">
        <v>13200</v>
      </c>
      <c r="F82" s="19" t="s">
        <v>405</v>
      </c>
      <c r="G82" s="19" t="s">
        <v>9</v>
      </c>
      <c r="H82" s="19"/>
    </row>
    <row r="83" spans="1:8" x14ac:dyDescent="0.3">
      <c r="A83" s="89">
        <v>45366.491331018522</v>
      </c>
      <c r="B83" s="19" t="s">
        <v>221</v>
      </c>
      <c r="C83" s="89">
        <v>45366.491331018522</v>
      </c>
      <c r="D83" s="19"/>
      <c r="E83" s="19">
        <v>14364</v>
      </c>
      <c r="F83" s="19" t="s">
        <v>406</v>
      </c>
      <c r="G83" s="19" t="s">
        <v>9</v>
      </c>
      <c r="H83" s="19"/>
    </row>
    <row r="84" spans="1:8" x14ac:dyDescent="0.3">
      <c r="A84" s="89">
        <v>45366.501122685186</v>
      </c>
      <c r="B84" s="19" t="s">
        <v>159</v>
      </c>
      <c r="C84" s="89">
        <v>45366.501122685186</v>
      </c>
      <c r="D84" s="19"/>
      <c r="E84" s="19">
        <v>15312</v>
      </c>
      <c r="F84" s="19" t="s">
        <v>407</v>
      </c>
      <c r="G84" s="19" t="s">
        <v>9</v>
      </c>
      <c r="H84" s="19"/>
    </row>
    <row r="85" spans="1:8" x14ac:dyDescent="0.3">
      <c r="A85" s="89">
        <v>45366.636400462965</v>
      </c>
      <c r="B85" s="19" t="s">
        <v>200</v>
      </c>
      <c r="C85" s="89">
        <v>45366.636400462965</v>
      </c>
      <c r="D85" s="19"/>
      <c r="E85" s="19">
        <v>13200</v>
      </c>
      <c r="F85" s="19" t="s">
        <v>408</v>
      </c>
      <c r="G85" s="19" t="s">
        <v>9</v>
      </c>
      <c r="H85" s="19"/>
    </row>
    <row r="86" spans="1:8" x14ac:dyDescent="0.3">
      <c r="A86" s="89">
        <v>45366.668842592589</v>
      </c>
      <c r="B86" s="19" t="s">
        <v>212</v>
      </c>
      <c r="C86" s="89">
        <v>45366.668865740743</v>
      </c>
      <c r="D86" s="19"/>
      <c r="E86" s="19">
        <v>816</v>
      </c>
      <c r="F86" s="19" t="s">
        <v>214</v>
      </c>
      <c r="G86" s="19" t="s">
        <v>9</v>
      </c>
      <c r="H86" s="19"/>
    </row>
    <row r="87" spans="1:8" x14ac:dyDescent="0.3">
      <c r="A87" s="89">
        <v>45366.671018518522</v>
      </c>
      <c r="B87" s="19" t="s">
        <v>212</v>
      </c>
      <c r="C87" s="89">
        <v>45366.671041666668</v>
      </c>
      <c r="D87" s="19"/>
      <c r="E87" s="19">
        <v>12600</v>
      </c>
      <c r="F87" s="19" t="s">
        <v>274</v>
      </c>
      <c r="G87" s="19" t="s">
        <v>9</v>
      </c>
      <c r="H87" s="19"/>
    </row>
    <row r="88" spans="1:8" x14ac:dyDescent="0.3">
      <c r="A88" s="87">
        <v>45366.550520833334</v>
      </c>
      <c r="B88" s="15" t="s">
        <v>67</v>
      </c>
      <c r="C88" s="87">
        <v>45367.675706018519</v>
      </c>
      <c r="D88" s="15">
        <v>468</v>
      </c>
      <c r="E88" s="15"/>
      <c r="F88" s="80"/>
      <c r="G88" s="15" t="s">
        <v>67</v>
      </c>
      <c r="H88" s="15"/>
    </row>
    <row r="89" spans="1:8" x14ac:dyDescent="0.3">
      <c r="A89" s="90">
        <v>45369</v>
      </c>
      <c r="B89" s="22" t="s">
        <v>223</v>
      </c>
      <c r="C89" s="90">
        <v>45369.268379629626</v>
      </c>
      <c r="D89" s="22">
        <v>4765</v>
      </c>
      <c r="E89" s="22"/>
      <c r="F89" s="22" t="s">
        <v>409</v>
      </c>
      <c r="G89" s="22" t="s">
        <v>42</v>
      </c>
      <c r="H89" s="22"/>
    </row>
    <row r="90" spans="1:8" x14ac:dyDescent="0.3">
      <c r="A90" s="91">
        <v>45369</v>
      </c>
      <c r="B90" s="13" t="s">
        <v>209</v>
      </c>
      <c r="C90" s="91">
        <v>45369.285486111112</v>
      </c>
      <c r="D90" s="13">
        <v>99636</v>
      </c>
      <c r="E90" s="13"/>
      <c r="F90" s="13" t="s">
        <v>410</v>
      </c>
      <c r="G90" s="13" t="s">
        <v>16</v>
      </c>
      <c r="H90" s="13"/>
    </row>
    <row r="91" spans="1:8" x14ac:dyDescent="0.3">
      <c r="A91" s="87">
        <v>45367.33016203704</v>
      </c>
      <c r="B91" s="15" t="s">
        <v>218</v>
      </c>
      <c r="C91" s="87">
        <v>45369.601666666669</v>
      </c>
      <c r="D91" s="15">
        <v>14.4</v>
      </c>
      <c r="E91" s="15"/>
      <c r="F91" s="80"/>
      <c r="G91" s="15" t="s">
        <v>680</v>
      </c>
      <c r="H91" s="15"/>
    </row>
    <row r="92" spans="1:8" x14ac:dyDescent="0.3">
      <c r="A92" s="90">
        <v>45370.35900462963</v>
      </c>
      <c r="B92" s="22" t="s">
        <v>358</v>
      </c>
      <c r="C92" s="90">
        <v>45370.35900462963</v>
      </c>
      <c r="D92" s="22">
        <v>8112</v>
      </c>
      <c r="E92" s="22"/>
      <c r="F92" s="22" t="s">
        <v>414</v>
      </c>
      <c r="G92" s="22" t="s">
        <v>10</v>
      </c>
      <c r="H92" s="22"/>
    </row>
    <row r="93" spans="1:8" x14ac:dyDescent="0.3">
      <c r="A93" s="89">
        <v>45370.458437499998</v>
      </c>
      <c r="B93" s="19" t="s">
        <v>216</v>
      </c>
      <c r="C93" s="89">
        <v>45370.458449074074</v>
      </c>
      <c r="D93" s="19"/>
      <c r="E93" s="19">
        <v>1836</v>
      </c>
      <c r="F93" s="19" t="s">
        <v>415</v>
      </c>
      <c r="G93" s="19" t="s">
        <v>9</v>
      </c>
      <c r="H93" s="19"/>
    </row>
    <row r="94" spans="1:8" x14ac:dyDescent="0.3">
      <c r="A94" s="87">
        <v>45370.359513888892</v>
      </c>
      <c r="B94" s="15" t="s">
        <v>411</v>
      </c>
      <c r="C94" s="87">
        <v>45370.459699074076</v>
      </c>
      <c r="D94" s="15">
        <v>5264.4</v>
      </c>
      <c r="E94" s="15"/>
      <c r="F94" s="80" t="s">
        <v>416</v>
      </c>
      <c r="G94" s="80" t="s">
        <v>58</v>
      </c>
      <c r="H94" s="15"/>
    </row>
    <row r="95" spans="1:8" x14ac:dyDescent="0.3">
      <c r="A95" s="90">
        <v>45370.359016203707</v>
      </c>
      <c r="B95" s="22" t="s">
        <v>412</v>
      </c>
      <c r="C95" s="90">
        <v>45370.460243055553</v>
      </c>
      <c r="D95" s="22">
        <v>288</v>
      </c>
      <c r="E95" s="22"/>
      <c r="F95" s="22" t="s">
        <v>417</v>
      </c>
      <c r="G95" s="22" t="s">
        <v>10</v>
      </c>
      <c r="H95" s="22"/>
    </row>
    <row r="96" spans="1:8" x14ac:dyDescent="0.3">
      <c r="A96" s="90">
        <v>45370.358993055554</v>
      </c>
      <c r="B96" s="22" t="s">
        <v>412</v>
      </c>
      <c r="C96" s="90">
        <v>45370.460243055553</v>
      </c>
      <c r="D96" s="22">
        <v>1281.5999999999999</v>
      </c>
      <c r="E96" s="22"/>
      <c r="F96" s="22" t="s">
        <v>418</v>
      </c>
      <c r="G96" s="22" t="s">
        <v>10</v>
      </c>
      <c r="H96" s="22"/>
    </row>
    <row r="97" spans="1:8" x14ac:dyDescent="0.3">
      <c r="A97" s="88">
        <v>45370.358668981484</v>
      </c>
      <c r="B97" s="11" t="s">
        <v>413</v>
      </c>
      <c r="C97" s="88">
        <v>45370.460243055553</v>
      </c>
      <c r="D97" s="11">
        <v>1504</v>
      </c>
      <c r="E97" s="11"/>
      <c r="F97" s="11" t="s">
        <v>419</v>
      </c>
      <c r="G97" s="11" t="s">
        <v>12</v>
      </c>
      <c r="H97" s="11"/>
    </row>
    <row r="98" spans="1:8" x14ac:dyDescent="0.3">
      <c r="A98" s="89">
        <v>45370.732083333336</v>
      </c>
      <c r="B98" s="19" t="s">
        <v>212</v>
      </c>
      <c r="C98" s="89">
        <v>45370.732094907406</v>
      </c>
      <c r="D98" s="19"/>
      <c r="E98" s="19">
        <v>1316.4</v>
      </c>
      <c r="F98" s="19" t="s">
        <v>214</v>
      </c>
      <c r="G98" s="19" t="s">
        <v>9</v>
      </c>
      <c r="H98" s="19"/>
    </row>
    <row r="99" spans="1:8" x14ac:dyDescent="0.3">
      <c r="A99" s="91">
        <v>45372.269571759258</v>
      </c>
      <c r="B99" s="13" t="s">
        <v>223</v>
      </c>
      <c r="C99" s="91">
        <v>45372.269571759258</v>
      </c>
      <c r="D99" s="13">
        <v>16160</v>
      </c>
      <c r="E99" s="13"/>
      <c r="F99" s="13" t="s">
        <v>426</v>
      </c>
      <c r="G99" s="13" t="s">
        <v>17</v>
      </c>
      <c r="H99" s="13"/>
    </row>
    <row r="100" spans="1:8" x14ac:dyDescent="0.3">
      <c r="A100" s="89">
        <v>45372.365706018521</v>
      </c>
      <c r="B100" s="19" t="s">
        <v>117</v>
      </c>
      <c r="C100" s="89">
        <v>45372.365706018521</v>
      </c>
      <c r="D100" s="19"/>
      <c r="E100" s="19">
        <v>17160</v>
      </c>
      <c r="F100" s="19" t="s">
        <v>332</v>
      </c>
      <c r="G100" s="19" t="s">
        <v>9</v>
      </c>
      <c r="H100" s="19"/>
    </row>
    <row r="101" spans="1:8" x14ac:dyDescent="0.3">
      <c r="A101" s="90">
        <v>45372.394120370373</v>
      </c>
      <c r="B101" s="22" t="s">
        <v>200</v>
      </c>
      <c r="C101" s="90">
        <v>45372.504363425927</v>
      </c>
      <c r="D101" s="22">
        <v>13200</v>
      </c>
      <c r="E101" s="22"/>
      <c r="F101" s="22" t="s">
        <v>427</v>
      </c>
      <c r="G101" s="22" t="s">
        <v>430</v>
      </c>
      <c r="H101" s="22"/>
    </row>
    <row r="102" spans="1:8" x14ac:dyDescent="0.3">
      <c r="A102" s="87">
        <v>45372.393587962964</v>
      </c>
      <c r="B102" s="15" t="s">
        <v>423</v>
      </c>
      <c r="C102" s="87">
        <v>45372.50439814815</v>
      </c>
      <c r="D102" s="15">
        <v>462.84</v>
      </c>
      <c r="E102" s="15"/>
      <c r="F102" s="80" t="s">
        <v>423</v>
      </c>
      <c r="G102" s="80" t="s">
        <v>14</v>
      </c>
      <c r="H102" s="15"/>
    </row>
    <row r="103" spans="1:8" x14ac:dyDescent="0.3">
      <c r="A103" s="88">
        <v>45372.509467592594</v>
      </c>
      <c r="B103" s="11" t="s">
        <v>98</v>
      </c>
      <c r="C103" s="88">
        <v>45373.00372685185</v>
      </c>
      <c r="D103" s="11">
        <v>90.07</v>
      </c>
      <c r="E103" s="11"/>
      <c r="F103" s="11" t="s">
        <v>141</v>
      </c>
      <c r="G103" s="11" t="s">
        <v>13</v>
      </c>
      <c r="H103" s="11"/>
    </row>
    <row r="104" spans="1:8" x14ac:dyDescent="0.3">
      <c r="A104" s="87">
        <v>45372.297395833331</v>
      </c>
      <c r="B104" s="15" t="s">
        <v>424</v>
      </c>
      <c r="C104" s="87">
        <v>45373.663263888891</v>
      </c>
      <c r="D104" s="15">
        <v>3.33</v>
      </c>
      <c r="E104" s="15"/>
      <c r="F104" s="80"/>
      <c r="G104" s="80" t="s">
        <v>14</v>
      </c>
      <c r="H104" s="15"/>
    </row>
    <row r="105" spans="1:8" x14ac:dyDescent="0.3">
      <c r="A105" s="87">
        <v>45373.663969907408</v>
      </c>
      <c r="B105" s="15" t="s">
        <v>69</v>
      </c>
      <c r="C105" s="87">
        <v>45373.663993055554</v>
      </c>
      <c r="D105" s="15">
        <v>7.0000000000000007E-2</v>
      </c>
      <c r="E105" s="15"/>
      <c r="F105" s="80" t="s">
        <v>428</v>
      </c>
      <c r="G105" s="80" t="s">
        <v>8</v>
      </c>
      <c r="H105" s="15"/>
    </row>
    <row r="106" spans="1:8" x14ac:dyDescent="0.3">
      <c r="A106" s="87">
        <v>45373.60328703704</v>
      </c>
      <c r="B106" s="15" t="s">
        <v>425</v>
      </c>
      <c r="C106" s="87">
        <v>45375.61136574074</v>
      </c>
      <c r="D106" s="15">
        <v>7.18</v>
      </c>
      <c r="E106" s="15"/>
      <c r="F106" s="80"/>
      <c r="G106" s="80" t="s">
        <v>14</v>
      </c>
      <c r="H106" s="15"/>
    </row>
    <row r="107" spans="1:8" x14ac:dyDescent="0.3">
      <c r="A107" s="91">
        <v>45376.283252314817</v>
      </c>
      <c r="B107" s="13" t="s">
        <v>230</v>
      </c>
      <c r="C107" s="91">
        <v>45376.283252314817</v>
      </c>
      <c r="D107" s="13">
        <v>35347.279999999999</v>
      </c>
      <c r="E107" s="13"/>
      <c r="F107" s="13" t="s">
        <v>429</v>
      </c>
      <c r="G107" s="13" t="s">
        <v>18</v>
      </c>
      <c r="H107" s="13"/>
    </row>
    <row r="108" spans="1:8" x14ac:dyDescent="0.3">
      <c r="A108" s="87">
        <v>45375.429479166669</v>
      </c>
      <c r="B108" s="15" t="s">
        <v>432</v>
      </c>
      <c r="C108" s="87">
        <v>45376.590532407405</v>
      </c>
      <c r="D108" s="15">
        <v>3467.9</v>
      </c>
      <c r="E108" s="15"/>
      <c r="F108" s="80"/>
      <c r="G108" s="80" t="s">
        <v>14</v>
      </c>
      <c r="H108" s="15"/>
    </row>
    <row r="109" spans="1:8" x14ac:dyDescent="0.3">
      <c r="A109" s="88">
        <v>45376.5549537037</v>
      </c>
      <c r="B109" s="11" t="s">
        <v>149</v>
      </c>
      <c r="C109" s="88">
        <v>45377.004108796296</v>
      </c>
      <c r="D109" s="11">
        <v>4979.43</v>
      </c>
      <c r="E109" s="11"/>
      <c r="F109" s="11" t="s">
        <v>141</v>
      </c>
      <c r="G109" s="11" t="s">
        <v>13</v>
      </c>
      <c r="H109" s="11"/>
    </row>
    <row r="110" spans="1:8" x14ac:dyDescent="0.3">
      <c r="A110" s="88">
        <v>45376.554907407408</v>
      </c>
      <c r="B110" s="11" t="s">
        <v>81</v>
      </c>
      <c r="C110" s="88">
        <v>45377.004120370373</v>
      </c>
      <c r="D110" s="11">
        <v>4429.13</v>
      </c>
      <c r="E110" s="11"/>
      <c r="F110" s="11" t="s">
        <v>141</v>
      </c>
      <c r="G110" s="11" t="s">
        <v>13</v>
      </c>
      <c r="H110" s="11"/>
    </row>
    <row r="111" spans="1:8" x14ac:dyDescent="0.3">
      <c r="A111" s="88">
        <v>45376.5546412037</v>
      </c>
      <c r="B111" s="11" t="s">
        <v>83</v>
      </c>
      <c r="C111" s="88">
        <v>45377.004131944443</v>
      </c>
      <c r="D111" s="11">
        <v>4766.91</v>
      </c>
      <c r="E111" s="11"/>
      <c r="F111" s="11" t="s">
        <v>141</v>
      </c>
      <c r="G111" s="11" t="s">
        <v>13</v>
      </c>
      <c r="H111" s="11"/>
    </row>
    <row r="112" spans="1:8" x14ac:dyDescent="0.3">
      <c r="A112" s="88">
        <v>45376.555092592593</v>
      </c>
      <c r="B112" s="11" t="s">
        <v>80</v>
      </c>
      <c r="C112" s="88">
        <v>45377.004143518519</v>
      </c>
      <c r="D112" s="11">
        <v>4910.07</v>
      </c>
      <c r="E112" s="11"/>
      <c r="F112" s="11" t="s">
        <v>141</v>
      </c>
      <c r="G112" s="11" t="s">
        <v>13</v>
      </c>
      <c r="H112" s="11"/>
    </row>
    <row r="113" spans="1:8" x14ac:dyDescent="0.3">
      <c r="A113" s="88">
        <v>45376.555011574077</v>
      </c>
      <c r="B113" s="11" t="s">
        <v>100</v>
      </c>
      <c r="C113" s="88">
        <v>45377.004155092596</v>
      </c>
      <c r="D113" s="11">
        <v>5559.05</v>
      </c>
      <c r="E113" s="11"/>
      <c r="F113" s="11" t="s">
        <v>141</v>
      </c>
      <c r="G113" s="11" t="s">
        <v>13</v>
      </c>
      <c r="H113" s="11"/>
    </row>
    <row r="114" spans="1:8" x14ac:dyDescent="0.3">
      <c r="A114" s="88">
        <v>45376.554745370369</v>
      </c>
      <c r="B114" s="11" t="s">
        <v>78</v>
      </c>
      <c r="C114" s="88">
        <v>45377.004166666666</v>
      </c>
      <c r="D114" s="11">
        <v>4644.59</v>
      </c>
      <c r="E114" s="11"/>
      <c r="F114" s="11" t="s">
        <v>141</v>
      </c>
      <c r="G114" s="11" t="s">
        <v>13</v>
      </c>
      <c r="H114" s="11"/>
    </row>
    <row r="115" spans="1:8" x14ac:dyDescent="0.3">
      <c r="A115" s="88">
        <v>45376.5549537037</v>
      </c>
      <c r="B115" s="11" t="s">
        <v>235</v>
      </c>
      <c r="C115" s="88">
        <v>45377.004189814812</v>
      </c>
      <c r="D115" s="11">
        <v>4500.8500000000004</v>
      </c>
      <c r="E115" s="11"/>
      <c r="F115" s="11" t="s">
        <v>141</v>
      </c>
      <c r="G115" s="11" t="s">
        <v>13</v>
      </c>
      <c r="H115" s="11"/>
    </row>
    <row r="116" spans="1:8" x14ac:dyDescent="0.3">
      <c r="A116" s="88">
        <v>45376.554629629631</v>
      </c>
      <c r="B116" s="11" t="s">
        <v>144</v>
      </c>
      <c r="C116" s="88">
        <v>45377.004189814812</v>
      </c>
      <c r="D116" s="11">
        <v>3837.18</v>
      </c>
      <c r="E116" s="11"/>
      <c r="F116" s="11" t="s">
        <v>141</v>
      </c>
      <c r="G116" s="11" t="s">
        <v>13</v>
      </c>
      <c r="H116" s="11"/>
    </row>
    <row r="117" spans="1:8" x14ac:dyDescent="0.3">
      <c r="A117" s="88">
        <v>45376.554814814815</v>
      </c>
      <c r="B117" s="11" t="s">
        <v>241</v>
      </c>
      <c r="C117" s="88">
        <v>45377.004282407404</v>
      </c>
      <c r="D117" s="11">
        <v>7571.51</v>
      </c>
      <c r="E117" s="11"/>
      <c r="F117" s="11" t="s">
        <v>141</v>
      </c>
      <c r="G117" s="11" t="s">
        <v>13</v>
      </c>
      <c r="H117" s="11"/>
    </row>
    <row r="118" spans="1:8" x14ac:dyDescent="0.3">
      <c r="A118" s="88">
        <v>45376.554745370369</v>
      </c>
      <c r="B118" s="11" t="s">
        <v>240</v>
      </c>
      <c r="C118" s="88">
        <v>45377.004282407404</v>
      </c>
      <c r="D118" s="11">
        <v>5854.5</v>
      </c>
      <c r="E118" s="11"/>
      <c r="F118" s="11" t="s">
        <v>141</v>
      </c>
      <c r="G118" s="11" t="s">
        <v>13</v>
      </c>
      <c r="H118" s="11"/>
    </row>
    <row r="119" spans="1:8" x14ac:dyDescent="0.3">
      <c r="A119" s="88">
        <v>45376.554768518516</v>
      </c>
      <c r="B119" s="11" t="s">
        <v>99</v>
      </c>
      <c r="C119" s="88">
        <v>45377.004293981481</v>
      </c>
      <c r="D119" s="11">
        <v>4609.16</v>
      </c>
      <c r="E119" s="11"/>
      <c r="F119" s="11" t="s">
        <v>141</v>
      </c>
      <c r="G119" s="11" t="s">
        <v>13</v>
      </c>
      <c r="H119" s="11"/>
    </row>
    <row r="120" spans="1:8" x14ac:dyDescent="0.3">
      <c r="A120" s="88">
        <v>45376.554664351854</v>
      </c>
      <c r="B120" s="11" t="s">
        <v>239</v>
      </c>
      <c r="C120" s="88">
        <v>45377.004293981481</v>
      </c>
      <c r="D120" s="11">
        <v>7279.49</v>
      </c>
      <c r="E120" s="11"/>
      <c r="F120" s="11" t="s">
        <v>141</v>
      </c>
      <c r="G120" s="11" t="s">
        <v>13</v>
      </c>
      <c r="H120" s="11"/>
    </row>
    <row r="121" spans="1:8" x14ac:dyDescent="0.3">
      <c r="A121" s="88">
        <v>45376.554965277777</v>
      </c>
      <c r="B121" s="11" t="s">
        <v>234</v>
      </c>
      <c r="C121" s="88">
        <v>45377.004305555558</v>
      </c>
      <c r="D121" s="11">
        <v>4455.87</v>
      </c>
      <c r="E121" s="11"/>
      <c r="F121" s="11" t="s">
        <v>141</v>
      </c>
      <c r="G121" s="11" t="s">
        <v>13</v>
      </c>
      <c r="H121" s="11"/>
    </row>
    <row r="122" spans="1:8" x14ac:dyDescent="0.3">
      <c r="A122" s="88">
        <v>45376.5546412037</v>
      </c>
      <c r="B122" s="11" t="s">
        <v>72</v>
      </c>
      <c r="C122" s="88">
        <v>45377.004305555558</v>
      </c>
      <c r="D122" s="11">
        <v>4427.12</v>
      </c>
      <c r="E122" s="11"/>
      <c r="F122" s="11" t="s">
        <v>141</v>
      </c>
      <c r="G122" s="11" t="s">
        <v>13</v>
      </c>
      <c r="H122" s="11"/>
    </row>
    <row r="123" spans="1:8" x14ac:dyDescent="0.3">
      <c r="A123" s="88">
        <v>45376.554571759261</v>
      </c>
      <c r="B123" s="11" t="s">
        <v>96</v>
      </c>
      <c r="C123" s="88">
        <v>45377.004386574074</v>
      </c>
      <c r="D123" s="11">
        <v>5760.33</v>
      </c>
      <c r="E123" s="11"/>
      <c r="F123" s="11" t="s">
        <v>141</v>
      </c>
      <c r="G123" s="11" t="s">
        <v>13</v>
      </c>
      <c r="H123" s="11"/>
    </row>
    <row r="124" spans="1:8" x14ac:dyDescent="0.3">
      <c r="A124" s="88">
        <v>45376.554918981485</v>
      </c>
      <c r="B124" s="11" t="s">
        <v>93</v>
      </c>
      <c r="C124" s="88">
        <v>45377.004467592589</v>
      </c>
      <c r="D124" s="11">
        <v>4822.4399999999996</v>
      </c>
      <c r="E124" s="11"/>
      <c r="F124" s="11" t="s">
        <v>141</v>
      </c>
      <c r="G124" s="11" t="s">
        <v>13</v>
      </c>
      <c r="H124" s="11"/>
    </row>
    <row r="125" spans="1:8" x14ac:dyDescent="0.3">
      <c r="A125" s="88">
        <v>45376.554606481484</v>
      </c>
      <c r="B125" s="11" t="s">
        <v>236</v>
      </c>
      <c r="C125" s="88">
        <v>45377.004791666666</v>
      </c>
      <c r="D125" s="11">
        <v>5259.2</v>
      </c>
      <c r="E125" s="11"/>
      <c r="F125" s="11" t="s">
        <v>141</v>
      </c>
      <c r="G125" s="11" t="s">
        <v>13</v>
      </c>
      <c r="H125" s="11"/>
    </row>
    <row r="126" spans="1:8" x14ac:dyDescent="0.3">
      <c r="A126" s="88">
        <v>45376.554930555554</v>
      </c>
      <c r="B126" s="11" t="s">
        <v>90</v>
      </c>
      <c r="C126" s="88">
        <v>45377.004803240743</v>
      </c>
      <c r="D126" s="11">
        <v>5298.63</v>
      </c>
      <c r="E126" s="11"/>
      <c r="F126" s="11" t="s">
        <v>141</v>
      </c>
      <c r="G126" s="11" t="s">
        <v>13</v>
      </c>
      <c r="H126" s="11"/>
    </row>
    <row r="127" spans="1:8" x14ac:dyDescent="0.3">
      <c r="A127" s="88">
        <v>45376.554837962962</v>
      </c>
      <c r="B127" s="11" t="s">
        <v>95</v>
      </c>
      <c r="C127" s="88">
        <v>45377.004814814813</v>
      </c>
      <c r="D127" s="11">
        <v>5139.99</v>
      </c>
      <c r="E127" s="11"/>
      <c r="F127" s="11" t="s">
        <v>141</v>
      </c>
      <c r="G127" s="11" t="s">
        <v>13</v>
      </c>
      <c r="H127" s="11"/>
    </row>
    <row r="128" spans="1:8" x14ac:dyDescent="0.3">
      <c r="A128" s="88">
        <v>45376.554791666669</v>
      </c>
      <c r="B128" s="11" t="s">
        <v>85</v>
      </c>
      <c r="C128" s="88">
        <v>45377.004837962966</v>
      </c>
      <c r="D128" s="11">
        <v>5205.29</v>
      </c>
      <c r="E128" s="11"/>
      <c r="F128" s="11" t="s">
        <v>141</v>
      </c>
      <c r="G128" s="11" t="s">
        <v>13</v>
      </c>
      <c r="H128" s="11"/>
    </row>
    <row r="129" spans="1:8" x14ac:dyDescent="0.3">
      <c r="A129" s="88">
        <v>45376.554768518516</v>
      </c>
      <c r="B129" s="11" t="s">
        <v>238</v>
      </c>
      <c r="C129" s="88">
        <v>45377.004872685182</v>
      </c>
      <c r="D129" s="11">
        <v>4623.16</v>
      </c>
      <c r="E129" s="11"/>
      <c r="F129" s="11" t="s">
        <v>141</v>
      </c>
      <c r="G129" s="11" t="s">
        <v>13</v>
      </c>
      <c r="H129" s="11"/>
    </row>
    <row r="130" spans="1:8" x14ac:dyDescent="0.3">
      <c r="A130" s="88">
        <v>45376.555081018516</v>
      </c>
      <c r="B130" s="11" t="s">
        <v>76</v>
      </c>
      <c r="C130" s="88">
        <v>45377.004907407405</v>
      </c>
      <c r="D130" s="11">
        <v>5108.6899999999996</v>
      </c>
      <c r="E130" s="11"/>
      <c r="F130" s="11" t="s">
        <v>141</v>
      </c>
      <c r="G130" s="11" t="s">
        <v>13</v>
      </c>
      <c r="H130" s="11"/>
    </row>
    <row r="131" spans="1:8" x14ac:dyDescent="0.3">
      <c r="A131" s="88">
        <v>45376.554594907408</v>
      </c>
      <c r="B131" s="11" t="s">
        <v>73</v>
      </c>
      <c r="C131" s="88">
        <v>45377.004907407405</v>
      </c>
      <c r="D131" s="11">
        <v>4661.5200000000004</v>
      </c>
      <c r="E131" s="11"/>
      <c r="F131" s="11" t="s">
        <v>141</v>
      </c>
      <c r="G131" s="11" t="s">
        <v>13</v>
      </c>
      <c r="H131" s="11"/>
    </row>
    <row r="132" spans="1:8" x14ac:dyDescent="0.3">
      <c r="A132" s="88">
        <v>45376.555011574077</v>
      </c>
      <c r="B132" s="11" t="s">
        <v>97</v>
      </c>
      <c r="C132" s="88">
        <v>45377.004999999997</v>
      </c>
      <c r="D132" s="11">
        <v>4954.78</v>
      </c>
      <c r="E132" s="11"/>
      <c r="F132" s="11" t="s">
        <v>141</v>
      </c>
      <c r="G132" s="11" t="s">
        <v>13</v>
      </c>
      <c r="H132" s="11"/>
    </row>
    <row r="133" spans="1:8" x14ac:dyDescent="0.3">
      <c r="A133" s="88">
        <v>45376.554560185185</v>
      </c>
      <c r="B133" s="11" t="s">
        <v>101</v>
      </c>
      <c r="C133" s="88">
        <v>45377.005011574074</v>
      </c>
      <c r="D133" s="11">
        <v>6961.04</v>
      </c>
      <c r="E133" s="11"/>
      <c r="F133" s="11" t="s">
        <v>141</v>
      </c>
      <c r="G133" s="11" t="s">
        <v>13</v>
      </c>
      <c r="H133" s="11"/>
    </row>
    <row r="134" spans="1:8" x14ac:dyDescent="0.3">
      <c r="A134" s="88">
        <v>45376.554976851854</v>
      </c>
      <c r="B134" s="11" t="s">
        <v>79</v>
      </c>
      <c r="C134" s="88">
        <v>45377.005023148151</v>
      </c>
      <c r="D134" s="11">
        <v>6162.44</v>
      </c>
      <c r="E134" s="11"/>
      <c r="F134" s="11" t="s">
        <v>141</v>
      </c>
      <c r="G134" s="11" t="s">
        <v>13</v>
      </c>
      <c r="H134" s="11"/>
    </row>
    <row r="135" spans="1:8" x14ac:dyDescent="0.3">
      <c r="A135" s="88">
        <v>45376.554814814815</v>
      </c>
      <c r="B135" s="11" t="s">
        <v>143</v>
      </c>
      <c r="C135" s="88">
        <v>45377.005057870374</v>
      </c>
      <c r="D135" s="11">
        <v>5044.82</v>
      </c>
      <c r="E135" s="11"/>
      <c r="F135" s="11" t="s">
        <v>141</v>
      </c>
      <c r="G135" s="11" t="s">
        <v>13</v>
      </c>
      <c r="H135" s="11"/>
    </row>
    <row r="136" spans="1:8" x14ac:dyDescent="0.3">
      <c r="A136" s="88">
        <v>45376.554745370369</v>
      </c>
      <c r="B136" s="11" t="s">
        <v>92</v>
      </c>
      <c r="C136" s="88">
        <v>45377.005104166667</v>
      </c>
      <c r="D136" s="11">
        <v>4160.66</v>
      </c>
      <c r="E136" s="11"/>
      <c r="F136" s="11" t="s">
        <v>141</v>
      </c>
      <c r="G136" s="11" t="s">
        <v>13</v>
      </c>
      <c r="H136" s="11"/>
    </row>
    <row r="137" spans="1:8" x14ac:dyDescent="0.3">
      <c r="A137" s="88">
        <v>45376.554583333331</v>
      </c>
      <c r="B137" s="11" t="s">
        <v>94</v>
      </c>
      <c r="C137" s="88">
        <v>45377.005115740743</v>
      </c>
      <c r="D137" s="11">
        <v>5284.11</v>
      </c>
      <c r="E137" s="11"/>
      <c r="F137" s="11" t="s">
        <v>141</v>
      </c>
      <c r="G137" s="11" t="s">
        <v>13</v>
      </c>
      <c r="H137" s="11"/>
    </row>
    <row r="138" spans="1:8" x14ac:dyDescent="0.3">
      <c r="A138" s="88">
        <v>45376.554837962962</v>
      </c>
      <c r="B138" s="11" t="s">
        <v>84</v>
      </c>
      <c r="C138" s="88">
        <v>45377.005162037036</v>
      </c>
      <c r="D138" s="11">
        <v>6034.95</v>
      </c>
      <c r="E138" s="11"/>
      <c r="F138" s="11" t="s">
        <v>141</v>
      </c>
      <c r="G138" s="11" t="s">
        <v>13</v>
      </c>
      <c r="H138" s="11"/>
    </row>
    <row r="139" spans="1:8" x14ac:dyDescent="0.3">
      <c r="A139" s="88">
        <v>45376.554988425924</v>
      </c>
      <c r="B139" s="11" t="s">
        <v>276</v>
      </c>
      <c r="C139" s="88">
        <v>45377.005196759259</v>
      </c>
      <c r="D139" s="11">
        <v>4374.1400000000003</v>
      </c>
      <c r="E139" s="11"/>
      <c r="F139" s="11" t="s">
        <v>141</v>
      </c>
      <c r="G139" s="11" t="s">
        <v>13</v>
      </c>
      <c r="H139" s="11"/>
    </row>
    <row r="140" spans="1:8" x14ac:dyDescent="0.3">
      <c r="A140" s="88">
        <v>45376.554606481484</v>
      </c>
      <c r="B140" s="11" t="s">
        <v>86</v>
      </c>
      <c r="C140" s="88">
        <v>45377.005243055559</v>
      </c>
      <c r="D140" s="11">
        <v>4558.09</v>
      </c>
      <c r="E140" s="11"/>
      <c r="F140" s="11" t="s">
        <v>141</v>
      </c>
      <c r="G140" s="11" t="s">
        <v>13</v>
      </c>
      <c r="H140" s="11"/>
    </row>
    <row r="141" spans="1:8" x14ac:dyDescent="0.3">
      <c r="A141" s="87">
        <v>45377.006099537037</v>
      </c>
      <c r="B141" s="15" t="s">
        <v>69</v>
      </c>
      <c r="C141" s="87">
        <v>45377.006111111114</v>
      </c>
      <c r="D141" s="15">
        <v>0.3</v>
      </c>
      <c r="E141" s="15"/>
      <c r="F141" s="80" t="s">
        <v>211</v>
      </c>
      <c r="G141" s="80" t="s">
        <v>8</v>
      </c>
      <c r="H141" s="15"/>
    </row>
    <row r="142" spans="1:8" x14ac:dyDescent="0.3">
      <c r="A142" s="87">
        <v>45377.006099537037</v>
      </c>
      <c r="B142" s="15" t="s">
        <v>69</v>
      </c>
      <c r="C142" s="87">
        <v>45377.006111111114</v>
      </c>
      <c r="D142" s="15">
        <v>0.3</v>
      </c>
      <c r="E142" s="15"/>
      <c r="F142" s="80" t="s">
        <v>211</v>
      </c>
      <c r="G142" s="80" t="s">
        <v>8</v>
      </c>
      <c r="H142" s="15"/>
    </row>
    <row r="143" spans="1:8" x14ac:dyDescent="0.3">
      <c r="A143" s="87">
        <v>45377.006099537037</v>
      </c>
      <c r="B143" s="15" t="s">
        <v>69</v>
      </c>
      <c r="C143" s="87">
        <v>45377.006111111114</v>
      </c>
      <c r="D143" s="15">
        <v>0.3</v>
      </c>
      <c r="E143" s="15"/>
      <c r="F143" s="80" t="s">
        <v>211</v>
      </c>
      <c r="G143" s="80" t="s">
        <v>8</v>
      </c>
      <c r="H143" s="15"/>
    </row>
    <row r="144" spans="1:8" x14ac:dyDescent="0.3">
      <c r="A144" s="87">
        <v>45377.006122685183</v>
      </c>
      <c r="B144" s="15" t="s">
        <v>69</v>
      </c>
      <c r="C144" s="87">
        <v>45377.00613425926</v>
      </c>
      <c r="D144" s="15">
        <v>0.3</v>
      </c>
      <c r="E144" s="15"/>
      <c r="F144" s="80" t="s">
        <v>211</v>
      </c>
      <c r="G144" s="80" t="s">
        <v>8</v>
      </c>
      <c r="H144" s="15"/>
    </row>
    <row r="145" spans="1:8" x14ac:dyDescent="0.3">
      <c r="A145" s="87">
        <v>45377.006157407406</v>
      </c>
      <c r="B145" s="15" t="s">
        <v>69</v>
      </c>
      <c r="C145" s="87">
        <v>45377.006180555552</v>
      </c>
      <c r="D145" s="15">
        <v>0.3</v>
      </c>
      <c r="E145" s="15"/>
      <c r="F145" s="80" t="s">
        <v>211</v>
      </c>
      <c r="G145" s="80" t="s">
        <v>8</v>
      </c>
      <c r="H145" s="15"/>
    </row>
    <row r="146" spans="1:8" x14ac:dyDescent="0.3">
      <c r="A146" s="87">
        <v>45377.006180555552</v>
      </c>
      <c r="B146" s="15" t="s">
        <v>69</v>
      </c>
      <c r="C146" s="87">
        <v>45377.006203703706</v>
      </c>
      <c r="D146" s="15">
        <v>0.3</v>
      </c>
      <c r="E146" s="15"/>
      <c r="F146" s="80" t="s">
        <v>211</v>
      </c>
      <c r="G146" s="80" t="s">
        <v>8</v>
      </c>
      <c r="H146" s="15"/>
    </row>
    <row r="147" spans="1:8" x14ac:dyDescent="0.3">
      <c r="A147" s="87">
        <v>45377.006203703706</v>
      </c>
      <c r="B147" s="15" t="s">
        <v>69</v>
      </c>
      <c r="C147" s="87">
        <v>45377.006215277775</v>
      </c>
      <c r="D147" s="15">
        <v>0.3</v>
      </c>
      <c r="E147" s="15"/>
      <c r="F147" s="80" t="s">
        <v>211</v>
      </c>
      <c r="G147" s="80" t="s">
        <v>8</v>
      </c>
      <c r="H147" s="15"/>
    </row>
    <row r="148" spans="1:8" x14ac:dyDescent="0.3">
      <c r="A148" s="87">
        <v>45377.006215277775</v>
      </c>
      <c r="B148" s="15" t="s">
        <v>69</v>
      </c>
      <c r="C148" s="87">
        <v>45377.006226851852</v>
      </c>
      <c r="D148" s="15">
        <v>0.3</v>
      </c>
      <c r="E148" s="15"/>
      <c r="F148" s="80" t="s">
        <v>211</v>
      </c>
      <c r="G148" s="80" t="s">
        <v>8</v>
      </c>
      <c r="H148" s="15"/>
    </row>
    <row r="149" spans="1:8" x14ac:dyDescent="0.3">
      <c r="A149" s="87">
        <v>45377.006238425929</v>
      </c>
      <c r="B149" s="15" t="s">
        <v>69</v>
      </c>
      <c r="C149" s="87">
        <v>45377.006249999999</v>
      </c>
      <c r="D149" s="15">
        <v>0.3</v>
      </c>
      <c r="E149" s="15"/>
      <c r="F149" s="80" t="s">
        <v>211</v>
      </c>
      <c r="G149" s="80" t="s">
        <v>8</v>
      </c>
      <c r="H149" s="15"/>
    </row>
    <row r="150" spans="1:8" x14ac:dyDescent="0.3">
      <c r="A150" s="87">
        <v>45377.006249999999</v>
      </c>
      <c r="B150" s="15" t="s">
        <v>69</v>
      </c>
      <c r="C150" s="87">
        <v>45377.006273148145</v>
      </c>
      <c r="D150" s="15">
        <v>0.3</v>
      </c>
      <c r="E150" s="15"/>
      <c r="F150" s="80" t="s">
        <v>211</v>
      </c>
      <c r="G150" s="80" t="s">
        <v>8</v>
      </c>
      <c r="H150" s="15"/>
    </row>
    <row r="151" spans="1:8" x14ac:dyDescent="0.3">
      <c r="A151" s="87">
        <v>45377.006296296298</v>
      </c>
      <c r="B151" s="15" t="s">
        <v>69</v>
      </c>
      <c r="C151" s="87">
        <v>45377.006307870368</v>
      </c>
      <c r="D151" s="15">
        <v>0.3</v>
      </c>
      <c r="E151" s="15"/>
      <c r="F151" s="80" t="s">
        <v>211</v>
      </c>
      <c r="G151" s="80" t="s">
        <v>8</v>
      </c>
      <c r="H151" s="15"/>
    </row>
    <row r="152" spans="1:8" x14ac:dyDescent="0.3">
      <c r="A152" s="87">
        <v>45377.006354166668</v>
      </c>
      <c r="B152" s="15" t="s">
        <v>69</v>
      </c>
      <c r="C152" s="87">
        <v>45377.006365740737</v>
      </c>
      <c r="D152" s="15">
        <v>0.3</v>
      </c>
      <c r="E152" s="15"/>
      <c r="F152" s="80" t="s">
        <v>211</v>
      </c>
      <c r="G152" s="80" t="s">
        <v>8</v>
      </c>
      <c r="H152" s="15"/>
    </row>
    <row r="153" spans="1:8" x14ac:dyDescent="0.3">
      <c r="A153" s="87">
        <v>45377.00640046296</v>
      </c>
      <c r="B153" s="15" t="s">
        <v>69</v>
      </c>
      <c r="C153" s="87">
        <v>45377.006423611114</v>
      </c>
      <c r="D153" s="15">
        <v>0.3</v>
      </c>
      <c r="E153" s="15"/>
      <c r="F153" s="80" t="s">
        <v>211</v>
      </c>
      <c r="G153" s="80" t="s">
        <v>8</v>
      </c>
      <c r="H153" s="15"/>
    </row>
    <row r="154" spans="1:8" x14ac:dyDescent="0.3">
      <c r="A154" s="87">
        <v>45377.00644675926</v>
      </c>
      <c r="B154" s="15" t="s">
        <v>69</v>
      </c>
      <c r="C154" s="87">
        <v>45377.006469907406</v>
      </c>
      <c r="D154" s="15">
        <v>0.3</v>
      </c>
      <c r="E154" s="15"/>
      <c r="F154" s="80" t="s">
        <v>211</v>
      </c>
      <c r="G154" s="80" t="s">
        <v>8</v>
      </c>
      <c r="H154" s="15"/>
    </row>
    <row r="155" spans="1:8" x14ac:dyDescent="0.3">
      <c r="A155" s="87">
        <v>45377.006481481483</v>
      </c>
      <c r="B155" s="15" t="s">
        <v>69</v>
      </c>
      <c r="C155" s="87">
        <v>45377.006493055553</v>
      </c>
      <c r="D155" s="15">
        <v>0.3</v>
      </c>
      <c r="E155" s="15"/>
      <c r="F155" s="80" t="s">
        <v>211</v>
      </c>
      <c r="G155" s="80" t="s">
        <v>8</v>
      </c>
      <c r="H155" s="15"/>
    </row>
    <row r="156" spans="1:8" x14ac:dyDescent="0.3">
      <c r="A156" s="89">
        <v>45378.329560185186</v>
      </c>
      <c r="B156" s="19" t="s">
        <v>117</v>
      </c>
      <c r="C156" s="89">
        <v>45378.329560185186</v>
      </c>
      <c r="D156" s="19"/>
      <c r="E156" s="19">
        <v>16800</v>
      </c>
      <c r="F156" s="19" t="s">
        <v>148</v>
      </c>
      <c r="G156" s="19" t="s">
        <v>9</v>
      </c>
      <c r="H156" s="19"/>
    </row>
    <row r="157" spans="1:8" x14ac:dyDescent="0.3">
      <c r="A157" s="87">
        <v>45378.330266203702</v>
      </c>
      <c r="B157" s="15" t="s">
        <v>69</v>
      </c>
      <c r="C157" s="87">
        <v>45378.330277777779</v>
      </c>
      <c r="D157" s="15">
        <v>0.3</v>
      </c>
      <c r="E157" s="15"/>
      <c r="F157" s="80" t="s">
        <v>203</v>
      </c>
      <c r="G157" s="80" t="s">
        <v>8</v>
      </c>
      <c r="H157" s="15"/>
    </row>
    <row r="158" spans="1:8" x14ac:dyDescent="0.3">
      <c r="A158" s="88">
        <v>45377.930277777778</v>
      </c>
      <c r="B158" s="11" t="s">
        <v>237</v>
      </c>
      <c r="C158" s="88">
        <v>45378.338194444441</v>
      </c>
      <c r="D158" s="11">
        <v>3958.46</v>
      </c>
      <c r="E158" s="11"/>
      <c r="F158" s="11" t="s">
        <v>141</v>
      </c>
      <c r="G158" s="11" t="s">
        <v>13</v>
      </c>
      <c r="H158" s="11"/>
    </row>
    <row r="159" spans="1:8" x14ac:dyDescent="0.3">
      <c r="A159" s="88">
        <v>45377.930312500001</v>
      </c>
      <c r="B159" s="11" t="s">
        <v>82</v>
      </c>
      <c r="C159" s="88">
        <v>45378.338206018518</v>
      </c>
      <c r="D159" s="11">
        <v>6201.74</v>
      </c>
      <c r="E159" s="11"/>
      <c r="F159" s="11" t="s">
        <v>141</v>
      </c>
      <c r="G159" s="11" t="s">
        <v>13</v>
      </c>
      <c r="H159" s="11"/>
    </row>
    <row r="160" spans="1:8" x14ac:dyDescent="0.3">
      <c r="A160" s="88">
        <v>45377.930289351854</v>
      </c>
      <c r="B160" s="11" t="s">
        <v>75</v>
      </c>
      <c r="C160" s="88">
        <v>45378.338356481479</v>
      </c>
      <c r="D160" s="11">
        <v>5912.11</v>
      </c>
      <c r="E160" s="11"/>
      <c r="F160" s="11" t="s">
        <v>141</v>
      </c>
      <c r="G160" s="11" t="s">
        <v>13</v>
      </c>
      <c r="H160" s="11"/>
    </row>
    <row r="161" spans="1:8" x14ac:dyDescent="0.3">
      <c r="A161" s="88">
        <v>45377.930312500001</v>
      </c>
      <c r="B161" s="11" t="s">
        <v>260</v>
      </c>
      <c r="C161" s="88">
        <v>45378.33866898148</v>
      </c>
      <c r="D161" s="11">
        <v>5678.14</v>
      </c>
      <c r="E161" s="11"/>
      <c r="F161" s="11" t="s">
        <v>141</v>
      </c>
      <c r="G161" s="11" t="s">
        <v>13</v>
      </c>
      <c r="H161" s="11"/>
    </row>
    <row r="162" spans="1:8" x14ac:dyDescent="0.3">
      <c r="A162" s="88">
        <v>45377.930254629631</v>
      </c>
      <c r="B162" s="11" t="s">
        <v>87</v>
      </c>
      <c r="C162" s="88">
        <v>45378.338773148149</v>
      </c>
      <c r="D162" s="11">
        <v>5123.6000000000004</v>
      </c>
      <c r="E162" s="11"/>
      <c r="F162" s="11" t="s">
        <v>141</v>
      </c>
      <c r="G162" s="11" t="s">
        <v>13</v>
      </c>
      <c r="H162" s="11"/>
    </row>
    <row r="163" spans="1:8" x14ac:dyDescent="0.3">
      <c r="A163" s="88">
        <v>45377.930289351854</v>
      </c>
      <c r="B163" s="11" t="s">
        <v>146</v>
      </c>
      <c r="C163" s="88">
        <v>45378.339108796295</v>
      </c>
      <c r="D163" s="11">
        <v>4980.1499999999996</v>
      </c>
      <c r="E163" s="11"/>
      <c r="F163" s="11" t="s">
        <v>141</v>
      </c>
      <c r="G163" s="11" t="s">
        <v>13</v>
      </c>
      <c r="H163" s="11"/>
    </row>
    <row r="164" spans="1:8" x14ac:dyDescent="0.3">
      <c r="A164" s="88">
        <v>45377.930324074077</v>
      </c>
      <c r="B164" s="11" t="s">
        <v>89</v>
      </c>
      <c r="C164" s="88">
        <v>45378.339236111111</v>
      </c>
      <c r="D164" s="11">
        <v>5674.89</v>
      </c>
      <c r="E164" s="11"/>
      <c r="F164" s="11" t="s">
        <v>141</v>
      </c>
      <c r="G164" s="11" t="s">
        <v>13</v>
      </c>
      <c r="H164" s="11"/>
    </row>
    <row r="165" spans="1:8" x14ac:dyDescent="0.3">
      <c r="A165" s="87">
        <v>45378.342418981483</v>
      </c>
      <c r="B165" s="15" t="s">
        <v>69</v>
      </c>
      <c r="C165" s="87">
        <v>45378.342442129629</v>
      </c>
      <c r="D165" s="15">
        <v>0.3</v>
      </c>
      <c r="E165" s="15"/>
      <c r="F165" s="80" t="s">
        <v>211</v>
      </c>
      <c r="G165" s="80" t="s">
        <v>8</v>
      </c>
      <c r="H165" s="15"/>
    </row>
    <row r="166" spans="1:8" x14ac:dyDescent="0.3">
      <c r="A166" s="87">
        <v>45378.343425925923</v>
      </c>
      <c r="B166" s="15" t="s">
        <v>69</v>
      </c>
      <c r="C166" s="87">
        <v>45378.3434375</v>
      </c>
      <c r="D166" s="15">
        <v>0.3</v>
      </c>
      <c r="E166" s="15"/>
      <c r="F166" s="80" t="s">
        <v>211</v>
      </c>
      <c r="G166" s="80" t="s">
        <v>8</v>
      </c>
      <c r="H166" s="15"/>
    </row>
    <row r="167" spans="1:8" x14ac:dyDescent="0.3">
      <c r="A167" s="87">
        <v>45378.343680555554</v>
      </c>
      <c r="B167" s="15" t="s">
        <v>69</v>
      </c>
      <c r="C167" s="87">
        <v>45378.343692129631</v>
      </c>
      <c r="D167" s="15">
        <v>0.3</v>
      </c>
      <c r="E167" s="15"/>
      <c r="F167" s="80" t="s">
        <v>211</v>
      </c>
      <c r="G167" s="80" t="s">
        <v>8</v>
      </c>
      <c r="H167" s="15"/>
    </row>
    <row r="168" spans="1:8" x14ac:dyDescent="0.3">
      <c r="A168" s="87">
        <v>45378.344317129631</v>
      </c>
      <c r="B168" s="15" t="s">
        <v>69</v>
      </c>
      <c r="C168" s="87">
        <v>45378.344328703701</v>
      </c>
      <c r="D168" s="15">
        <v>0.3</v>
      </c>
      <c r="E168" s="15"/>
      <c r="F168" s="80" t="s">
        <v>211</v>
      </c>
      <c r="G168" s="80" t="s">
        <v>8</v>
      </c>
      <c r="H168" s="15"/>
    </row>
    <row r="169" spans="1:8" x14ac:dyDescent="0.3">
      <c r="A169" s="87">
        <v>45378.344502314816</v>
      </c>
      <c r="B169" s="15" t="s">
        <v>69</v>
      </c>
      <c r="C169" s="87">
        <v>45378.344525462962</v>
      </c>
      <c r="D169" s="15">
        <v>0.3</v>
      </c>
      <c r="E169" s="15"/>
      <c r="F169" s="80" t="s">
        <v>211</v>
      </c>
      <c r="G169" s="80" t="s">
        <v>8</v>
      </c>
      <c r="H169" s="15"/>
    </row>
    <row r="170" spans="1:8" x14ac:dyDescent="0.3">
      <c r="A170" s="87">
        <v>45378.344976851855</v>
      </c>
      <c r="B170" s="15" t="s">
        <v>69</v>
      </c>
      <c r="C170" s="87">
        <v>45378.344988425924</v>
      </c>
      <c r="D170" s="15">
        <v>0.3</v>
      </c>
      <c r="E170" s="15"/>
      <c r="F170" s="80" t="s">
        <v>211</v>
      </c>
      <c r="G170" s="80" t="s">
        <v>8</v>
      </c>
      <c r="H170" s="15"/>
    </row>
    <row r="171" spans="1:8" x14ac:dyDescent="0.3">
      <c r="A171" s="87">
        <v>45378.34516203704</v>
      </c>
      <c r="B171" s="15" t="s">
        <v>69</v>
      </c>
      <c r="C171" s="87">
        <v>45378.34516203704</v>
      </c>
      <c r="D171" s="15">
        <v>0.3</v>
      </c>
      <c r="E171" s="15"/>
      <c r="F171" s="80" t="s">
        <v>211</v>
      </c>
      <c r="G171" s="80" t="s">
        <v>8</v>
      </c>
      <c r="H171" s="15"/>
    </row>
    <row r="172" spans="1:8" x14ac:dyDescent="0.3">
      <c r="A172" s="89">
        <v>45378.353981481479</v>
      </c>
      <c r="B172" s="19" t="s">
        <v>126</v>
      </c>
      <c r="C172" s="89">
        <v>45378.353981481479</v>
      </c>
      <c r="D172" s="19"/>
      <c r="E172" s="19">
        <v>13464</v>
      </c>
      <c r="F172" s="19" t="s">
        <v>433</v>
      </c>
      <c r="G172" s="19" t="s">
        <v>9</v>
      </c>
      <c r="H172" s="19"/>
    </row>
    <row r="173" spans="1:8" x14ac:dyDescent="0.3">
      <c r="A173" s="87">
        <v>45378.354687500003</v>
      </c>
      <c r="B173" s="15" t="s">
        <v>69</v>
      </c>
      <c r="C173" s="87">
        <v>45378.354699074072</v>
      </c>
      <c r="D173" s="15">
        <v>0.3</v>
      </c>
      <c r="E173" s="15"/>
      <c r="F173" s="80" t="s">
        <v>203</v>
      </c>
      <c r="G173" s="80" t="s">
        <v>8</v>
      </c>
      <c r="H173" s="15"/>
    </row>
    <row r="174" spans="1:8" x14ac:dyDescent="0.3">
      <c r="A174" s="89">
        <v>45378.371990740743</v>
      </c>
      <c r="B174" s="19" t="s">
        <v>162</v>
      </c>
      <c r="C174" s="89">
        <v>45378.371990740743</v>
      </c>
      <c r="D174" s="19"/>
      <c r="E174" s="19">
        <v>12096</v>
      </c>
      <c r="F174" s="19" t="s">
        <v>434</v>
      </c>
      <c r="G174" s="19" t="s">
        <v>9</v>
      </c>
      <c r="H174" s="19"/>
    </row>
    <row r="175" spans="1:8" x14ac:dyDescent="0.3">
      <c r="A175" s="87">
        <v>45378.372708333336</v>
      </c>
      <c r="B175" s="15" t="s">
        <v>69</v>
      </c>
      <c r="C175" s="87">
        <v>45378.372731481482</v>
      </c>
      <c r="D175" s="15">
        <v>0.3</v>
      </c>
      <c r="E175" s="15"/>
      <c r="F175" s="80" t="s">
        <v>203</v>
      </c>
      <c r="G175" s="80" t="s">
        <v>8</v>
      </c>
      <c r="H175" s="15"/>
    </row>
    <row r="176" spans="1:8" x14ac:dyDescent="0.3">
      <c r="A176" s="89">
        <v>45378.62363425926</v>
      </c>
      <c r="B176" s="19" t="s">
        <v>127</v>
      </c>
      <c r="C176" s="89">
        <v>45378.62363425926</v>
      </c>
      <c r="D176" s="19"/>
      <c r="E176" s="19">
        <v>12600</v>
      </c>
      <c r="F176" s="19" t="s">
        <v>435</v>
      </c>
      <c r="G176" s="19" t="s">
        <v>9</v>
      </c>
      <c r="H176" s="19"/>
    </row>
    <row r="177" spans="1:8" x14ac:dyDescent="0.3">
      <c r="A177" s="87">
        <v>45378.624467592592</v>
      </c>
      <c r="B177" s="15" t="s">
        <v>69</v>
      </c>
      <c r="C177" s="87">
        <v>45378.624490740738</v>
      </c>
      <c r="D177" s="15">
        <v>0.3</v>
      </c>
      <c r="E177" s="15"/>
      <c r="F177" s="80" t="s">
        <v>203</v>
      </c>
      <c r="G177" s="80" t="s">
        <v>8</v>
      </c>
      <c r="H177" s="15"/>
    </row>
    <row r="178" spans="1:8" x14ac:dyDescent="0.3">
      <c r="A178" s="89">
        <v>45378.626446759263</v>
      </c>
      <c r="B178" s="19" t="s">
        <v>127</v>
      </c>
      <c r="C178" s="89">
        <v>45378.626446759263</v>
      </c>
      <c r="D178" s="19"/>
      <c r="E178" s="19">
        <v>11040</v>
      </c>
      <c r="F178" s="19" t="s">
        <v>436</v>
      </c>
      <c r="G178" s="19" t="s">
        <v>9</v>
      </c>
      <c r="H178" s="19"/>
    </row>
    <row r="179" spans="1:8" x14ac:dyDescent="0.3">
      <c r="A179" s="87">
        <v>45378.627164351848</v>
      </c>
      <c r="B179" s="15" t="s">
        <v>69</v>
      </c>
      <c r="C179" s="87">
        <v>45378.627175925925</v>
      </c>
      <c r="D179" s="15">
        <v>0.3</v>
      </c>
      <c r="E179" s="15"/>
      <c r="F179" s="80" t="s">
        <v>203</v>
      </c>
      <c r="G179" s="80" t="s">
        <v>8</v>
      </c>
      <c r="H179" s="15"/>
    </row>
    <row r="180" spans="1:8" x14ac:dyDescent="0.3">
      <c r="A180" s="89">
        <v>45378.627858796295</v>
      </c>
      <c r="B180" s="19" t="s">
        <v>127</v>
      </c>
      <c r="C180" s="89">
        <v>45378.627858796295</v>
      </c>
      <c r="D180" s="19"/>
      <c r="E180" s="19">
        <v>13608</v>
      </c>
      <c r="F180" s="19" t="s">
        <v>437</v>
      </c>
      <c r="G180" s="19" t="s">
        <v>9</v>
      </c>
      <c r="H180" s="19"/>
    </row>
    <row r="181" spans="1:8" x14ac:dyDescent="0.3">
      <c r="A181" s="87">
        <v>45378.628564814811</v>
      </c>
      <c r="B181" s="15" t="s">
        <v>69</v>
      </c>
      <c r="C181" s="87">
        <v>45378.628576388888</v>
      </c>
      <c r="D181" s="15">
        <v>0.3</v>
      </c>
      <c r="E181" s="15"/>
      <c r="F181" s="80" t="s">
        <v>203</v>
      </c>
      <c r="G181" s="80" t="s">
        <v>8</v>
      </c>
      <c r="H181" s="15"/>
    </row>
    <row r="182" spans="1:8" x14ac:dyDescent="0.3">
      <c r="A182" s="89">
        <v>45378.629837962966</v>
      </c>
      <c r="B182" s="19" t="s">
        <v>131</v>
      </c>
      <c r="C182" s="89">
        <v>45378.629837962966</v>
      </c>
      <c r="D182" s="19"/>
      <c r="E182" s="19">
        <v>21384</v>
      </c>
      <c r="F182" s="19" t="s">
        <v>438</v>
      </c>
      <c r="G182" s="19" t="s">
        <v>9</v>
      </c>
      <c r="H182" s="19"/>
    </row>
    <row r="183" spans="1:8" x14ac:dyDescent="0.3">
      <c r="A183" s="87">
        <v>45378.630532407406</v>
      </c>
      <c r="B183" s="15" t="s">
        <v>69</v>
      </c>
      <c r="C183" s="87">
        <v>45378.630555555559</v>
      </c>
      <c r="D183" s="15">
        <v>0.3</v>
      </c>
      <c r="E183" s="15"/>
      <c r="F183" s="80" t="s">
        <v>203</v>
      </c>
      <c r="G183" s="80" t="s">
        <v>8</v>
      </c>
      <c r="H183" s="15"/>
    </row>
    <row r="184" spans="1:8" x14ac:dyDescent="0.3">
      <c r="A184" s="90">
        <v>45379.270289351851</v>
      </c>
      <c r="B184" s="22" t="s">
        <v>223</v>
      </c>
      <c r="C184" s="90">
        <v>45379.270289351851</v>
      </c>
      <c r="D184" s="22">
        <v>71822</v>
      </c>
      <c r="E184" s="22"/>
      <c r="F184" s="22" t="s">
        <v>439</v>
      </c>
      <c r="G184" s="22" t="s">
        <v>21</v>
      </c>
      <c r="H184" s="22"/>
    </row>
    <row r="185" spans="1:8" x14ac:dyDescent="0.3">
      <c r="A185" s="87">
        <v>45379.271006944444</v>
      </c>
      <c r="B185" s="15" t="s">
        <v>69</v>
      </c>
      <c r="C185" s="87">
        <v>45379.271018518521</v>
      </c>
      <c r="D185" s="15">
        <v>0.3</v>
      </c>
      <c r="E185" s="15"/>
      <c r="F185" s="80" t="s">
        <v>211</v>
      </c>
      <c r="G185" s="80" t="s">
        <v>8</v>
      </c>
      <c r="H185" s="15"/>
    </row>
    <row r="186" spans="1:8" x14ac:dyDescent="0.3">
      <c r="A186" s="89">
        <v>45379.346921296295</v>
      </c>
      <c r="B186" s="19" t="s">
        <v>128</v>
      </c>
      <c r="C186" s="89">
        <v>45379.346921296295</v>
      </c>
      <c r="D186" s="19"/>
      <c r="E186" s="19">
        <v>1584</v>
      </c>
      <c r="F186" s="19" t="s">
        <v>440</v>
      </c>
      <c r="G186" s="19" t="s">
        <v>9</v>
      </c>
      <c r="H186" s="19"/>
    </row>
    <row r="187" spans="1:8" x14ac:dyDescent="0.3">
      <c r="A187" s="87">
        <v>45379.347627314812</v>
      </c>
      <c r="B187" s="15" t="s">
        <v>69</v>
      </c>
      <c r="C187" s="87">
        <v>45379.347638888888</v>
      </c>
      <c r="D187" s="15">
        <v>0.3</v>
      </c>
      <c r="E187" s="15"/>
      <c r="F187" s="80" t="s">
        <v>203</v>
      </c>
      <c r="G187" s="80" t="s">
        <v>8</v>
      </c>
      <c r="H187" s="15"/>
    </row>
    <row r="188" spans="1:8" x14ac:dyDescent="0.3">
      <c r="A188" s="89">
        <v>45379.356620370374</v>
      </c>
      <c r="B188" s="19" t="s">
        <v>441</v>
      </c>
      <c r="C188" s="89">
        <v>45379.356620370374</v>
      </c>
      <c r="D188" s="19"/>
      <c r="E188" s="19">
        <v>17418.05</v>
      </c>
      <c r="F188" s="19" t="s">
        <v>442</v>
      </c>
      <c r="G188" s="19" t="s">
        <v>9</v>
      </c>
      <c r="H188" s="19"/>
    </row>
    <row r="189" spans="1:8" x14ac:dyDescent="0.3">
      <c r="A189" s="89">
        <v>45379.356724537036</v>
      </c>
      <c r="B189" s="19" t="s">
        <v>127</v>
      </c>
      <c r="C189" s="89">
        <v>45379.356724537036</v>
      </c>
      <c r="D189" s="19"/>
      <c r="E189" s="19">
        <v>17097</v>
      </c>
      <c r="F189" s="19" t="s">
        <v>443</v>
      </c>
      <c r="G189" s="19" t="s">
        <v>9</v>
      </c>
      <c r="H189" s="19"/>
    </row>
    <row r="190" spans="1:8" x14ac:dyDescent="0.3">
      <c r="A190" s="89">
        <v>45379.357106481482</v>
      </c>
      <c r="B190" s="19" t="s">
        <v>222</v>
      </c>
      <c r="C190" s="89">
        <v>45379.357106481482</v>
      </c>
      <c r="D190" s="19"/>
      <c r="E190" s="19">
        <v>1080</v>
      </c>
      <c r="F190" s="19" t="s">
        <v>444</v>
      </c>
      <c r="G190" s="19" t="s">
        <v>9</v>
      </c>
      <c r="H190" s="19"/>
    </row>
    <row r="191" spans="1:8" x14ac:dyDescent="0.3">
      <c r="A191" s="87">
        <v>45379.357314814813</v>
      </c>
      <c r="B191" s="15" t="s">
        <v>69</v>
      </c>
      <c r="C191" s="87">
        <v>45379.35733796296</v>
      </c>
      <c r="D191" s="15">
        <v>0.3</v>
      </c>
      <c r="E191" s="15"/>
      <c r="F191" s="80" t="s">
        <v>203</v>
      </c>
      <c r="G191" s="80" t="s">
        <v>8</v>
      </c>
      <c r="H191" s="15"/>
    </row>
    <row r="192" spans="1:8" x14ac:dyDescent="0.3">
      <c r="A192" s="87">
        <v>45379.357418981483</v>
      </c>
      <c r="B192" s="15" t="s">
        <v>69</v>
      </c>
      <c r="C192" s="87">
        <v>45379.357430555552</v>
      </c>
      <c r="D192" s="15">
        <v>0.3</v>
      </c>
      <c r="E192" s="15"/>
      <c r="F192" s="80" t="s">
        <v>203</v>
      </c>
      <c r="G192" s="80" t="s">
        <v>8</v>
      </c>
      <c r="H192" s="15"/>
    </row>
    <row r="193" spans="1:8" x14ac:dyDescent="0.3">
      <c r="A193" s="87">
        <v>45379.357800925929</v>
      </c>
      <c r="B193" s="15" t="s">
        <v>69</v>
      </c>
      <c r="C193" s="87">
        <v>45379.357824074075</v>
      </c>
      <c r="D193" s="15">
        <v>0.3</v>
      </c>
      <c r="E193" s="15"/>
      <c r="F193" s="80" t="s">
        <v>203</v>
      </c>
      <c r="G193" s="80" t="s">
        <v>8</v>
      </c>
      <c r="H193" s="15"/>
    </row>
    <row r="194" spans="1:8" x14ac:dyDescent="0.3">
      <c r="A194" s="88">
        <v>45379.660057870373</v>
      </c>
      <c r="B194" s="11" t="s">
        <v>74</v>
      </c>
      <c r="C194" s="88">
        <v>45379.660115740742</v>
      </c>
      <c r="D194" s="11">
        <v>4640.7299999999996</v>
      </c>
      <c r="E194" s="11"/>
      <c r="F194" s="11" t="s">
        <v>445</v>
      </c>
      <c r="G194" s="11" t="s">
        <v>13</v>
      </c>
      <c r="H194" s="11"/>
    </row>
    <row r="195" spans="1:8" x14ac:dyDescent="0.3">
      <c r="A195" s="87">
        <v>45379.660821759258</v>
      </c>
      <c r="B195" s="15" t="s">
        <v>69</v>
      </c>
      <c r="C195" s="87">
        <v>45379.660833333335</v>
      </c>
      <c r="D195" s="15">
        <v>0.3</v>
      </c>
      <c r="E195" s="15"/>
      <c r="F195" s="80" t="s">
        <v>211</v>
      </c>
      <c r="G195" s="80" t="s">
        <v>8</v>
      </c>
      <c r="H195" s="15"/>
    </row>
    <row r="196" spans="1:8" x14ac:dyDescent="0.3">
      <c r="A196" s="89">
        <v>45379.671875</v>
      </c>
      <c r="B196" s="19" t="s">
        <v>243</v>
      </c>
      <c r="C196" s="89">
        <v>45379.671875</v>
      </c>
      <c r="D196" s="19"/>
      <c r="E196" s="19">
        <v>9240</v>
      </c>
      <c r="F196" s="19" t="s">
        <v>446</v>
      </c>
      <c r="G196" s="19" t="s">
        <v>9</v>
      </c>
      <c r="H196" s="19"/>
    </row>
    <row r="197" spans="1:8" x14ac:dyDescent="0.3">
      <c r="A197" s="89">
        <v>45380.645335648151</v>
      </c>
      <c r="B197" s="19" t="s">
        <v>70</v>
      </c>
      <c r="C197" s="89">
        <v>45380.645335648151</v>
      </c>
      <c r="D197" s="19"/>
      <c r="E197" s="19">
        <v>12240</v>
      </c>
      <c r="F197" s="19" t="s">
        <v>447</v>
      </c>
      <c r="G197" s="19" t="s">
        <v>9</v>
      </c>
      <c r="H197" s="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zoomScale="85" zoomScaleNormal="85" workbookViewId="0">
      <pane ySplit="1" topLeftCell="A2" activePane="bottomLeft" state="frozen"/>
      <selection pane="bottomLeft" activeCell="B11" sqref="B11"/>
    </sheetView>
  </sheetViews>
  <sheetFormatPr baseColWidth="10" defaultColWidth="11.21875" defaultRowHeight="14.4" x14ac:dyDescent="0.3"/>
  <cols>
    <col min="1" max="1" width="18.21875" style="42" customWidth="1"/>
    <col min="2" max="2" width="38" style="32" customWidth="1"/>
    <col min="3" max="3" width="16" style="40" bestFit="1" customWidth="1"/>
    <col min="4" max="4" width="14.21875" style="32" customWidth="1"/>
    <col min="5" max="5" width="15.21875" style="43" customWidth="1"/>
    <col min="6" max="6" width="93.21875" style="32" bestFit="1" customWidth="1"/>
    <col min="7" max="7" width="23.21875" style="32" customWidth="1"/>
    <col min="8" max="8" width="25" style="32" customWidth="1"/>
    <col min="9" max="9" width="21" style="32" customWidth="1"/>
    <col min="10" max="16384" width="11.21875" style="32"/>
  </cols>
  <sheetData>
    <row r="1" spans="1:8" x14ac:dyDescent="0.3">
      <c r="A1" s="37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">
      <c r="A2" s="87">
        <v>45383.059421296297</v>
      </c>
      <c r="B2" s="15" t="s">
        <v>69</v>
      </c>
      <c r="C2" s="87">
        <v>45383.059444444443</v>
      </c>
      <c r="D2" s="15">
        <v>7.2</v>
      </c>
      <c r="E2" s="15"/>
      <c r="F2" s="80" t="s">
        <v>137</v>
      </c>
      <c r="G2" s="80" t="s">
        <v>8</v>
      </c>
      <c r="H2" s="15"/>
    </row>
    <row r="3" spans="1:8" x14ac:dyDescent="0.3">
      <c r="A3" s="87">
        <v>45384.251030092593</v>
      </c>
      <c r="B3" s="15" t="s">
        <v>102</v>
      </c>
      <c r="C3" s="87">
        <v>45384.251030092593</v>
      </c>
      <c r="D3" s="15">
        <v>324</v>
      </c>
      <c r="E3" s="15"/>
      <c r="F3" s="80" t="s">
        <v>449</v>
      </c>
      <c r="G3" s="15" t="s">
        <v>24</v>
      </c>
      <c r="H3" s="15"/>
    </row>
    <row r="4" spans="1:8" x14ac:dyDescent="0.3">
      <c r="A4" s="87">
        <v>45384.256724537037</v>
      </c>
      <c r="B4" s="15" t="s">
        <v>231</v>
      </c>
      <c r="C4" s="87">
        <v>45384.256724537037</v>
      </c>
      <c r="D4" s="15">
        <v>38.36</v>
      </c>
      <c r="E4" s="15"/>
      <c r="F4" s="80" t="s">
        <v>245</v>
      </c>
      <c r="G4" s="15" t="s">
        <v>15</v>
      </c>
      <c r="H4" s="15"/>
    </row>
    <row r="5" spans="1:8" x14ac:dyDescent="0.3">
      <c r="A5" s="90">
        <v>45380.525208333333</v>
      </c>
      <c r="B5" s="22" t="s">
        <v>448</v>
      </c>
      <c r="C5" s="90">
        <v>45384.315370370372</v>
      </c>
      <c r="D5" s="22">
        <v>12600</v>
      </c>
      <c r="E5" s="22"/>
      <c r="F5" s="22" t="s">
        <v>450</v>
      </c>
      <c r="G5" s="22" t="s">
        <v>10</v>
      </c>
      <c r="H5" s="22"/>
    </row>
    <row r="6" spans="1:8" x14ac:dyDescent="0.3">
      <c r="A6" s="89">
        <v>45384.319722222222</v>
      </c>
      <c r="B6" s="19" t="s">
        <v>282</v>
      </c>
      <c r="C6" s="89">
        <v>45384.319722222222</v>
      </c>
      <c r="D6" s="19"/>
      <c r="E6" s="19">
        <v>9576</v>
      </c>
      <c r="F6" s="19"/>
      <c r="G6" s="19" t="s">
        <v>9</v>
      </c>
      <c r="H6" s="19"/>
    </row>
    <row r="7" spans="1:8" x14ac:dyDescent="0.3">
      <c r="A7" s="89">
        <v>45384.324016203704</v>
      </c>
      <c r="B7" s="19" t="s">
        <v>277</v>
      </c>
      <c r="C7" s="89">
        <v>45384.324016203704</v>
      </c>
      <c r="D7" s="19"/>
      <c r="E7" s="19">
        <v>18547.2</v>
      </c>
      <c r="F7" s="19" t="s">
        <v>451</v>
      </c>
      <c r="G7" s="19" t="s">
        <v>9</v>
      </c>
      <c r="H7" s="19"/>
    </row>
    <row r="8" spans="1:8" x14ac:dyDescent="0.3">
      <c r="A8" s="89">
        <v>45384.337361111109</v>
      </c>
      <c r="B8" s="19" t="s">
        <v>278</v>
      </c>
      <c r="C8" s="89">
        <v>45384.337361111109</v>
      </c>
      <c r="D8" s="19"/>
      <c r="E8" s="19">
        <v>13224</v>
      </c>
      <c r="F8" s="19" t="s">
        <v>452</v>
      </c>
      <c r="G8" s="19" t="s">
        <v>9</v>
      </c>
      <c r="H8" s="19"/>
    </row>
    <row r="9" spans="1:8" x14ac:dyDescent="0.3">
      <c r="A9" s="89">
        <v>45384.338900462964</v>
      </c>
      <c r="B9" s="19" t="s">
        <v>278</v>
      </c>
      <c r="C9" s="89">
        <v>45384.338900462964</v>
      </c>
      <c r="D9" s="19"/>
      <c r="E9" s="19">
        <v>8832</v>
      </c>
      <c r="F9" s="19" t="s">
        <v>453</v>
      </c>
      <c r="G9" s="19" t="s">
        <v>9</v>
      </c>
      <c r="H9" s="19"/>
    </row>
    <row r="10" spans="1:8" x14ac:dyDescent="0.3">
      <c r="A10" s="89">
        <v>45384.347581018519</v>
      </c>
      <c r="B10" s="19" t="s">
        <v>127</v>
      </c>
      <c r="C10" s="89">
        <v>45384.347581018519</v>
      </c>
      <c r="D10" s="19"/>
      <c r="E10" s="19">
        <v>14742</v>
      </c>
      <c r="F10" s="19" t="s">
        <v>454</v>
      </c>
      <c r="G10" s="19" t="s">
        <v>9</v>
      </c>
      <c r="H10" s="19"/>
    </row>
    <row r="11" spans="1:8" x14ac:dyDescent="0.3">
      <c r="A11" s="90">
        <v>45384.732881944445</v>
      </c>
      <c r="B11" s="22" t="s">
        <v>170</v>
      </c>
      <c r="C11" s="90">
        <v>45384.732881944445</v>
      </c>
      <c r="D11" s="22">
        <v>18000</v>
      </c>
      <c r="E11" s="22"/>
      <c r="F11" s="22" t="s">
        <v>458</v>
      </c>
      <c r="G11" s="22" t="s">
        <v>1083</v>
      </c>
      <c r="H11" s="22"/>
    </row>
    <row r="12" spans="1:8" x14ac:dyDescent="0.3">
      <c r="A12" s="90">
        <v>45384.732893518521</v>
      </c>
      <c r="B12" s="22" t="s">
        <v>280</v>
      </c>
      <c r="C12" s="90">
        <v>45384.732893518521</v>
      </c>
      <c r="D12" s="22">
        <v>14760</v>
      </c>
      <c r="E12" s="22"/>
      <c r="F12" s="22" t="s">
        <v>459</v>
      </c>
      <c r="G12" s="22" t="s">
        <v>10</v>
      </c>
      <c r="H12" s="22"/>
    </row>
    <row r="13" spans="1:8" x14ac:dyDescent="0.3">
      <c r="A13" s="87">
        <v>45385.213807870372</v>
      </c>
      <c r="B13" s="15" t="s">
        <v>455</v>
      </c>
      <c r="C13" s="87">
        <v>45385.213807870372</v>
      </c>
      <c r="D13" s="15">
        <v>1405.38</v>
      </c>
      <c r="E13" s="15"/>
      <c r="F13" s="80" t="s">
        <v>460</v>
      </c>
      <c r="G13" s="15" t="s">
        <v>469</v>
      </c>
      <c r="H13" s="15"/>
    </row>
    <row r="14" spans="1:8" x14ac:dyDescent="0.3">
      <c r="A14" s="88">
        <v>45384.733657407407</v>
      </c>
      <c r="B14" s="11" t="s">
        <v>301</v>
      </c>
      <c r="C14" s="88">
        <v>45385.304398148146</v>
      </c>
      <c r="D14" s="11">
        <v>624.79</v>
      </c>
      <c r="E14" s="11"/>
      <c r="F14" s="11" t="s">
        <v>307</v>
      </c>
      <c r="G14" s="92" t="s">
        <v>62</v>
      </c>
      <c r="H14" s="11"/>
    </row>
    <row r="15" spans="1:8" x14ac:dyDescent="0.3">
      <c r="A15" s="90">
        <v>45384.732916666668</v>
      </c>
      <c r="B15" s="22" t="s">
        <v>171</v>
      </c>
      <c r="C15" s="90">
        <v>45385.304502314815</v>
      </c>
      <c r="D15" s="22">
        <v>4190.3999999999996</v>
      </c>
      <c r="E15" s="22"/>
      <c r="F15" s="22" t="s">
        <v>461</v>
      </c>
      <c r="G15" s="22" t="s">
        <v>10</v>
      </c>
      <c r="H15" s="22"/>
    </row>
    <row r="16" spans="1:8" x14ac:dyDescent="0.3">
      <c r="A16" s="88">
        <v>45384.733460648145</v>
      </c>
      <c r="B16" s="11" t="s">
        <v>109</v>
      </c>
      <c r="C16" s="88">
        <v>45385.304525462961</v>
      </c>
      <c r="D16" s="11">
        <v>476.99</v>
      </c>
      <c r="E16" s="11"/>
      <c r="F16" s="11" t="s">
        <v>143</v>
      </c>
      <c r="G16" s="92" t="s">
        <v>62</v>
      </c>
      <c r="H16" s="11"/>
    </row>
    <row r="17" spans="1:8" x14ac:dyDescent="0.3">
      <c r="A17" s="88">
        <v>45384.733634259261</v>
      </c>
      <c r="B17" s="11" t="s">
        <v>123</v>
      </c>
      <c r="C17" s="88">
        <v>45385.304594907408</v>
      </c>
      <c r="D17" s="11">
        <v>489.84</v>
      </c>
      <c r="E17" s="11"/>
      <c r="F17" s="11" t="s">
        <v>78</v>
      </c>
      <c r="G17" s="92" t="s">
        <v>62</v>
      </c>
      <c r="H17" s="11"/>
    </row>
    <row r="18" spans="1:8" x14ac:dyDescent="0.3">
      <c r="A18" s="88">
        <v>45384.733622685184</v>
      </c>
      <c r="B18" s="11" t="s">
        <v>121</v>
      </c>
      <c r="C18" s="88">
        <v>45385.3046412037</v>
      </c>
      <c r="D18" s="11">
        <v>139.4</v>
      </c>
      <c r="E18" s="11"/>
      <c r="F18" s="11" t="s">
        <v>149</v>
      </c>
      <c r="G18" s="92" t="s">
        <v>62</v>
      </c>
      <c r="H18" s="11"/>
    </row>
    <row r="19" spans="1:8" x14ac:dyDescent="0.3">
      <c r="A19" s="88">
        <v>45384.733622685184</v>
      </c>
      <c r="B19" s="11" t="s">
        <v>302</v>
      </c>
      <c r="C19" s="88">
        <v>45385.304664351854</v>
      </c>
      <c r="D19" s="11">
        <v>684.77</v>
      </c>
      <c r="E19" s="11"/>
      <c r="F19" s="11" t="s">
        <v>276</v>
      </c>
      <c r="G19" s="92" t="s">
        <v>62</v>
      </c>
      <c r="H19" s="11"/>
    </row>
    <row r="20" spans="1:8" x14ac:dyDescent="0.3">
      <c r="A20" s="88">
        <v>45384.738599537035</v>
      </c>
      <c r="B20" s="11" t="s">
        <v>456</v>
      </c>
      <c r="C20" s="88">
        <v>45385.304699074077</v>
      </c>
      <c r="D20" s="11">
        <v>138.05000000000001</v>
      </c>
      <c r="E20" s="11"/>
      <c r="F20" s="11" t="s">
        <v>462</v>
      </c>
      <c r="G20" s="11" t="s">
        <v>12</v>
      </c>
      <c r="H20" s="11"/>
    </row>
    <row r="21" spans="1:8" x14ac:dyDescent="0.3">
      <c r="A21" s="88">
        <v>45384.733495370368</v>
      </c>
      <c r="B21" s="11" t="s">
        <v>104</v>
      </c>
      <c r="C21" s="88">
        <v>45385.304699074077</v>
      </c>
      <c r="D21" s="11">
        <v>309.92</v>
      </c>
      <c r="E21" s="11"/>
      <c r="F21" s="11" t="s">
        <v>76</v>
      </c>
      <c r="G21" s="92" t="s">
        <v>62</v>
      </c>
      <c r="H21" s="11"/>
    </row>
    <row r="22" spans="1:8" x14ac:dyDescent="0.3">
      <c r="A22" s="88">
        <v>45384.733402777776</v>
      </c>
      <c r="B22" s="11" t="s">
        <v>299</v>
      </c>
      <c r="C22" s="88">
        <v>45385.304699074077</v>
      </c>
      <c r="D22" s="11">
        <v>397.86</v>
      </c>
      <c r="E22" s="11"/>
      <c r="F22" s="11" t="s">
        <v>236</v>
      </c>
      <c r="G22" s="92" t="s">
        <v>62</v>
      </c>
      <c r="H22" s="11"/>
    </row>
    <row r="23" spans="1:8" x14ac:dyDescent="0.3">
      <c r="A23" s="88">
        <v>45384.733668981484</v>
      </c>
      <c r="B23" s="11" t="s">
        <v>114</v>
      </c>
      <c r="C23" s="88">
        <v>45385.304710648146</v>
      </c>
      <c r="D23" s="11">
        <v>285.60000000000002</v>
      </c>
      <c r="E23" s="11"/>
      <c r="F23" s="11" t="s">
        <v>146</v>
      </c>
      <c r="G23" s="92" t="s">
        <v>62</v>
      </c>
      <c r="H23" s="11"/>
    </row>
    <row r="24" spans="1:8" x14ac:dyDescent="0.3">
      <c r="A24" s="90">
        <v>45384.732928240737</v>
      </c>
      <c r="B24" s="22" t="s">
        <v>171</v>
      </c>
      <c r="C24" s="90">
        <v>45385.304745370369</v>
      </c>
      <c r="D24" s="22">
        <v>1260</v>
      </c>
      <c r="E24" s="22"/>
      <c r="F24" s="22" t="s">
        <v>463</v>
      </c>
      <c r="G24" s="22" t="s">
        <v>10</v>
      </c>
      <c r="H24" s="22"/>
    </row>
    <row r="25" spans="1:8" x14ac:dyDescent="0.3">
      <c r="A25" s="88">
        <v>45384.733599537038</v>
      </c>
      <c r="B25" s="11" t="s">
        <v>118</v>
      </c>
      <c r="C25" s="88">
        <v>45385.304768518516</v>
      </c>
      <c r="D25" s="11">
        <v>348.22</v>
      </c>
      <c r="E25" s="11"/>
      <c r="F25" s="11" t="s">
        <v>96</v>
      </c>
      <c r="G25" s="92" t="s">
        <v>62</v>
      </c>
      <c r="H25" s="11"/>
    </row>
    <row r="26" spans="1:8" x14ac:dyDescent="0.3">
      <c r="A26" s="88">
        <v>45384.733506944445</v>
      </c>
      <c r="B26" s="11" t="s">
        <v>110</v>
      </c>
      <c r="C26" s="88">
        <v>45385.304803240739</v>
      </c>
      <c r="D26" s="11">
        <v>371.52</v>
      </c>
      <c r="E26" s="11"/>
      <c r="F26" s="11" t="s">
        <v>144</v>
      </c>
      <c r="G26" s="92" t="s">
        <v>62</v>
      </c>
      <c r="H26" s="11"/>
    </row>
    <row r="27" spans="1:8" x14ac:dyDescent="0.3">
      <c r="A27" s="88">
        <v>45384.733472222222</v>
      </c>
      <c r="B27" s="11" t="s">
        <v>108</v>
      </c>
      <c r="C27" s="88">
        <v>45385.304814814815</v>
      </c>
      <c r="D27" s="11">
        <v>354.9</v>
      </c>
      <c r="E27" s="11"/>
      <c r="F27" s="11" t="s">
        <v>82</v>
      </c>
      <c r="G27" s="92" t="s">
        <v>62</v>
      </c>
      <c r="H27" s="11"/>
    </row>
    <row r="28" spans="1:8" x14ac:dyDescent="0.3">
      <c r="A28" s="88">
        <v>45384.733576388891</v>
      </c>
      <c r="B28" s="11" t="s">
        <v>116</v>
      </c>
      <c r="C28" s="88">
        <v>45385.304837962962</v>
      </c>
      <c r="D28" s="11">
        <v>474.85</v>
      </c>
      <c r="E28" s="11"/>
      <c r="F28" s="11" t="s">
        <v>95</v>
      </c>
      <c r="G28" s="92" t="s">
        <v>62</v>
      </c>
      <c r="H28" s="11"/>
    </row>
    <row r="29" spans="1:8" x14ac:dyDescent="0.3">
      <c r="A29" s="88">
        <v>45384.733483796299</v>
      </c>
      <c r="B29" s="11" t="s">
        <v>122</v>
      </c>
      <c r="C29" s="88">
        <v>45385.304849537039</v>
      </c>
      <c r="D29" s="11">
        <v>264.22000000000003</v>
      </c>
      <c r="E29" s="11"/>
      <c r="F29" s="11" t="s">
        <v>83</v>
      </c>
      <c r="G29" s="92" t="s">
        <v>62</v>
      </c>
      <c r="H29" s="11"/>
    </row>
    <row r="30" spans="1:8" x14ac:dyDescent="0.3">
      <c r="A30" s="90">
        <v>45384.732870370368</v>
      </c>
      <c r="B30" s="22" t="s">
        <v>291</v>
      </c>
      <c r="C30" s="90">
        <v>45385.304849537039</v>
      </c>
      <c r="D30" s="22">
        <v>12408</v>
      </c>
      <c r="E30" s="22"/>
      <c r="F30" s="22" t="s">
        <v>464</v>
      </c>
      <c r="G30" s="22" t="s">
        <v>10</v>
      </c>
      <c r="H30" s="22"/>
    </row>
    <row r="31" spans="1:8" x14ac:dyDescent="0.3">
      <c r="A31" s="90">
        <v>45384.732905092591</v>
      </c>
      <c r="B31" s="22" t="s">
        <v>171</v>
      </c>
      <c r="C31" s="90">
        <v>45385.304861111108</v>
      </c>
      <c r="D31" s="22">
        <v>6300</v>
      </c>
      <c r="E31" s="22"/>
      <c r="F31" s="22" t="s">
        <v>463</v>
      </c>
      <c r="G31" s="22" t="s">
        <v>10</v>
      </c>
      <c r="H31" s="22"/>
    </row>
    <row r="32" spans="1:8" x14ac:dyDescent="0.3">
      <c r="A32" s="88">
        <v>45384.733680555553</v>
      </c>
      <c r="B32" s="11" t="s">
        <v>105</v>
      </c>
      <c r="C32" s="88">
        <v>45385.304872685185</v>
      </c>
      <c r="D32" s="11">
        <v>367.04</v>
      </c>
      <c r="E32" s="11"/>
      <c r="F32" s="11" t="s">
        <v>84</v>
      </c>
      <c r="G32" s="92" t="s">
        <v>62</v>
      </c>
      <c r="H32" s="11"/>
    </row>
    <row r="33" spans="1:8" x14ac:dyDescent="0.3">
      <c r="A33" s="88">
        <v>45384.733437499999</v>
      </c>
      <c r="B33" s="11" t="s">
        <v>106</v>
      </c>
      <c r="C33" s="88">
        <v>45385.304872685185</v>
      </c>
      <c r="D33" s="11">
        <v>671.2</v>
      </c>
      <c r="E33" s="11"/>
      <c r="F33" s="11" t="s">
        <v>93</v>
      </c>
      <c r="G33" s="92" t="s">
        <v>62</v>
      </c>
      <c r="H33" s="11"/>
    </row>
    <row r="34" spans="1:8" x14ac:dyDescent="0.3">
      <c r="A34" s="88">
        <v>45384.731342592589</v>
      </c>
      <c r="B34" s="11" t="s">
        <v>457</v>
      </c>
      <c r="C34" s="88">
        <v>45385.304907407408</v>
      </c>
      <c r="D34" s="11">
        <v>1829</v>
      </c>
      <c r="E34" s="11"/>
      <c r="F34" s="11" t="s">
        <v>465</v>
      </c>
      <c r="G34" s="92" t="s">
        <v>12</v>
      </c>
      <c r="H34" s="11"/>
    </row>
    <row r="35" spans="1:8" x14ac:dyDescent="0.3">
      <c r="A35" s="88">
        <v>45384.733425925922</v>
      </c>
      <c r="B35" s="11" t="s">
        <v>119</v>
      </c>
      <c r="C35" s="88">
        <v>45385.305</v>
      </c>
      <c r="D35" s="11">
        <v>649.78</v>
      </c>
      <c r="E35" s="11"/>
      <c r="F35" s="11" t="s">
        <v>85</v>
      </c>
      <c r="G35" s="92" t="s">
        <v>62</v>
      </c>
      <c r="H35" s="11"/>
    </row>
    <row r="36" spans="1:8" x14ac:dyDescent="0.3">
      <c r="A36" s="88">
        <v>45384.733587962961</v>
      </c>
      <c r="B36" s="11" t="s">
        <v>113</v>
      </c>
      <c r="C36" s="88">
        <v>45385.305023148147</v>
      </c>
      <c r="D36" s="11">
        <v>987</v>
      </c>
      <c r="E36" s="11"/>
      <c r="F36" s="11" t="s">
        <v>90</v>
      </c>
      <c r="G36" s="92" t="s">
        <v>62</v>
      </c>
      <c r="H36" s="11"/>
    </row>
    <row r="37" spans="1:8" x14ac:dyDescent="0.3">
      <c r="A37" s="90">
        <v>45384.732881944445</v>
      </c>
      <c r="B37" s="22" t="s">
        <v>171</v>
      </c>
      <c r="C37" s="90">
        <v>45385.305034722223</v>
      </c>
      <c r="D37" s="22">
        <v>5846.4</v>
      </c>
      <c r="E37" s="22"/>
      <c r="F37" s="22" t="s">
        <v>466</v>
      </c>
      <c r="G37" s="22" t="s">
        <v>10</v>
      </c>
      <c r="H37" s="22"/>
    </row>
    <row r="38" spans="1:8" x14ac:dyDescent="0.3">
      <c r="A38" s="88">
        <v>45384.73364583333</v>
      </c>
      <c r="B38" s="11" t="s">
        <v>107</v>
      </c>
      <c r="C38" s="88">
        <v>45385.305081018516</v>
      </c>
      <c r="D38" s="11">
        <v>349.9</v>
      </c>
      <c r="E38" s="11"/>
      <c r="F38" s="11" t="s">
        <v>73</v>
      </c>
      <c r="G38" s="92" t="s">
        <v>62</v>
      </c>
      <c r="H38" s="11"/>
    </row>
    <row r="39" spans="1:8" x14ac:dyDescent="0.3">
      <c r="A39" s="88">
        <v>45384.733449074076</v>
      </c>
      <c r="B39" s="11" t="s">
        <v>115</v>
      </c>
      <c r="C39" s="88">
        <v>45385.305081018516</v>
      </c>
      <c r="D39" s="11">
        <v>596.44000000000005</v>
      </c>
      <c r="E39" s="11"/>
      <c r="F39" s="11" t="s">
        <v>147</v>
      </c>
      <c r="G39" s="92" t="s">
        <v>62</v>
      </c>
      <c r="H39" s="11"/>
    </row>
    <row r="40" spans="1:8" x14ac:dyDescent="0.3">
      <c r="A40" s="88">
        <v>45384.733414351853</v>
      </c>
      <c r="B40" s="11" t="s">
        <v>384</v>
      </c>
      <c r="C40" s="88">
        <v>45385.305081018516</v>
      </c>
      <c r="D40" s="11">
        <v>698.88</v>
      </c>
      <c r="E40" s="11"/>
      <c r="F40" s="11" t="s">
        <v>237</v>
      </c>
      <c r="G40" s="92" t="s">
        <v>62</v>
      </c>
      <c r="H40" s="11"/>
    </row>
    <row r="41" spans="1:8" x14ac:dyDescent="0.3">
      <c r="A41" s="89">
        <v>45385.323680555557</v>
      </c>
      <c r="B41" s="19" t="s">
        <v>125</v>
      </c>
      <c r="C41" s="89">
        <v>45385.323680555557</v>
      </c>
      <c r="D41" s="19"/>
      <c r="E41" s="19">
        <v>12852</v>
      </c>
      <c r="F41" s="19" t="s">
        <v>467</v>
      </c>
      <c r="G41" s="19" t="s">
        <v>9</v>
      </c>
      <c r="H41" s="19"/>
    </row>
    <row r="42" spans="1:8" x14ac:dyDescent="0.3">
      <c r="A42" s="89">
        <v>45385.359525462962</v>
      </c>
      <c r="B42" s="19" t="s">
        <v>124</v>
      </c>
      <c r="C42" s="89">
        <v>45385.359525462962</v>
      </c>
      <c r="D42" s="19"/>
      <c r="E42" s="19">
        <v>6600</v>
      </c>
      <c r="F42" s="19"/>
      <c r="G42" s="19" t="s">
        <v>9</v>
      </c>
      <c r="H42" s="19"/>
    </row>
    <row r="43" spans="1:8" x14ac:dyDescent="0.3">
      <c r="A43" s="89">
        <v>45385.410763888889</v>
      </c>
      <c r="B43" s="19" t="s">
        <v>163</v>
      </c>
      <c r="C43" s="89">
        <v>45385.410763888889</v>
      </c>
      <c r="D43" s="19"/>
      <c r="E43" s="19">
        <v>12600</v>
      </c>
      <c r="F43" s="19" t="s">
        <v>468</v>
      </c>
      <c r="G43" s="19" t="s">
        <v>9</v>
      </c>
      <c r="H43" s="19"/>
    </row>
    <row r="44" spans="1:8" x14ac:dyDescent="0.3">
      <c r="A44" s="87">
        <v>45385.383935185186</v>
      </c>
      <c r="B44" s="15" t="s">
        <v>425</v>
      </c>
      <c r="C44" s="87">
        <v>45386.721180555556</v>
      </c>
      <c r="D44" s="15">
        <v>40.5</v>
      </c>
      <c r="E44" s="15"/>
      <c r="F44" s="80"/>
      <c r="G44" s="80" t="s">
        <v>14</v>
      </c>
      <c r="H44" s="15"/>
    </row>
    <row r="45" spans="1:8" x14ac:dyDescent="0.3">
      <c r="A45" s="87">
        <v>45388.047511574077</v>
      </c>
      <c r="B45" s="15" t="s">
        <v>470</v>
      </c>
      <c r="C45" s="87">
        <v>45389.617025462961</v>
      </c>
      <c r="D45" s="15">
        <v>31.15</v>
      </c>
      <c r="E45" s="15"/>
      <c r="F45" s="80"/>
      <c r="G45" s="80" t="s">
        <v>14</v>
      </c>
      <c r="H45" s="15"/>
    </row>
    <row r="46" spans="1:8" x14ac:dyDescent="0.3">
      <c r="A46" s="89">
        <v>45390.306111111109</v>
      </c>
      <c r="B46" s="19" t="s">
        <v>133</v>
      </c>
      <c r="C46" s="89">
        <v>45390.306111111109</v>
      </c>
      <c r="D46" s="19"/>
      <c r="E46" s="19">
        <v>11400</v>
      </c>
      <c r="F46" s="19" t="s">
        <v>471</v>
      </c>
      <c r="G46" s="19" t="s">
        <v>9</v>
      </c>
      <c r="H46" s="19"/>
    </row>
    <row r="47" spans="1:8" x14ac:dyDescent="0.3">
      <c r="A47" s="89">
        <v>45390.319467592592</v>
      </c>
      <c r="B47" s="19" t="s">
        <v>160</v>
      </c>
      <c r="C47" s="89">
        <v>45390.319467592592</v>
      </c>
      <c r="D47" s="19"/>
      <c r="E47" s="19">
        <v>13104</v>
      </c>
      <c r="F47" s="19" t="s">
        <v>472</v>
      </c>
      <c r="G47" s="19" t="s">
        <v>9</v>
      </c>
      <c r="H47" s="19"/>
    </row>
    <row r="48" spans="1:8" x14ac:dyDescent="0.3">
      <c r="A48" s="89">
        <v>45391.598819444444</v>
      </c>
      <c r="B48" s="19" t="s">
        <v>169</v>
      </c>
      <c r="C48" s="89">
        <v>45391.598819444444</v>
      </c>
      <c r="D48" s="19"/>
      <c r="E48" s="19">
        <v>15246</v>
      </c>
      <c r="F48" s="19" t="s">
        <v>473</v>
      </c>
      <c r="G48" s="19" t="s">
        <v>9</v>
      </c>
      <c r="H48" s="19"/>
    </row>
    <row r="49" spans="1:8" x14ac:dyDescent="0.3">
      <c r="A49" s="89">
        <v>45391.59884259259</v>
      </c>
      <c r="B49" s="19" t="s">
        <v>132</v>
      </c>
      <c r="C49" s="89">
        <v>45391.59884259259</v>
      </c>
      <c r="D49" s="19"/>
      <c r="E49" s="19">
        <v>11880</v>
      </c>
      <c r="F49" s="19" t="s">
        <v>132</v>
      </c>
      <c r="G49" s="19" t="s">
        <v>9</v>
      </c>
      <c r="H49" s="19"/>
    </row>
    <row r="50" spans="1:8" x14ac:dyDescent="0.3">
      <c r="A50" s="88">
        <v>45391.414699074077</v>
      </c>
      <c r="B50" s="11" t="s">
        <v>298</v>
      </c>
      <c r="C50" s="88">
        <v>45392.003229166665</v>
      </c>
      <c r="D50" s="11">
        <v>4500</v>
      </c>
      <c r="E50" s="11"/>
      <c r="F50" s="11" t="s">
        <v>474</v>
      </c>
      <c r="G50" s="92" t="s">
        <v>56</v>
      </c>
      <c r="H50" s="11"/>
    </row>
    <row r="51" spans="1:8" x14ac:dyDescent="0.3">
      <c r="A51" s="90">
        <v>45391.415625000001</v>
      </c>
      <c r="B51" s="22" t="s">
        <v>233</v>
      </c>
      <c r="C51" s="90">
        <v>45392.003321759257</v>
      </c>
      <c r="D51" s="22">
        <v>6365</v>
      </c>
      <c r="E51" s="22"/>
      <c r="F51" s="22" t="s">
        <v>475</v>
      </c>
      <c r="G51" s="22" t="s">
        <v>10</v>
      </c>
      <c r="H51" s="22"/>
    </row>
    <row r="52" spans="1:8" x14ac:dyDescent="0.3">
      <c r="A52" s="89">
        <v>45392.293645833335</v>
      </c>
      <c r="B52" s="19" t="s">
        <v>135</v>
      </c>
      <c r="C52" s="89">
        <v>45392.293645833335</v>
      </c>
      <c r="D52" s="19"/>
      <c r="E52" s="19">
        <v>14868</v>
      </c>
      <c r="F52" s="19" t="s">
        <v>476</v>
      </c>
      <c r="G52" s="19" t="s">
        <v>9</v>
      </c>
      <c r="H52" s="19"/>
    </row>
    <row r="53" spans="1:8" x14ac:dyDescent="0.3">
      <c r="A53" s="89">
        <v>45393.29478009259</v>
      </c>
      <c r="B53" s="19" t="s">
        <v>174</v>
      </c>
      <c r="C53" s="89">
        <v>45393.29478009259</v>
      </c>
      <c r="D53" s="19"/>
      <c r="E53" s="19">
        <v>26712</v>
      </c>
      <c r="F53" s="19" t="s">
        <v>477</v>
      </c>
      <c r="G53" s="19" t="s">
        <v>9</v>
      </c>
      <c r="H53" s="19"/>
    </row>
    <row r="54" spans="1:8" x14ac:dyDescent="0.3">
      <c r="A54" s="87">
        <v>45392.168067129627</v>
      </c>
      <c r="B54" s="15" t="s">
        <v>390</v>
      </c>
      <c r="C54" s="87">
        <v>45393.623576388891</v>
      </c>
      <c r="D54" s="15">
        <v>22.99</v>
      </c>
      <c r="E54" s="15"/>
      <c r="F54" s="80"/>
      <c r="G54" s="80" t="s">
        <v>14</v>
      </c>
      <c r="H54" s="15"/>
    </row>
    <row r="55" spans="1:8" x14ac:dyDescent="0.3">
      <c r="A55" s="89">
        <v>45394.320324074077</v>
      </c>
      <c r="B55" s="19" t="s">
        <v>176</v>
      </c>
      <c r="C55" s="89">
        <v>45394.320324074077</v>
      </c>
      <c r="D55" s="19"/>
      <c r="E55" s="19">
        <v>18144</v>
      </c>
      <c r="F55" s="19" t="s">
        <v>478</v>
      </c>
      <c r="G55" s="19" t="s">
        <v>9</v>
      </c>
      <c r="H55" s="19"/>
    </row>
    <row r="56" spans="1:8" x14ac:dyDescent="0.3">
      <c r="A56" s="89">
        <v>45394.587164351855</v>
      </c>
      <c r="B56" s="19" t="s">
        <v>441</v>
      </c>
      <c r="C56" s="89">
        <v>45394.587164351855</v>
      </c>
      <c r="D56" s="19"/>
      <c r="E56" s="19">
        <v>20160</v>
      </c>
      <c r="F56" s="19" t="s">
        <v>479</v>
      </c>
      <c r="G56" s="19" t="s">
        <v>9</v>
      </c>
      <c r="H56" s="19"/>
    </row>
    <row r="57" spans="1:8" x14ac:dyDescent="0.3">
      <c r="A57" s="89">
        <v>45394.589780092596</v>
      </c>
      <c r="B57" s="19" t="s">
        <v>314</v>
      </c>
      <c r="C57" s="89">
        <v>45394.589780092596</v>
      </c>
      <c r="D57" s="19"/>
      <c r="E57" s="19">
        <v>10800</v>
      </c>
      <c r="F57" s="19" t="s">
        <v>480</v>
      </c>
      <c r="G57" s="19" t="s">
        <v>9</v>
      </c>
      <c r="H57" s="19"/>
    </row>
    <row r="58" spans="1:8" x14ac:dyDescent="0.3">
      <c r="A58" s="89">
        <v>45394.630324074074</v>
      </c>
      <c r="B58" s="19" t="s">
        <v>212</v>
      </c>
      <c r="C58" s="89">
        <v>45394.630335648151</v>
      </c>
      <c r="D58" s="19"/>
      <c r="E58" s="19">
        <v>13440</v>
      </c>
      <c r="F58" s="19" t="s">
        <v>274</v>
      </c>
      <c r="G58" s="19" t="s">
        <v>9</v>
      </c>
      <c r="H58" s="19"/>
    </row>
    <row r="59" spans="1:8" x14ac:dyDescent="0.3">
      <c r="A59" s="87">
        <v>45394.168391203704</v>
      </c>
      <c r="B59" s="15" t="s">
        <v>424</v>
      </c>
      <c r="C59" s="87">
        <v>45395.656273148146</v>
      </c>
      <c r="D59" s="15">
        <v>157.05000000000001</v>
      </c>
      <c r="E59" s="15"/>
      <c r="F59" s="80"/>
      <c r="G59" s="80" t="s">
        <v>14</v>
      </c>
      <c r="H59" s="15"/>
    </row>
    <row r="60" spans="1:8" x14ac:dyDescent="0.3">
      <c r="A60" s="87">
        <v>45395.65697916667</v>
      </c>
      <c r="B60" s="15" t="s">
        <v>69</v>
      </c>
      <c r="C60" s="87">
        <v>45395.656990740739</v>
      </c>
      <c r="D60" s="15">
        <v>3.15</v>
      </c>
      <c r="E60" s="15"/>
      <c r="F60" s="80" t="s">
        <v>428</v>
      </c>
      <c r="G60" s="80" t="s">
        <v>14</v>
      </c>
      <c r="H60" s="15"/>
    </row>
    <row r="61" spans="1:8" x14ac:dyDescent="0.3">
      <c r="A61" s="89">
        <v>45397.300138888888</v>
      </c>
      <c r="B61" s="19" t="s">
        <v>199</v>
      </c>
      <c r="C61" s="89">
        <v>45397.300138888888</v>
      </c>
      <c r="D61" s="19"/>
      <c r="E61" s="19">
        <v>13482</v>
      </c>
      <c r="F61" s="19" t="s">
        <v>481</v>
      </c>
      <c r="G61" s="19" t="s">
        <v>9</v>
      </c>
      <c r="H61" s="19"/>
    </row>
    <row r="62" spans="1:8" x14ac:dyDescent="0.3">
      <c r="A62" s="89">
        <v>45397.313101851854</v>
      </c>
      <c r="B62" s="19" t="s">
        <v>198</v>
      </c>
      <c r="C62" s="89">
        <v>45397.313101851854</v>
      </c>
      <c r="D62" s="19"/>
      <c r="E62" s="19">
        <v>15696</v>
      </c>
      <c r="F62" s="19" t="s">
        <v>482</v>
      </c>
      <c r="G62" s="19" t="s">
        <v>9</v>
      </c>
      <c r="H62" s="19"/>
    </row>
    <row r="63" spans="1:8" x14ac:dyDescent="0.3">
      <c r="A63" s="91">
        <v>45398.24422453704</v>
      </c>
      <c r="B63" s="13" t="s">
        <v>209</v>
      </c>
      <c r="C63" s="91">
        <v>45398.24422453704</v>
      </c>
      <c r="D63" s="13">
        <v>95113</v>
      </c>
      <c r="E63" s="13"/>
      <c r="F63" s="13" t="s">
        <v>483</v>
      </c>
      <c r="G63" s="13" t="s">
        <v>16</v>
      </c>
      <c r="H63" s="13"/>
    </row>
    <row r="64" spans="1:8" x14ac:dyDescent="0.3">
      <c r="A64" s="89">
        <v>45398.294085648151</v>
      </c>
      <c r="B64" s="19" t="s">
        <v>117</v>
      </c>
      <c r="C64" s="89">
        <v>45398.294085648151</v>
      </c>
      <c r="D64" s="19"/>
      <c r="E64" s="19">
        <v>16380</v>
      </c>
      <c r="F64" s="19" t="s">
        <v>332</v>
      </c>
      <c r="G64" s="19" t="s">
        <v>9</v>
      </c>
      <c r="H64" s="19"/>
    </row>
    <row r="65" spans="1:8" x14ac:dyDescent="0.3">
      <c r="A65" s="89">
        <v>45398.302569444444</v>
      </c>
      <c r="B65" s="19" t="s">
        <v>197</v>
      </c>
      <c r="C65" s="89">
        <v>45398.302569444444</v>
      </c>
      <c r="D65" s="19"/>
      <c r="E65" s="19">
        <v>13608</v>
      </c>
      <c r="F65" s="19"/>
      <c r="G65" s="19" t="s">
        <v>9</v>
      </c>
      <c r="H65" s="19"/>
    </row>
    <row r="66" spans="1:8" x14ac:dyDescent="0.3">
      <c r="A66" s="89">
        <v>45398.315138888887</v>
      </c>
      <c r="B66" s="19" t="s">
        <v>281</v>
      </c>
      <c r="C66" s="89">
        <v>45398.315138888887</v>
      </c>
      <c r="D66" s="19"/>
      <c r="E66" s="19">
        <v>12240</v>
      </c>
      <c r="F66" s="19" t="s">
        <v>484</v>
      </c>
      <c r="G66" s="19" t="s">
        <v>9</v>
      </c>
      <c r="H66" s="19"/>
    </row>
    <row r="67" spans="1:8" x14ac:dyDescent="0.3">
      <c r="A67" s="89">
        <v>45398.582986111112</v>
      </c>
      <c r="B67" s="19" t="s">
        <v>346</v>
      </c>
      <c r="C67" s="89">
        <v>45398.582986111112</v>
      </c>
      <c r="D67" s="19"/>
      <c r="E67" s="19">
        <v>11016</v>
      </c>
      <c r="F67" s="19" t="s">
        <v>487</v>
      </c>
      <c r="G67" s="19" t="s">
        <v>9</v>
      </c>
      <c r="H67" s="19"/>
    </row>
    <row r="68" spans="1:8" x14ac:dyDescent="0.3">
      <c r="A68" s="88">
        <v>45398.428206018521</v>
      </c>
      <c r="B68" s="11" t="s">
        <v>485</v>
      </c>
      <c r="C68" s="88">
        <v>45399.002858796295</v>
      </c>
      <c r="D68" s="11">
        <v>1479</v>
      </c>
      <c r="E68" s="11"/>
      <c r="F68" s="11" t="s">
        <v>488</v>
      </c>
      <c r="G68" s="11" t="s">
        <v>12</v>
      </c>
      <c r="H68" s="11"/>
    </row>
    <row r="69" spans="1:8" x14ac:dyDescent="0.3">
      <c r="A69" s="88">
        <v>45398.44122685185</v>
      </c>
      <c r="B69" s="11" t="s">
        <v>486</v>
      </c>
      <c r="C69" s="88">
        <v>45399.002962962964</v>
      </c>
      <c r="D69" s="11">
        <v>429.99</v>
      </c>
      <c r="E69" s="11"/>
      <c r="F69" s="11" t="s">
        <v>489</v>
      </c>
      <c r="G69" s="11" t="s">
        <v>12</v>
      </c>
      <c r="H69" s="11"/>
    </row>
    <row r="70" spans="1:8" x14ac:dyDescent="0.3">
      <c r="A70" s="88">
        <v>45398.42769675926</v>
      </c>
      <c r="B70" s="11" t="s">
        <v>326</v>
      </c>
      <c r="C70" s="88">
        <v>45399.003113425926</v>
      </c>
      <c r="D70" s="11">
        <v>5716.11</v>
      </c>
      <c r="E70" s="11"/>
      <c r="F70" s="11" t="s">
        <v>490</v>
      </c>
      <c r="G70" s="11" t="s">
        <v>43</v>
      </c>
      <c r="H70" s="11"/>
    </row>
    <row r="71" spans="1:8" x14ac:dyDescent="0.3">
      <c r="A71" s="87">
        <v>45399.234780092593</v>
      </c>
      <c r="B71" s="15" t="s">
        <v>213</v>
      </c>
      <c r="C71" s="87">
        <v>45399.234780092593</v>
      </c>
      <c r="D71" s="15">
        <v>2</v>
      </c>
      <c r="E71" s="15"/>
      <c r="F71" s="80"/>
      <c r="G71" s="80" t="s">
        <v>14</v>
      </c>
      <c r="H71" s="15"/>
    </row>
    <row r="72" spans="1:8" x14ac:dyDescent="0.3">
      <c r="A72" s="87">
        <v>45397.107604166667</v>
      </c>
      <c r="B72" s="15" t="s">
        <v>218</v>
      </c>
      <c r="C72" s="87">
        <v>45399.671597222223</v>
      </c>
      <c r="D72" s="15">
        <v>14.4</v>
      </c>
      <c r="E72" s="15"/>
      <c r="F72" s="80"/>
      <c r="G72" s="15" t="s">
        <v>680</v>
      </c>
      <c r="H72" s="15"/>
    </row>
    <row r="73" spans="1:8" x14ac:dyDescent="0.3">
      <c r="A73" s="89">
        <v>45399.701793981483</v>
      </c>
      <c r="B73" s="19" t="s">
        <v>159</v>
      </c>
      <c r="C73" s="89">
        <v>45399.701793981483</v>
      </c>
      <c r="D73" s="19"/>
      <c r="E73" s="19">
        <v>14616</v>
      </c>
      <c r="F73" s="19" t="s">
        <v>491</v>
      </c>
      <c r="G73" s="19" t="s">
        <v>9</v>
      </c>
      <c r="H73" s="19"/>
    </row>
    <row r="74" spans="1:8" x14ac:dyDescent="0.3">
      <c r="A74" s="87">
        <v>45399.506874999999</v>
      </c>
      <c r="B74" s="15" t="s">
        <v>425</v>
      </c>
      <c r="C74" s="87">
        <v>45400.71435185185</v>
      </c>
      <c r="D74" s="15">
        <v>12.19</v>
      </c>
      <c r="E74" s="15"/>
      <c r="F74" s="80"/>
      <c r="G74" s="80" t="s">
        <v>14</v>
      </c>
      <c r="H74" s="15"/>
    </row>
    <row r="75" spans="1:8" x14ac:dyDescent="0.3">
      <c r="A75" s="87">
        <v>45399.502199074072</v>
      </c>
      <c r="B75" s="15" t="s">
        <v>425</v>
      </c>
      <c r="C75" s="87">
        <v>45400.714699074073</v>
      </c>
      <c r="D75" s="15">
        <v>12.19</v>
      </c>
      <c r="E75" s="15"/>
      <c r="F75" s="80"/>
      <c r="G75" s="80" t="s">
        <v>14</v>
      </c>
      <c r="H75" s="15"/>
    </row>
    <row r="76" spans="1:8" x14ac:dyDescent="0.3">
      <c r="A76" s="90">
        <v>45400.441250000003</v>
      </c>
      <c r="B76" s="22" t="s">
        <v>412</v>
      </c>
      <c r="C76" s="90">
        <v>45401.002418981479</v>
      </c>
      <c r="D76" s="22">
        <v>2349.6</v>
      </c>
      <c r="E76" s="22"/>
      <c r="F76" s="22" t="s">
        <v>492</v>
      </c>
      <c r="G76" s="22" t="s">
        <v>10</v>
      </c>
      <c r="H76" s="22"/>
    </row>
    <row r="77" spans="1:8" x14ac:dyDescent="0.3">
      <c r="A77" s="90">
        <v>45400.44122685185</v>
      </c>
      <c r="B77" s="22" t="s">
        <v>412</v>
      </c>
      <c r="C77" s="90">
        <v>45401.002453703702</v>
      </c>
      <c r="D77" s="22">
        <v>468</v>
      </c>
      <c r="E77" s="22"/>
      <c r="F77" s="22" t="s">
        <v>493</v>
      </c>
      <c r="G77" s="22" t="s">
        <v>10</v>
      </c>
      <c r="H77" s="22"/>
    </row>
    <row r="78" spans="1:8" x14ac:dyDescent="0.3">
      <c r="A78" s="89">
        <v>45401.610335648147</v>
      </c>
      <c r="B78" s="19" t="s">
        <v>132</v>
      </c>
      <c r="C78" s="89">
        <v>45401.610335648147</v>
      </c>
      <c r="D78" s="19"/>
      <c r="E78" s="19">
        <v>11340</v>
      </c>
      <c r="F78" s="19" t="s">
        <v>132</v>
      </c>
      <c r="G78" s="19" t="s">
        <v>9</v>
      </c>
      <c r="H78" s="19"/>
    </row>
    <row r="79" spans="1:8" x14ac:dyDescent="0.3">
      <c r="A79" s="91">
        <v>45405.242638888885</v>
      </c>
      <c r="B79" s="13" t="s">
        <v>223</v>
      </c>
      <c r="C79" s="91">
        <v>45405.242638888885</v>
      </c>
      <c r="D79" s="13">
        <v>14536</v>
      </c>
      <c r="E79" s="13"/>
      <c r="F79" s="13" t="s">
        <v>495</v>
      </c>
      <c r="G79" s="13" t="s">
        <v>17</v>
      </c>
      <c r="H79" s="13"/>
    </row>
    <row r="80" spans="1:8" x14ac:dyDescent="0.3">
      <c r="A80" s="89">
        <v>45405.292407407411</v>
      </c>
      <c r="B80" s="19" t="s">
        <v>222</v>
      </c>
      <c r="C80" s="89">
        <v>45405.292407407411</v>
      </c>
      <c r="D80" s="19"/>
      <c r="E80" s="19">
        <v>10800</v>
      </c>
      <c r="F80" s="19" t="s">
        <v>496</v>
      </c>
      <c r="G80" s="19" t="s">
        <v>9</v>
      </c>
      <c r="H80" s="19"/>
    </row>
    <row r="81" spans="1:8" x14ac:dyDescent="0.3">
      <c r="A81" s="89">
        <v>45405.292939814812</v>
      </c>
      <c r="B81" s="19" t="s">
        <v>177</v>
      </c>
      <c r="C81" s="89">
        <v>45405.292939814812</v>
      </c>
      <c r="D81" s="19"/>
      <c r="E81" s="19">
        <v>16380</v>
      </c>
      <c r="F81" s="19" t="s">
        <v>497</v>
      </c>
      <c r="G81" s="19" t="s">
        <v>9</v>
      </c>
      <c r="H81" s="19"/>
    </row>
    <row r="82" spans="1:8" x14ac:dyDescent="0.3">
      <c r="A82" s="89">
        <v>45406.291076388887</v>
      </c>
      <c r="B82" s="19" t="s">
        <v>335</v>
      </c>
      <c r="C82" s="89">
        <v>45406.291076388887</v>
      </c>
      <c r="D82" s="19"/>
      <c r="E82" s="19">
        <v>12600</v>
      </c>
      <c r="F82" s="19" t="s">
        <v>498</v>
      </c>
      <c r="G82" s="19" t="s">
        <v>9</v>
      </c>
      <c r="H82" s="19"/>
    </row>
    <row r="83" spans="1:8" x14ac:dyDescent="0.3">
      <c r="A83" s="89">
        <v>45406.292395833334</v>
      </c>
      <c r="B83" s="19" t="s">
        <v>177</v>
      </c>
      <c r="C83" s="89">
        <v>45406.292395833334</v>
      </c>
      <c r="D83" s="19"/>
      <c r="E83" s="19">
        <v>16380</v>
      </c>
      <c r="F83" s="19" t="s">
        <v>499</v>
      </c>
      <c r="G83" s="19" t="s">
        <v>9</v>
      </c>
      <c r="H83" s="19"/>
    </row>
    <row r="84" spans="1:8" x14ac:dyDescent="0.3">
      <c r="A84" s="87">
        <v>45405.446851851855</v>
      </c>
      <c r="B84" s="15" t="s">
        <v>494</v>
      </c>
      <c r="C84" s="87">
        <v>45406.678495370368</v>
      </c>
      <c r="D84" s="15">
        <v>33.299999999999997</v>
      </c>
      <c r="E84" s="15"/>
      <c r="F84" s="80"/>
      <c r="G84" s="80" t="s">
        <v>14</v>
      </c>
      <c r="H84" s="15"/>
    </row>
    <row r="85" spans="1:8" x14ac:dyDescent="0.3">
      <c r="A85" s="88">
        <v>45407.355636574073</v>
      </c>
      <c r="B85" s="11" t="s">
        <v>110</v>
      </c>
      <c r="C85" s="88">
        <v>45407.355775462966</v>
      </c>
      <c r="D85" s="11">
        <v>4178.25</v>
      </c>
      <c r="E85" s="11"/>
      <c r="F85" s="11" t="s">
        <v>500</v>
      </c>
      <c r="G85" s="92" t="s">
        <v>13</v>
      </c>
      <c r="H85" s="11"/>
    </row>
    <row r="86" spans="1:8" x14ac:dyDescent="0.3">
      <c r="A86" s="89">
        <v>45407.419120370374</v>
      </c>
      <c r="B86" s="19" t="s">
        <v>162</v>
      </c>
      <c r="C86" s="89">
        <v>45407.419120370374</v>
      </c>
      <c r="D86" s="19"/>
      <c r="E86" s="19">
        <v>12096</v>
      </c>
      <c r="F86" s="19" t="s">
        <v>501</v>
      </c>
      <c r="G86" s="19" t="s">
        <v>9</v>
      </c>
      <c r="H86" s="19"/>
    </row>
    <row r="87" spans="1:8" x14ac:dyDescent="0.3">
      <c r="A87" s="87">
        <v>45405.706747685188</v>
      </c>
      <c r="B87" s="15" t="s">
        <v>502</v>
      </c>
      <c r="C87" s="87">
        <v>45407.638981481483</v>
      </c>
      <c r="D87" s="15">
        <v>10.5</v>
      </c>
      <c r="E87" s="15"/>
      <c r="F87" s="80"/>
      <c r="G87" s="80" t="s">
        <v>14</v>
      </c>
      <c r="H87" s="15"/>
    </row>
    <row r="88" spans="1:8" x14ac:dyDescent="0.3">
      <c r="A88" s="91">
        <v>45408.241597222222</v>
      </c>
      <c r="B88" s="13" t="s">
        <v>230</v>
      </c>
      <c r="C88" s="91">
        <v>45408.241597222222</v>
      </c>
      <c r="D88" s="13">
        <v>33634.25</v>
      </c>
      <c r="E88" s="13"/>
      <c r="F88" s="13" t="s">
        <v>506</v>
      </c>
      <c r="G88" s="13" t="s">
        <v>18</v>
      </c>
      <c r="H88" s="13"/>
    </row>
    <row r="89" spans="1:8" x14ac:dyDescent="0.3">
      <c r="A89" s="89">
        <v>45408.293530092589</v>
      </c>
      <c r="B89" s="19" t="s">
        <v>127</v>
      </c>
      <c r="C89" s="89">
        <v>45408.293530092589</v>
      </c>
      <c r="D89" s="19"/>
      <c r="E89" s="19">
        <v>12600</v>
      </c>
      <c r="F89" s="19" t="s">
        <v>507</v>
      </c>
      <c r="G89" s="19" t="s">
        <v>9</v>
      </c>
      <c r="H89" s="19"/>
    </row>
    <row r="90" spans="1:8" x14ac:dyDescent="0.3">
      <c r="A90" s="89">
        <v>45408.298078703701</v>
      </c>
      <c r="B90" s="19" t="s">
        <v>127</v>
      </c>
      <c r="C90" s="89">
        <v>45408.298078703701</v>
      </c>
      <c r="D90" s="19"/>
      <c r="E90" s="19">
        <v>13608</v>
      </c>
      <c r="F90" s="19" t="s">
        <v>508</v>
      </c>
      <c r="G90" s="19" t="s">
        <v>9</v>
      </c>
      <c r="H90" s="19"/>
    </row>
    <row r="91" spans="1:8" x14ac:dyDescent="0.3">
      <c r="A91" s="89">
        <v>45408.300486111111</v>
      </c>
      <c r="B91" s="19" t="s">
        <v>124</v>
      </c>
      <c r="C91" s="89">
        <v>45408.300486111111</v>
      </c>
      <c r="D91" s="19"/>
      <c r="E91" s="19">
        <v>13860</v>
      </c>
      <c r="F91" s="19"/>
      <c r="G91" s="19" t="s">
        <v>9</v>
      </c>
      <c r="H91" s="19"/>
    </row>
    <row r="92" spans="1:8" x14ac:dyDescent="0.3">
      <c r="A92" s="89">
        <v>45408.30978009259</v>
      </c>
      <c r="B92" s="19" t="s">
        <v>127</v>
      </c>
      <c r="C92" s="89">
        <v>45408.30978009259</v>
      </c>
      <c r="D92" s="19"/>
      <c r="E92" s="19">
        <v>11316</v>
      </c>
      <c r="F92" s="19" t="s">
        <v>509</v>
      </c>
      <c r="G92" s="19" t="s">
        <v>9</v>
      </c>
      <c r="H92" s="19"/>
    </row>
    <row r="93" spans="1:8" x14ac:dyDescent="0.3">
      <c r="A93" s="89">
        <v>45408.309930555559</v>
      </c>
      <c r="B93" s="19" t="s">
        <v>127</v>
      </c>
      <c r="C93" s="89">
        <v>45408.309930555559</v>
      </c>
      <c r="D93" s="19"/>
      <c r="E93" s="19">
        <v>17514</v>
      </c>
      <c r="F93" s="19" t="s">
        <v>510</v>
      </c>
      <c r="G93" s="19" t="s">
        <v>9</v>
      </c>
      <c r="H93" s="19"/>
    </row>
    <row r="94" spans="1:8" x14ac:dyDescent="0.3">
      <c r="A94" s="89">
        <v>45408.41920138889</v>
      </c>
      <c r="B94" s="19" t="s">
        <v>243</v>
      </c>
      <c r="C94" s="89">
        <v>45408.41920138889</v>
      </c>
      <c r="D94" s="19"/>
      <c r="E94" s="19">
        <v>11550</v>
      </c>
      <c r="F94" s="19" t="s">
        <v>511</v>
      </c>
      <c r="G94" s="19" t="s">
        <v>9</v>
      </c>
      <c r="H94" s="19"/>
    </row>
    <row r="95" spans="1:8" x14ac:dyDescent="0.3">
      <c r="A95" s="89">
        <v>45408.586122685185</v>
      </c>
      <c r="B95" s="19" t="s">
        <v>131</v>
      </c>
      <c r="C95" s="89">
        <v>45408.586122685185</v>
      </c>
      <c r="D95" s="19"/>
      <c r="E95" s="19">
        <v>12474</v>
      </c>
      <c r="F95" s="19" t="s">
        <v>512</v>
      </c>
      <c r="G95" s="19" t="s">
        <v>9</v>
      </c>
      <c r="H95" s="19"/>
    </row>
    <row r="96" spans="1:8" x14ac:dyDescent="0.3">
      <c r="A96" s="89">
        <v>45408.686967592592</v>
      </c>
      <c r="B96" s="19" t="s">
        <v>212</v>
      </c>
      <c r="C96" s="89">
        <v>45408.686990740738</v>
      </c>
      <c r="D96" s="19"/>
      <c r="E96" s="19">
        <v>1189.2</v>
      </c>
      <c r="F96" s="19" t="s">
        <v>274</v>
      </c>
      <c r="G96" s="19" t="s">
        <v>9</v>
      </c>
      <c r="H96" s="19"/>
    </row>
    <row r="97" spans="1:8" x14ac:dyDescent="0.3">
      <c r="A97" s="87">
        <v>45407.375196759262</v>
      </c>
      <c r="B97" s="15" t="s">
        <v>503</v>
      </c>
      <c r="C97" s="87">
        <v>45408.703136574077</v>
      </c>
      <c r="D97" s="15">
        <v>188.4</v>
      </c>
      <c r="E97" s="15"/>
      <c r="F97" s="80"/>
      <c r="G97" s="80" t="s">
        <v>516</v>
      </c>
      <c r="H97" s="15"/>
    </row>
    <row r="98" spans="1:8" x14ac:dyDescent="0.3">
      <c r="A98" s="87">
        <v>45407.475543981483</v>
      </c>
      <c r="B98" s="15" t="s">
        <v>504</v>
      </c>
      <c r="C98" s="87">
        <v>45408.741423611114</v>
      </c>
      <c r="D98" s="15">
        <v>930</v>
      </c>
      <c r="E98" s="15"/>
      <c r="F98" s="80"/>
      <c r="G98" s="80" t="s">
        <v>14</v>
      </c>
      <c r="H98" s="15"/>
    </row>
    <row r="99" spans="1:8" x14ac:dyDescent="0.3">
      <c r="A99" s="87">
        <v>45408.445671296293</v>
      </c>
      <c r="B99" s="15" t="s">
        <v>505</v>
      </c>
      <c r="C99" s="87">
        <v>45409.728842592594</v>
      </c>
      <c r="D99" s="15">
        <v>28.27</v>
      </c>
      <c r="E99" s="15"/>
      <c r="F99" s="80"/>
      <c r="G99" s="80" t="s">
        <v>14</v>
      </c>
      <c r="H99" s="15"/>
    </row>
    <row r="100" spans="1:8" x14ac:dyDescent="0.3">
      <c r="A100" s="88">
        <v>45408.477719907409</v>
      </c>
      <c r="B100" s="11" t="s">
        <v>241</v>
      </c>
      <c r="C100" s="88">
        <v>45411.001516203702</v>
      </c>
      <c r="D100" s="11">
        <v>7571.51</v>
      </c>
      <c r="E100" s="11"/>
      <c r="F100" s="11" t="s">
        <v>141</v>
      </c>
      <c r="G100" s="92" t="s">
        <v>13</v>
      </c>
      <c r="H100" s="11"/>
    </row>
    <row r="101" spans="1:8" x14ac:dyDescent="0.3">
      <c r="A101" s="88">
        <v>45408.477500000001</v>
      </c>
      <c r="B101" s="11" t="s">
        <v>101</v>
      </c>
      <c r="C101" s="88">
        <v>45411.001620370371</v>
      </c>
      <c r="D101" s="11">
        <v>6961.04</v>
      </c>
      <c r="E101" s="11"/>
      <c r="F101" s="11" t="s">
        <v>141</v>
      </c>
      <c r="G101" s="92" t="s">
        <v>13</v>
      </c>
      <c r="H101" s="11"/>
    </row>
    <row r="102" spans="1:8" x14ac:dyDescent="0.3">
      <c r="A102" s="88">
        <v>45408.477881944447</v>
      </c>
      <c r="B102" s="11" t="s">
        <v>80</v>
      </c>
      <c r="C102" s="88">
        <v>45411.001643518517</v>
      </c>
      <c r="D102" s="11">
        <v>4910.07</v>
      </c>
      <c r="E102" s="11"/>
      <c r="F102" s="11" t="s">
        <v>141</v>
      </c>
      <c r="G102" s="92" t="s">
        <v>13</v>
      </c>
      <c r="H102" s="11"/>
    </row>
    <row r="103" spans="1:8" x14ac:dyDescent="0.3">
      <c r="A103" s="88">
        <v>45408.477511574078</v>
      </c>
      <c r="B103" s="11" t="s">
        <v>94</v>
      </c>
      <c r="C103" s="88">
        <v>45411.001712962963</v>
      </c>
      <c r="D103" s="11">
        <v>5284.11</v>
      </c>
      <c r="E103" s="11"/>
      <c r="F103" s="11" t="s">
        <v>141</v>
      </c>
      <c r="G103" s="92" t="s">
        <v>13</v>
      </c>
      <c r="H103" s="11"/>
    </row>
    <row r="104" spans="1:8" x14ac:dyDescent="0.3">
      <c r="A104" s="88">
        <v>45408.477789351855</v>
      </c>
      <c r="B104" s="11" t="s">
        <v>93</v>
      </c>
      <c r="C104" s="88">
        <v>45411.001770833333</v>
      </c>
      <c r="D104" s="11">
        <v>4822.4399999999996</v>
      </c>
      <c r="E104" s="11"/>
      <c r="F104" s="11" t="s">
        <v>141</v>
      </c>
      <c r="G104" s="92" t="s">
        <v>13</v>
      </c>
      <c r="H104" s="11"/>
    </row>
    <row r="105" spans="1:8" x14ac:dyDescent="0.3">
      <c r="A105" s="88">
        <v>45408.477534722224</v>
      </c>
      <c r="B105" s="11" t="s">
        <v>86</v>
      </c>
      <c r="C105" s="88">
        <v>45411.001805555556</v>
      </c>
      <c r="D105" s="11">
        <v>4558.09</v>
      </c>
      <c r="E105" s="11"/>
      <c r="F105" s="11" t="s">
        <v>141</v>
      </c>
      <c r="G105" s="92" t="s">
        <v>13</v>
      </c>
      <c r="H105" s="11"/>
    </row>
    <row r="106" spans="1:8" x14ac:dyDescent="0.3">
      <c r="A106" s="88">
        <v>45408.477881944447</v>
      </c>
      <c r="B106" s="11" t="s">
        <v>276</v>
      </c>
      <c r="C106" s="88">
        <v>45411.001817129632</v>
      </c>
      <c r="D106" s="11">
        <v>4374.1400000000003</v>
      </c>
      <c r="E106" s="11"/>
      <c r="F106" s="11" t="s">
        <v>141</v>
      </c>
      <c r="G106" s="92" t="s">
        <v>13</v>
      </c>
      <c r="H106" s="11"/>
    </row>
    <row r="107" spans="1:8" x14ac:dyDescent="0.3">
      <c r="A107" s="88">
        <v>45408.477731481478</v>
      </c>
      <c r="B107" s="11" t="s">
        <v>84</v>
      </c>
      <c r="C107" s="88">
        <v>45411.001863425925</v>
      </c>
      <c r="D107" s="11">
        <v>6034.95</v>
      </c>
      <c r="E107" s="11"/>
      <c r="F107" s="11" t="s">
        <v>141</v>
      </c>
      <c r="G107" s="92" t="s">
        <v>13</v>
      </c>
      <c r="H107" s="11"/>
    </row>
    <row r="108" spans="1:8" x14ac:dyDescent="0.3">
      <c r="A108" s="88">
        <v>45408.477789351855</v>
      </c>
      <c r="B108" s="11" t="s">
        <v>90</v>
      </c>
      <c r="C108" s="88">
        <v>45411.001875000002</v>
      </c>
      <c r="D108" s="11">
        <v>5298.63</v>
      </c>
      <c r="E108" s="11"/>
      <c r="F108" s="11" t="s">
        <v>141</v>
      </c>
      <c r="G108" s="92" t="s">
        <v>13</v>
      </c>
      <c r="H108" s="11"/>
    </row>
    <row r="109" spans="1:8" x14ac:dyDescent="0.3">
      <c r="A109" s="88">
        <v>45408.477835648147</v>
      </c>
      <c r="B109" s="11" t="s">
        <v>149</v>
      </c>
      <c r="C109" s="88">
        <v>45411.002060185187</v>
      </c>
      <c r="D109" s="11">
        <v>4979.43</v>
      </c>
      <c r="E109" s="11"/>
      <c r="F109" s="11" t="s">
        <v>141</v>
      </c>
      <c r="G109" s="92" t="s">
        <v>13</v>
      </c>
      <c r="H109" s="11"/>
    </row>
    <row r="110" spans="1:8" x14ac:dyDescent="0.3">
      <c r="A110" s="88">
        <v>45408.477743055555</v>
      </c>
      <c r="B110" s="11" t="s">
        <v>95</v>
      </c>
      <c r="C110" s="88">
        <v>45411.00209490741</v>
      </c>
      <c r="D110" s="11">
        <v>5139.99</v>
      </c>
      <c r="E110" s="11"/>
      <c r="F110" s="11" t="s">
        <v>141</v>
      </c>
      <c r="G110" s="92" t="s">
        <v>13</v>
      </c>
      <c r="H110" s="11"/>
    </row>
    <row r="111" spans="1:8" x14ac:dyDescent="0.3">
      <c r="A111" s="88">
        <v>45408.477870370371</v>
      </c>
      <c r="B111" s="11" t="s">
        <v>79</v>
      </c>
      <c r="C111" s="88">
        <v>45411.002141203702</v>
      </c>
      <c r="D111" s="11">
        <v>6162.44</v>
      </c>
      <c r="E111" s="11"/>
      <c r="F111" s="11" t="s">
        <v>141</v>
      </c>
      <c r="G111" s="92" t="s">
        <v>13</v>
      </c>
      <c r="H111" s="11"/>
    </row>
    <row r="112" spans="1:8" x14ac:dyDescent="0.3">
      <c r="A112" s="88">
        <v>45408.477581018517</v>
      </c>
      <c r="B112" s="11" t="s">
        <v>239</v>
      </c>
      <c r="C112" s="88">
        <v>45411.002199074072</v>
      </c>
      <c r="D112" s="11">
        <v>7279.49</v>
      </c>
      <c r="E112" s="11"/>
      <c r="F112" s="11" t="s">
        <v>141</v>
      </c>
      <c r="G112" s="92" t="s">
        <v>13</v>
      </c>
      <c r="H112" s="11"/>
    </row>
    <row r="113" spans="1:8" x14ac:dyDescent="0.3">
      <c r="A113" s="88">
        <v>45408.477673611109</v>
      </c>
      <c r="B113" s="11" t="s">
        <v>92</v>
      </c>
      <c r="C113" s="88">
        <v>45411.002303240741</v>
      </c>
      <c r="D113" s="11">
        <v>4160.66</v>
      </c>
      <c r="E113" s="11"/>
      <c r="F113" s="11" t="s">
        <v>141</v>
      </c>
      <c r="G113" s="92" t="s">
        <v>13</v>
      </c>
      <c r="H113" s="11"/>
    </row>
    <row r="114" spans="1:8" x14ac:dyDescent="0.3">
      <c r="A114" s="88">
        <v>45408.477893518517</v>
      </c>
      <c r="B114" s="11" t="s">
        <v>89</v>
      </c>
      <c r="C114" s="88">
        <v>45411.002395833333</v>
      </c>
      <c r="D114" s="11">
        <v>5674.89</v>
      </c>
      <c r="E114" s="11"/>
      <c r="F114" s="11" t="s">
        <v>141</v>
      </c>
      <c r="G114" s="92" t="s">
        <v>13</v>
      </c>
      <c r="H114" s="11"/>
    </row>
    <row r="115" spans="1:8" x14ac:dyDescent="0.3">
      <c r="A115" s="88">
        <v>45408.477858796294</v>
      </c>
      <c r="B115" s="11" t="s">
        <v>235</v>
      </c>
      <c r="C115" s="88">
        <v>45411.002418981479</v>
      </c>
      <c r="D115" s="11">
        <v>4500.8500000000004</v>
      </c>
      <c r="E115" s="11"/>
      <c r="F115" s="11" t="s">
        <v>141</v>
      </c>
      <c r="G115" s="92" t="s">
        <v>13</v>
      </c>
      <c r="H115" s="11"/>
    </row>
    <row r="116" spans="1:8" x14ac:dyDescent="0.3">
      <c r="A116" s="88">
        <v>45408.477546296293</v>
      </c>
      <c r="B116" s="11" t="s">
        <v>87</v>
      </c>
      <c r="C116" s="88">
        <v>45411.002465277779</v>
      </c>
      <c r="D116" s="11">
        <v>5123.6000000000004</v>
      </c>
      <c r="E116" s="11"/>
      <c r="F116" s="11" t="s">
        <v>141</v>
      </c>
      <c r="G116" s="92" t="s">
        <v>13</v>
      </c>
      <c r="H116" s="11"/>
    </row>
    <row r="117" spans="1:8" x14ac:dyDescent="0.3">
      <c r="A117" s="88">
        <v>45408.477569444447</v>
      </c>
      <c r="B117" s="11" t="s">
        <v>83</v>
      </c>
      <c r="C117" s="88">
        <v>45411.002511574072</v>
      </c>
      <c r="D117" s="11">
        <v>4766.91</v>
      </c>
      <c r="E117" s="11"/>
      <c r="F117" s="11" t="s">
        <v>141</v>
      </c>
      <c r="G117" s="92" t="s">
        <v>13</v>
      </c>
      <c r="H117" s="11"/>
    </row>
    <row r="118" spans="1:8" x14ac:dyDescent="0.3">
      <c r="A118" s="88">
        <v>45408.477673611109</v>
      </c>
      <c r="B118" s="11" t="s">
        <v>238</v>
      </c>
      <c r="C118" s="88">
        <v>45411.002557870372</v>
      </c>
      <c r="D118" s="11">
        <v>4623.16</v>
      </c>
      <c r="E118" s="11"/>
      <c r="F118" s="11" t="s">
        <v>141</v>
      </c>
      <c r="G118" s="92" t="s">
        <v>13</v>
      </c>
      <c r="H118" s="11"/>
    </row>
    <row r="119" spans="1:8" x14ac:dyDescent="0.3">
      <c r="A119" s="88">
        <v>45408.477696759262</v>
      </c>
      <c r="B119" s="11" t="s">
        <v>85</v>
      </c>
      <c r="C119" s="88">
        <v>45411.002569444441</v>
      </c>
      <c r="D119" s="11">
        <v>5205.29</v>
      </c>
      <c r="E119" s="11"/>
      <c r="F119" s="11" t="s">
        <v>141</v>
      </c>
      <c r="G119" s="92" t="s">
        <v>13</v>
      </c>
      <c r="H119" s="11"/>
    </row>
    <row r="120" spans="1:8" x14ac:dyDescent="0.3">
      <c r="A120" s="88">
        <v>45408.477534722224</v>
      </c>
      <c r="B120" s="11" t="s">
        <v>236</v>
      </c>
      <c r="C120" s="88">
        <v>45411.002604166664</v>
      </c>
      <c r="D120" s="11">
        <v>5259.2</v>
      </c>
      <c r="E120" s="11"/>
      <c r="F120" s="11" t="s">
        <v>141</v>
      </c>
      <c r="G120" s="92" t="s">
        <v>13</v>
      </c>
      <c r="H120" s="11"/>
    </row>
    <row r="121" spans="1:8" x14ac:dyDescent="0.3">
      <c r="A121" s="88">
        <v>45408.477743055555</v>
      </c>
      <c r="B121" s="11" t="s">
        <v>81</v>
      </c>
      <c r="C121" s="88">
        <v>45411.002615740741</v>
      </c>
      <c r="D121" s="11">
        <v>4429.13</v>
      </c>
      <c r="E121" s="11"/>
      <c r="F121" s="11" t="s">
        <v>141</v>
      </c>
      <c r="G121" s="92" t="s">
        <v>13</v>
      </c>
      <c r="H121" s="11"/>
    </row>
    <row r="122" spans="1:8" x14ac:dyDescent="0.3">
      <c r="A122" s="88">
        <v>45408.477592592593</v>
      </c>
      <c r="B122" s="11" t="s">
        <v>146</v>
      </c>
      <c r="C122" s="88">
        <v>45411.002615740741</v>
      </c>
      <c r="D122" s="11">
        <v>4980.1499999999996</v>
      </c>
      <c r="E122" s="11"/>
      <c r="F122" s="11" t="s">
        <v>141</v>
      </c>
      <c r="G122" s="92" t="s">
        <v>13</v>
      </c>
      <c r="H122" s="11"/>
    </row>
    <row r="123" spans="1:8" x14ac:dyDescent="0.3">
      <c r="A123" s="88">
        <v>45408.477708333332</v>
      </c>
      <c r="B123" s="11" t="s">
        <v>75</v>
      </c>
      <c r="C123" s="88">
        <v>45411.002627314818</v>
      </c>
      <c r="D123" s="11">
        <v>5912.11</v>
      </c>
      <c r="E123" s="11"/>
      <c r="F123" s="11" t="s">
        <v>141</v>
      </c>
      <c r="G123" s="92" t="s">
        <v>13</v>
      </c>
      <c r="H123" s="11"/>
    </row>
    <row r="124" spans="1:8" x14ac:dyDescent="0.3">
      <c r="A124" s="88">
        <v>45408.47760416667</v>
      </c>
      <c r="B124" s="11" t="s">
        <v>78</v>
      </c>
      <c r="C124" s="88">
        <v>45411.002627314818</v>
      </c>
      <c r="D124" s="11">
        <v>4644.59</v>
      </c>
      <c r="E124" s="11"/>
      <c r="F124" s="11" t="s">
        <v>141</v>
      </c>
      <c r="G124" s="92" t="s">
        <v>13</v>
      </c>
      <c r="H124" s="11"/>
    </row>
    <row r="125" spans="1:8" x14ac:dyDescent="0.3">
      <c r="A125" s="88">
        <v>45408.477523148147</v>
      </c>
      <c r="B125" s="11" t="s">
        <v>73</v>
      </c>
      <c r="C125" s="88">
        <v>45411.002638888887</v>
      </c>
      <c r="D125" s="11">
        <v>4661.5200000000004</v>
      </c>
      <c r="E125" s="11"/>
      <c r="F125" s="11" t="s">
        <v>141</v>
      </c>
      <c r="G125" s="92" t="s">
        <v>13</v>
      </c>
      <c r="H125" s="11"/>
    </row>
    <row r="126" spans="1:8" x14ac:dyDescent="0.3">
      <c r="A126" s="87">
        <v>45411.003298611111</v>
      </c>
      <c r="B126" s="15" t="s">
        <v>69</v>
      </c>
      <c r="C126" s="87">
        <v>45411.003310185188</v>
      </c>
      <c r="D126" s="15">
        <v>0.3</v>
      </c>
      <c r="E126" s="15"/>
      <c r="F126" s="80" t="s">
        <v>211</v>
      </c>
      <c r="G126" s="80" t="s">
        <v>8</v>
      </c>
      <c r="H126" s="15"/>
    </row>
    <row r="127" spans="1:8" x14ac:dyDescent="0.3">
      <c r="A127" s="87">
        <v>45411.003333333334</v>
      </c>
      <c r="B127" s="15" t="s">
        <v>69</v>
      </c>
      <c r="C127" s="87">
        <v>45411.003344907411</v>
      </c>
      <c r="D127" s="15">
        <v>0.3</v>
      </c>
      <c r="E127" s="15"/>
      <c r="F127" s="80" t="s">
        <v>211</v>
      </c>
      <c r="G127" s="80" t="s">
        <v>8</v>
      </c>
      <c r="H127" s="15"/>
    </row>
    <row r="128" spans="1:8" x14ac:dyDescent="0.3">
      <c r="A128" s="87">
        <v>45411.003333333334</v>
      </c>
      <c r="B128" s="15" t="s">
        <v>69</v>
      </c>
      <c r="C128" s="87">
        <v>45411.003344907411</v>
      </c>
      <c r="D128" s="15">
        <v>0.3</v>
      </c>
      <c r="E128" s="15"/>
      <c r="F128" s="80" t="s">
        <v>211</v>
      </c>
      <c r="G128" s="80" t="s">
        <v>8</v>
      </c>
      <c r="H128" s="15"/>
    </row>
    <row r="129" spans="1:8" x14ac:dyDescent="0.3">
      <c r="A129" s="87">
        <v>45411.003333333334</v>
      </c>
      <c r="B129" s="15" t="s">
        <v>69</v>
      </c>
      <c r="C129" s="87">
        <v>45411.003344907411</v>
      </c>
      <c r="D129" s="15">
        <v>0.3</v>
      </c>
      <c r="E129" s="15"/>
      <c r="F129" s="80" t="s">
        <v>211</v>
      </c>
      <c r="G129" s="80" t="s">
        <v>8</v>
      </c>
      <c r="H129" s="15"/>
    </row>
    <row r="130" spans="1:8" x14ac:dyDescent="0.3">
      <c r="A130" s="87">
        <v>45411.003333333334</v>
      </c>
      <c r="B130" s="15" t="s">
        <v>69</v>
      </c>
      <c r="C130" s="87">
        <v>45411.003344907411</v>
      </c>
      <c r="D130" s="15">
        <v>0.3</v>
      </c>
      <c r="E130" s="15"/>
      <c r="F130" s="80" t="s">
        <v>211</v>
      </c>
      <c r="G130" s="80" t="s">
        <v>8</v>
      </c>
      <c r="H130" s="15"/>
    </row>
    <row r="131" spans="1:8" x14ac:dyDescent="0.3">
      <c r="A131" s="87">
        <v>45411.003344907411</v>
      </c>
      <c r="B131" s="15" t="s">
        <v>69</v>
      </c>
      <c r="C131" s="87">
        <v>45411.00335648148</v>
      </c>
      <c r="D131" s="15">
        <v>0.3</v>
      </c>
      <c r="E131" s="15"/>
      <c r="F131" s="80" t="s">
        <v>211</v>
      </c>
      <c r="G131" s="80" t="s">
        <v>8</v>
      </c>
      <c r="H131" s="15"/>
    </row>
    <row r="132" spans="1:8" x14ac:dyDescent="0.3">
      <c r="A132" s="91">
        <v>45411.212777777779</v>
      </c>
      <c r="B132" s="13" t="s">
        <v>279</v>
      </c>
      <c r="C132" s="91">
        <v>45411.212777777779</v>
      </c>
      <c r="D132" s="13">
        <v>11785.2</v>
      </c>
      <c r="E132" s="13"/>
      <c r="F132" s="13" t="s">
        <v>513</v>
      </c>
      <c r="G132" s="13" t="s">
        <v>23</v>
      </c>
      <c r="H132" s="13"/>
    </row>
    <row r="133" spans="1:8" x14ac:dyDescent="0.3">
      <c r="A133" s="87">
        <v>45411.213495370372</v>
      </c>
      <c r="B133" s="15" t="s">
        <v>69</v>
      </c>
      <c r="C133" s="87">
        <v>45411.213506944441</v>
      </c>
      <c r="D133" s="15">
        <v>0.3</v>
      </c>
      <c r="E133" s="15"/>
      <c r="F133" s="80" t="s">
        <v>211</v>
      </c>
      <c r="G133" s="80" t="s">
        <v>8</v>
      </c>
      <c r="H133" s="15"/>
    </row>
    <row r="134" spans="1:8" x14ac:dyDescent="0.3">
      <c r="A134" s="87">
        <v>45411.216099537036</v>
      </c>
      <c r="B134" s="15" t="s">
        <v>231</v>
      </c>
      <c r="C134" s="87">
        <v>45411.216099537036</v>
      </c>
      <c r="D134" s="15">
        <v>38.36</v>
      </c>
      <c r="E134" s="15"/>
      <c r="F134" s="80" t="s">
        <v>245</v>
      </c>
      <c r="G134" s="15" t="s">
        <v>15</v>
      </c>
      <c r="H134" s="15"/>
    </row>
    <row r="135" spans="1:8" x14ac:dyDescent="0.3">
      <c r="A135" s="87">
        <v>45411.216817129629</v>
      </c>
      <c r="B135" s="15" t="s">
        <v>69</v>
      </c>
      <c r="C135" s="87">
        <v>45411.216828703706</v>
      </c>
      <c r="D135" s="15">
        <v>0.3</v>
      </c>
      <c r="E135" s="15"/>
      <c r="F135" s="80" t="s">
        <v>211</v>
      </c>
      <c r="G135" s="80" t="s">
        <v>8</v>
      </c>
      <c r="H135" s="15"/>
    </row>
    <row r="136" spans="1:8" x14ac:dyDescent="0.3">
      <c r="A136" s="91">
        <v>45411.227731481478</v>
      </c>
      <c r="B136" s="13" t="s">
        <v>279</v>
      </c>
      <c r="C136" s="91">
        <v>45411.227731481478</v>
      </c>
      <c r="D136" s="13">
        <v>9419.5499999999993</v>
      </c>
      <c r="E136" s="13"/>
      <c r="F136" s="13" t="s">
        <v>514</v>
      </c>
      <c r="G136" s="13" t="s">
        <v>11</v>
      </c>
      <c r="H136" s="13"/>
    </row>
    <row r="137" spans="1:8" x14ac:dyDescent="0.3">
      <c r="A137" s="87">
        <v>45411.231099537035</v>
      </c>
      <c r="B137" s="15" t="s">
        <v>69</v>
      </c>
      <c r="C137" s="87">
        <v>45411.231111111112</v>
      </c>
      <c r="D137" s="15">
        <v>0.3</v>
      </c>
      <c r="E137" s="15"/>
      <c r="F137" s="80" t="s">
        <v>211</v>
      </c>
      <c r="G137" s="80" t="s">
        <v>8</v>
      </c>
      <c r="H137" s="15"/>
    </row>
    <row r="138" spans="1:8" x14ac:dyDescent="0.3">
      <c r="A138" s="90">
        <v>45411.232812499999</v>
      </c>
      <c r="B138" s="22" t="s">
        <v>223</v>
      </c>
      <c r="C138" s="90">
        <v>45411.232812499999</v>
      </c>
      <c r="D138" s="22">
        <v>57508</v>
      </c>
      <c r="E138" s="22"/>
      <c r="F138" s="22" t="s">
        <v>515</v>
      </c>
      <c r="G138" s="22" t="s">
        <v>21</v>
      </c>
      <c r="H138" s="22"/>
    </row>
    <row r="139" spans="1:8" x14ac:dyDescent="0.3">
      <c r="A139" s="87">
        <v>45411.233738425923</v>
      </c>
      <c r="B139" s="15" t="s">
        <v>69</v>
      </c>
      <c r="C139" s="87">
        <v>45411.233749999999</v>
      </c>
      <c r="D139" s="15">
        <v>0.3</v>
      </c>
      <c r="E139" s="15"/>
      <c r="F139" s="80" t="s">
        <v>211</v>
      </c>
      <c r="G139" s="80" t="s">
        <v>8</v>
      </c>
      <c r="H139" s="15"/>
    </row>
    <row r="140" spans="1:8" x14ac:dyDescent="0.3">
      <c r="A140" s="89">
        <v>45411.303576388891</v>
      </c>
      <c r="B140" s="19" t="s">
        <v>175</v>
      </c>
      <c r="C140" s="89">
        <v>45411.303576388891</v>
      </c>
      <c r="D140" s="19"/>
      <c r="E140" s="19">
        <v>14520</v>
      </c>
      <c r="F140" s="19" t="s">
        <v>519</v>
      </c>
      <c r="G140" s="19" t="s">
        <v>9</v>
      </c>
      <c r="H140" s="19"/>
    </row>
    <row r="141" spans="1:8" x14ac:dyDescent="0.3">
      <c r="A141" s="87">
        <v>45411.304942129631</v>
      </c>
      <c r="B141" s="15" t="s">
        <v>69</v>
      </c>
      <c r="C141" s="87">
        <v>45411.304965277777</v>
      </c>
      <c r="D141" s="15">
        <v>0.3</v>
      </c>
      <c r="E141" s="15"/>
      <c r="F141" s="80" t="s">
        <v>203</v>
      </c>
      <c r="G141" s="80" t="s">
        <v>8</v>
      </c>
      <c r="H141" s="15"/>
    </row>
    <row r="142" spans="1:8" x14ac:dyDescent="0.3">
      <c r="A142" s="89">
        <v>45411.309594907405</v>
      </c>
      <c r="B142" s="19" t="s">
        <v>175</v>
      </c>
      <c r="C142" s="89">
        <v>45411.309594907405</v>
      </c>
      <c r="D142" s="19"/>
      <c r="E142" s="19">
        <v>14520</v>
      </c>
      <c r="F142" s="19" t="s">
        <v>520</v>
      </c>
      <c r="G142" s="19" t="s">
        <v>9</v>
      </c>
      <c r="H142" s="19"/>
    </row>
    <row r="143" spans="1:8" x14ac:dyDescent="0.3">
      <c r="A143" s="89">
        <v>45411.310173611113</v>
      </c>
      <c r="B143" s="19" t="s">
        <v>175</v>
      </c>
      <c r="C143" s="89">
        <v>45411.310173611113</v>
      </c>
      <c r="D143" s="19"/>
      <c r="E143" s="19">
        <v>6600</v>
      </c>
      <c r="F143" s="19" t="s">
        <v>521</v>
      </c>
      <c r="G143" s="19" t="s">
        <v>9</v>
      </c>
      <c r="H143" s="19"/>
    </row>
    <row r="144" spans="1:8" x14ac:dyDescent="0.3">
      <c r="A144" s="87">
        <v>45411.310300925928</v>
      </c>
      <c r="B144" s="15" t="s">
        <v>69</v>
      </c>
      <c r="C144" s="87">
        <v>45411.310312499998</v>
      </c>
      <c r="D144" s="15">
        <v>0.3</v>
      </c>
      <c r="E144" s="15"/>
      <c r="F144" s="80" t="s">
        <v>203</v>
      </c>
      <c r="G144" s="80" t="s">
        <v>8</v>
      </c>
      <c r="H144" s="15"/>
    </row>
    <row r="145" spans="1:8" x14ac:dyDescent="0.3">
      <c r="A145" s="87">
        <v>45411.310879629629</v>
      </c>
      <c r="B145" s="15" t="s">
        <v>69</v>
      </c>
      <c r="C145" s="87">
        <v>45411.310902777775</v>
      </c>
      <c r="D145" s="15">
        <v>0.3</v>
      </c>
      <c r="E145" s="15"/>
      <c r="F145" s="80" t="s">
        <v>203</v>
      </c>
      <c r="G145" s="80" t="s">
        <v>8</v>
      </c>
      <c r="H145" s="15"/>
    </row>
    <row r="146" spans="1:8" x14ac:dyDescent="0.3">
      <c r="A146" s="89">
        <v>45411.311354166668</v>
      </c>
      <c r="B146" s="19" t="s">
        <v>175</v>
      </c>
      <c r="C146" s="89">
        <v>45411.311354166668</v>
      </c>
      <c r="D146" s="19"/>
      <c r="E146" s="19">
        <v>12054</v>
      </c>
      <c r="F146" s="19" t="s">
        <v>522</v>
      </c>
      <c r="G146" s="19" t="s">
        <v>9</v>
      </c>
      <c r="H146" s="19"/>
    </row>
    <row r="147" spans="1:8" x14ac:dyDescent="0.3">
      <c r="A147" s="87">
        <v>45411.312060185184</v>
      </c>
      <c r="B147" s="15" t="s">
        <v>69</v>
      </c>
      <c r="C147" s="87">
        <v>45411.312071759261</v>
      </c>
      <c r="D147" s="15">
        <v>0.3</v>
      </c>
      <c r="E147" s="15"/>
      <c r="F147" s="80" t="s">
        <v>203</v>
      </c>
      <c r="G147" s="80" t="s">
        <v>8</v>
      </c>
      <c r="H147" s="15"/>
    </row>
    <row r="148" spans="1:8" x14ac:dyDescent="0.3">
      <c r="A148" s="89">
        <v>45411.312650462962</v>
      </c>
      <c r="B148" s="19" t="s">
        <v>175</v>
      </c>
      <c r="C148" s="89">
        <v>45411.312650462962</v>
      </c>
      <c r="D148" s="19"/>
      <c r="E148" s="19">
        <v>13728</v>
      </c>
      <c r="F148" s="19" t="s">
        <v>523</v>
      </c>
      <c r="G148" s="19" t="s">
        <v>9</v>
      </c>
      <c r="H148" s="19"/>
    </row>
    <row r="149" spans="1:8" x14ac:dyDescent="0.3">
      <c r="A149" s="87">
        <v>45411.313356481478</v>
      </c>
      <c r="B149" s="15" t="s">
        <v>69</v>
      </c>
      <c r="C149" s="87">
        <v>45411.313368055555</v>
      </c>
      <c r="D149" s="15">
        <v>0.3</v>
      </c>
      <c r="E149" s="15"/>
      <c r="F149" s="80" t="s">
        <v>203</v>
      </c>
      <c r="G149" s="80" t="s">
        <v>8</v>
      </c>
      <c r="H149" s="15"/>
    </row>
    <row r="150" spans="1:8" x14ac:dyDescent="0.3">
      <c r="A150" s="89">
        <v>45411.329074074078</v>
      </c>
      <c r="B150" s="19" t="s">
        <v>126</v>
      </c>
      <c r="C150" s="89">
        <v>45411.329074074078</v>
      </c>
      <c r="D150" s="19"/>
      <c r="E150" s="19">
        <v>12852</v>
      </c>
      <c r="F150" s="19" t="s">
        <v>524</v>
      </c>
      <c r="G150" s="19" t="s">
        <v>9</v>
      </c>
      <c r="H150" s="19"/>
    </row>
    <row r="151" spans="1:8" x14ac:dyDescent="0.3">
      <c r="A151" s="87">
        <v>45411.329768518517</v>
      </c>
      <c r="B151" s="15" t="s">
        <v>69</v>
      </c>
      <c r="C151" s="87">
        <v>45411.329791666663</v>
      </c>
      <c r="D151" s="15">
        <v>0.3</v>
      </c>
      <c r="E151" s="15"/>
      <c r="F151" s="80" t="s">
        <v>203</v>
      </c>
      <c r="G151" s="80" t="s">
        <v>8</v>
      </c>
      <c r="H151" s="15"/>
    </row>
    <row r="152" spans="1:8" x14ac:dyDescent="0.3">
      <c r="A152" s="89">
        <v>45412.00335648148</v>
      </c>
      <c r="B152" s="19" t="s">
        <v>70</v>
      </c>
      <c r="C152" s="89">
        <v>45412.00335648148</v>
      </c>
      <c r="D152" s="19"/>
      <c r="E152" s="19">
        <v>15120</v>
      </c>
      <c r="F152" s="19" t="s">
        <v>525</v>
      </c>
      <c r="G152" s="19" t="s">
        <v>9</v>
      </c>
      <c r="H152" s="19"/>
    </row>
    <row r="153" spans="1:8" x14ac:dyDescent="0.3">
      <c r="A153" s="89">
        <v>45412.331585648149</v>
      </c>
      <c r="B153" s="19" t="s">
        <v>128</v>
      </c>
      <c r="C153" s="89">
        <v>45412.331585648149</v>
      </c>
      <c r="D153" s="19"/>
      <c r="E153" s="19">
        <v>11088</v>
      </c>
      <c r="F153" s="19" t="s">
        <v>526</v>
      </c>
      <c r="G153" s="19" t="s">
        <v>9</v>
      </c>
      <c r="H153" s="19"/>
    </row>
    <row r="154" spans="1:8" x14ac:dyDescent="0.3">
      <c r="A154" s="87">
        <v>45412.332291666666</v>
      </c>
      <c r="B154" s="15" t="s">
        <v>69</v>
      </c>
      <c r="C154" s="87">
        <v>45412.332303240742</v>
      </c>
      <c r="D154" s="15">
        <v>0.3</v>
      </c>
      <c r="E154" s="15"/>
      <c r="F154" s="80" t="s">
        <v>203</v>
      </c>
      <c r="G154" s="80" t="s">
        <v>8</v>
      </c>
      <c r="H154" s="15"/>
    </row>
    <row r="155" spans="1:8" x14ac:dyDescent="0.3">
      <c r="A155" s="88">
        <v>45411.662731481483</v>
      </c>
      <c r="B155" s="11" t="s">
        <v>97</v>
      </c>
      <c r="C155" s="88">
        <v>45412.33525462963</v>
      </c>
      <c r="D155" s="11">
        <v>4103.29</v>
      </c>
      <c r="E155" s="11"/>
      <c r="F155" s="11" t="s">
        <v>141</v>
      </c>
      <c r="G155" s="92" t="s">
        <v>13</v>
      </c>
      <c r="H155" s="11"/>
    </row>
    <row r="156" spans="1:8" x14ac:dyDescent="0.3">
      <c r="A156" s="88">
        <v>45411.662743055553</v>
      </c>
      <c r="B156" s="11" t="s">
        <v>74</v>
      </c>
      <c r="C156" s="88">
        <v>45412.335266203707</v>
      </c>
      <c r="D156" s="11">
        <v>5543.52</v>
      </c>
      <c r="E156" s="11"/>
      <c r="F156" s="11" t="s">
        <v>141</v>
      </c>
      <c r="G156" s="92" t="s">
        <v>13</v>
      </c>
      <c r="H156" s="11"/>
    </row>
    <row r="157" spans="1:8" x14ac:dyDescent="0.3">
      <c r="A157" s="88">
        <v>45411.662719907406</v>
      </c>
      <c r="B157" s="11" t="s">
        <v>100</v>
      </c>
      <c r="C157" s="88">
        <v>45412.335266203707</v>
      </c>
      <c r="D157" s="11">
        <v>4580.43</v>
      </c>
      <c r="E157" s="11"/>
      <c r="F157" s="11" t="s">
        <v>141</v>
      </c>
      <c r="G157" s="92" t="s">
        <v>13</v>
      </c>
      <c r="H157" s="11"/>
    </row>
    <row r="158" spans="1:8" x14ac:dyDescent="0.3">
      <c r="A158" s="88">
        <v>45411.660162037035</v>
      </c>
      <c r="B158" s="11" t="s">
        <v>260</v>
      </c>
      <c r="C158" s="88">
        <v>45412.335300925923</v>
      </c>
      <c r="D158" s="11">
        <v>5678.14</v>
      </c>
      <c r="E158" s="11"/>
      <c r="F158" s="11" t="s">
        <v>141</v>
      </c>
      <c r="G158" s="92" t="s">
        <v>13</v>
      </c>
      <c r="H158" s="11"/>
    </row>
    <row r="159" spans="1:8" x14ac:dyDescent="0.3">
      <c r="A159" s="87">
        <v>45412.3362037037</v>
      </c>
      <c r="B159" s="15" t="s">
        <v>69</v>
      </c>
      <c r="C159" s="87">
        <v>45412.336226851854</v>
      </c>
      <c r="D159" s="15">
        <v>0.3</v>
      </c>
      <c r="E159" s="15"/>
      <c r="F159" s="80" t="s">
        <v>211</v>
      </c>
      <c r="G159" s="80" t="s">
        <v>8</v>
      </c>
      <c r="H159" s="15"/>
    </row>
    <row r="160" spans="1:8" x14ac:dyDescent="0.3">
      <c r="A160" s="87">
        <v>45412.336296296293</v>
      </c>
      <c r="B160" s="15" t="s">
        <v>69</v>
      </c>
      <c r="C160" s="87">
        <v>45412.336319444446</v>
      </c>
      <c r="D160" s="15">
        <v>0.3</v>
      </c>
      <c r="E160" s="15"/>
      <c r="F160" s="80" t="s">
        <v>211</v>
      </c>
      <c r="G160" s="80" t="s">
        <v>8</v>
      </c>
      <c r="H160" s="15"/>
    </row>
    <row r="161" spans="1:8" x14ac:dyDescent="0.3">
      <c r="A161" s="87">
        <v>45412.336296296293</v>
      </c>
      <c r="B161" s="15" t="s">
        <v>69</v>
      </c>
      <c r="C161" s="87">
        <v>45412.336319444446</v>
      </c>
      <c r="D161" s="15">
        <v>0.3</v>
      </c>
      <c r="E161" s="15"/>
      <c r="F161" s="80" t="s">
        <v>211</v>
      </c>
      <c r="G161" s="80" t="s">
        <v>8</v>
      </c>
      <c r="H161" s="15"/>
    </row>
    <row r="162" spans="1:8" x14ac:dyDescent="0.3">
      <c r="A162" s="87">
        <v>45412.336388888885</v>
      </c>
      <c r="B162" s="15" t="s">
        <v>69</v>
      </c>
      <c r="C162" s="87">
        <v>45412.336412037039</v>
      </c>
      <c r="D162" s="15">
        <v>0.3</v>
      </c>
      <c r="E162" s="15"/>
      <c r="F162" s="80" t="s">
        <v>211</v>
      </c>
      <c r="G162" s="80" t="s">
        <v>8</v>
      </c>
      <c r="H162" s="15"/>
    </row>
    <row r="163" spans="1:8" x14ac:dyDescent="0.3">
      <c r="A163" s="88">
        <v>45411.662638888891</v>
      </c>
      <c r="B163" s="11" t="s">
        <v>82</v>
      </c>
      <c r="C163" s="88">
        <v>45412.340451388889</v>
      </c>
      <c r="D163" s="11">
        <v>6201.74</v>
      </c>
      <c r="E163" s="11"/>
      <c r="F163" s="11" t="s">
        <v>141</v>
      </c>
      <c r="G163" s="92" t="s">
        <v>13</v>
      </c>
      <c r="H163" s="11"/>
    </row>
    <row r="164" spans="1:8" x14ac:dyDescent="0.3">
      <c r="A164" s="88">
        <v>45411.662754629629</v>
      </c>
      <c r="B164" s="11" t="s">
        <v>76</v>
      </c>
      <c r="C164" s="88">
        <v>45412.340486111112</v>
      </c>
      <c r="D164" s="11">
        <v>3908.08</v>
      </c>
      <c r="E164" s="11"/>
      <c r="F164" s="11" t="s">
        <v>141</v>
      </c>
      <c r="G164" s="92" t="s">
        <v>13</v>
      </c>
      <c r="H164" s="11"/>
    </row>
    <row r="165" spans="1:8" x14ac:dyDescent="0.3">
      <c r="A165" s="88">
        <v>45411.662581018521</v>
      </c>
      <c r="B165" s="11" t="s">
        <v>240</v>
      </c>
      <c r="C165" s="88">
        <v>45412.340486111112</v>
      </c>
      <c r="D165" s="11">
        <v>5251.6</v>
      </c>
      <c r="E165" s="11"/>
      <c r="F165" s="11" t="s">
        <v>141</v>
      </c>
      <c r="G165" s="92" t="s">
        <v>13</v>
      </c>
      <c r="H165" s="11"/>
    </row>
    <row r="166" spans="1:8" x14ac:dyDescent="0.3">
      <c r="A166" s="88">
        <v>45411.662604166668</v>
      </c>
      <c r="B166" s="11" t="s">
        <v>517</v>
      </c>
      <c r="C166" s="88">
        <v>45412.340555555558</v>
      </c>
      <c r="D166" s="11">
        <v>3065.06</v>
      </c>
      <c r="E166" s="11"/>
      <c r="F166" s="11" t="s">
        <v>141</v>
      </c>
      <c r="G166" s="92" t="s">
        <v>13</v>
      </c>
      <c r="H166" s="11"/>
    </row>
    <row r="167" spans="1:8" x14ac:dyDescent="0.3">
      <c r="A167" s="88">
        <v>45411.662615740737</v>
      </c>
      <c r="B167" s="11" t="s">
        <v>99</v>
      </c>
      <c r="C167" s="88">
        <v>45412.340578703705</v>
      </c>
      <c r="D167" s="11">
        <v>4630.2</v>
      </c>
      <c r="E167" s="11"/>
      <c r="F167" s="11" t="s">
        <v>141</v>
      </c>
      <c r="G167" s="92" t="s">
        <v>13</v>
      </c>
      <c r="H167" s="11"/>
    </row>
    <row r="168" spans="1:8" x14ac:dyDescent="0.3">
      <c r="A168" s="88">
        <v>45411.66265046296</v>
      </c>
      <c r="B168" s="11" t="s">
        <v>234</v>
      </c>
      <c r="C168" s="88">
        <v>45412.340590277781</v>
      </c>
      <c r="D168" s="11">
        <v>4455.87</v>
      </c>
      <c r="E168" s="11"/>
      <c r="F168" s="11" t="s">
        <v>141</v>
      </c>
      <c r="G168" s="92" t="s">
        <v>13</v>
      </c>
      <c r="H168" s="11"/>
    </row>
    <row r="169" spans="1:8" x14ac:dyDescent="0.3">
      <c r="A169" s="88">
        <v>45411.662557870368</v>
      </c>
      <c r="B169" s="11" t="s">
        <v>518</v>
      </c>
      <c r="C169" s="88">
        <v>45412.340590277781</v>
      </c>
      <c r="D169" s="11">
        <v>2757.14</v>
      </c>
      <c r="E169" s="11"/>
      <c r="F169" s="11" t="s">
        <v>141</v>
      </c>
      <c r="G169" s="92" t="s">
        <v>13</v>
      </c>
      <c r="H169" s="11"/>
    </row>
    <row r="170" spans="1:8" x14ac:dyDescent="0.3">
      <c r="A170" s="88">
        <v>45411.662546296298</v>
      </c>
      <c r="B170" s="11" t="s">
        <v>96</v>
      </c>
      <c r="C170" s="88">
        <v>45412.340590277781</v>
      </c>
      <c r="D170" s="11">
        <v>4722.33</v>
      </c>
      <c r="E170" s="11"/>
      <c r="F170" s="11" t="s">
        <v>141</v>
      </c>
      <c r="G170" s="92" t="s">
        <v>13</v>
      </c>
      <c r="H170" s="11"/>
    </row>
    <row r="171" spans="1:8" x14ac:dyDescent="0.3">
      <c r="A171" s="88">
        <v>45411.662569444445</v>
      </c>
      <c r="B171" s="11" t="s">
        <v>237</v>
      </c>
      <c r="C171" s="88">
        <v>45412.341122685182</v>
      </c>
      <c r="D171" s="11">
        <v>3641.54</v>
      </c>
      <c r="E171" s="11"/>
      <c r="F171" s="11" t="s">
        <v>141</v>
      </c>
      <c r="G171" s="92" t="s">
        <v>13</v>
      </c>
      <c r="H171" s="11"/>
    </row>
    <row r="172" spans="1:8" x14ac:dyDescent="0.3">
      <c r="A172" s="88">
        <v>45411.662581018521</v>
      </c>
      <c r="B172" s="11" t="s">
        <v>72</v>
      </c>
      <c r="C172" s="88">
        <v>45412.341168981482</v>
      </c>
      <c r="D172" s="11">
        <v>4863.34</v>
      </c>
      <c r="E172" s="11"/>
      <c r="F172" s="11" t="s">
        <v>141</v>
      </c>
      <c r="G172" s="92" t="s">
        <v>13</v>
      </c>
      <c r="H172" s="11"/>
    </row>
    <row r="173" spans="1:8" x14ac:dyDescent="0.3">
      <c r="A173" s="88">
        <v>45411.662627314814</v>
      </c>
      <c r="B173" s="11" t="s">
        <v>143</v>
      </c>
      <c r="C173" s="88">
        <v>45412.341203703705</v>
      </c>
      <c r="D173" s="11">
        <v>3826.14</v>
      </c>
      <c r="E173" s="11"/>
      <c r="F173" s="11" t="s">
        <v>141</v>
      </c>
      <c r="G173" s="92" t="s">
        <v>13</v>
      </c>
      <c r="H173" s="11"/>
    </row>
    <row r="174" spans="1:8" x14ac:dyDescent="0.3">
      <c r="A174" s="87">
        <v>45412.347094907411</v>
      </c>
      <c r="B174" s="15" t="s">
        <v>69</v>
      </c>
      <c r="C174" s="87">
        <v>45412.34710648148</v>
      </c>
      <c r="D174" s="15">
        <v>0.3</v>
      </c>
      <c r="E174" s="15"/>
      <c r="F174" s="80" t="s">
        <v>211</v>
      </c>
      <c r="G174" s="80" t="s">
        <v>8</v>
      </c>
      <c r="H174" s="15"/>
    </row>
    <row r="175" spans="1:8" x14ac:dyDescent="0.3">
      <c r="A175" s="87">
        <v>45412.34715277778</v>
      </c>
      <c r="B175" s="15" t="s">
        <v>69</v>
      </c>
      <c r="C175" s="87">
        <v>45412.34716435185</v>
      </c>
      <c r="D175" s="15">
        <v>0.3</v>
      </c>
      <c r="E175" s="15"/>
      <c r="F175" s="80" t="s">
        <v>211</v>
      </c>
      <c r="G175" s="80" t="s">
        <v>8</v>
      </c>
      <c r="H175" s="15"/>
    </row>
    <row r="176" spans="1:8" x14ac:dyDescent="0.3">
      <c r="A176" s="87">
        <v>45412.34715277778</v>
      </c>
      <c r="B176" s="15" t="s">
        <v>69</v>
      </c>
      <c r="C176" s="87">
        <v>45412.34716435185</v>
      </c>
      <c r="D176" s="15">
        <v>0.3</v>
      </c>
      <c r="E176" s="15"/>
      <c r="F176" s="80" t="s">
        <v>211</v>
      </c>
      <c r="G176" s="80" t="s">
        <v>8</v>
      </c>
      <c r="H176" s="15"/>
    </row>
    <row r="177" spans="1:8" x14ac:dyDescent="0.3">
      <c r="A177" s="87">
        <v>45412.347210648149</v>
      </c>
      <c r="B177" s="15" t="s">
        <v>69</v>
      </c>
      <c r="C177" s="87">
        <v>45412.347233796296</v>
      </c>
      <c r="D177" s="15">
        <v>0.3</v>
      </c>
      <c r="E177" s="15"/>
      <c r="F177" s="80" t="s">
        <v>211</v>
      </c>
      <c r="G177" s="80" t="s">
        <v>8</v>
      </c>
      <c r="H177" s="15"/>
    </row>
    <row r="178" spans="1:8" x14ac:dyDescent="0.3">
      <c r="A178" s="87">
        <v>45412.347280092596</v>
      </c>
      <c r="B178" s="15" t="s">
        <v>69</v>
      </c>
      <c r="C178" s="87">
        <v>45412.347303240742</v>
      </c>
      <c r="D178" s="15">
        <v>0.3</v>
      </c>
      <c r="E178" s="15"/>
      <c r="F178" s="80" t="s">
        <v>211</v>
      </c>
      <c r="G178" s="80" t="s">
        <v>8</v>
      </c>
      <c r="H178" s="15"/>
    </row>
    <row r="179" spans="1:8" x14ac:dyDescent="0.3">
      <c r="A179" s="87">
        <v>45412.347280092596</v>
      </c>
      <c r="B179" s="15" t="s">
        <v>69</v>
      </c>
      <c r="C179" s="87">
        <v>45412.347314814811</v>
      </c>
      <c r="D179" s="15">
        <v>0.3</v>
      </c>
      <c r="E179" s="15"/>
      <c r="F179" s="80" t="s">
        <v>211</v>
      </c>
      <c r="G179" s="80" t="s">
        <v>8</v>
      </c>
      <c r="H179" s="15"/>
    </row>
    <row r="180" spans="1:8" x14ac:dyDescent="0.3">
      <c r="A180" s="87">
        <v>45412.347314814811</v>
      </c>
      <c r="B180" s="15" t="s">
        <v>69</v>
      </c>
      <c r="C180" s="87">
        <v>45412.347326388888</v>
      </c>
      <c r="D180" s="15">
        <v>0.3</v>
      </c>
      <c r="E180" s="15"/>
      <c r="F180" s="80" t="s">
        <v>211</v>
      </c>
      <c r="G180" s="80" t="s">
        <v>8</v>
      </c>
      <c r="H180" s="15"/>
    </row>
    <row r="181" spans="1:8" x14ac:dyDescent="0.3">
      <c r="A181" s="87">
        <v>45412.347314814811</v>
      </c>
      <c r="B181" s="15" t="s">
        <v>69</v>
      </c>
      <c r="C181" s="87">
        <v>45412.347326388888</v>
      </c>
      <c r="D181" s="15">
        <v>0.3</v>
      </c>
      <c r="E181" s="15"/>
      <c r="F181" s="80" t="s">
        <v>211</v>
      </c>
      <c r="G181" s="80" t="s">
        <v>8</v>
      </c>
      <c r="H181" s="15"/>
    </row>
    <row r="182" spans="1:8" x14ac:dyDescent="0.3">
      <c r="A182" s="87">
        <v>45412.348344907405</v>
      </c>
      <c r="B182" s="15" t="s">
        <v>69</v>
      </c>
      <c r="C182" s="87">
        <v>45412.348356481481</v>
      </c>
      <c r="D182" s="15">
        <v>0.3</v>
      </c>
      <c r="E182" s="15"/>
      <c r="F182" s="80" t="s">
        <v>211</v>
      </c>
      <c r="G182" s="80" t="s">
        <v>8</v>
      </c>
      <c r="H182" s="15"/>
    </row>
    <row r="183" spans="1:8" x14ac:dyDescent="0.3">
      <c r="A183" s="87">
        <v>45412.348344907405</v>
      </c>
      <c r="B183" s="15" t="s">
        <v>69</v>
      </c>
      <c r="C183" s="87">
        <v>45412.348356481481</v>
      </c>
      <c r="D183" s="15">
        <v>0.3</v>
      </c>
      <c r="E183" s="15"/>
      <c r="F183" s="80" t="s">
        <v>211</v>
      </c>
      <c r="G183" s="80" t="s">
        <v>8</v>
      </c>
      <c r="H183" s="15"/>
    </row>
    <row r="184" spans="1:8" x14ac:dyDescent="0.3">
      <c r="A184" s="87">
        <v>45412.348599537036</v>
      </c>
      <c r="B184" s="15" t="s">
        <v>69</v>
      </c>
      <c r="C184" s="87">
        <v>45412.348611111112</v>
      </c>
      <c r="D184" s="15">
        <v>0.3</v>
      </c>
      <c r="E184" s="15"/>
      <c r="F184" s="80" t="s">
        <v>211</v>
      </c>
      <c r="G184" s="80" t="s">
        <v>8</v>
      </c>
      <c r="H184" s="15"/>
    </row>
    <row r="185" spans="1:8" x14ac:dyDescent="0.3">
      <c r="A185" s="89">
        <v>45412.580451388887</v>
      </c>
      <c r="B185" s="19" t="s">
        <v>277</v>
      </c>
      <c r="C185" s="89">
        <v>45412.580451388887</v>
      </c>
      <c r="D185" s="19"/>
      <c r="E185" s="19">
        <v>18547.2</v>
      </c>
      <c r="F185" s="19" t="s">
        <v>527</v>
      </c>
      <c r="G185" s="19" t="s">
        <v>9</v>
      </c>
      <c r="H185" s="19"/>
    </row>
    <row r="186" spans="1:8" x14ac:dyDescent="0.3">
      <c r="A186" s="87">
        <v>45412.58116898148</v>
      </c>
      <c r="B186" s="15" t="s">
        <v>69</v>
      </c>
      <c r="C186" s="87">
        <v>45412.581192129626</v>
      </c>
      <c r="D186" s="15">
        <v>0.3</v>
      </c>
      <c r="E186" s="15"/>
      <c r="F186" s="80" t="s">
        <v>203</v>
      </c>
      <c r="G186" s="80" t="s">
        <v>8</v>
      </c>
      <c r="H186" s="15"/>
    </row>
    <row r="187" spans="1:8" x14ac:dyDescent="0.3">
      <c r="A187" s="89">
        <v>45412.60359953704</v>
      </c>
      <c r="B187" s="19" t="s">
        <v>346</v>
      </c>
      <c r="C187" s="89">
        <v>45412.60359953704</v>
      </c>
      <c r="D187" s="19"/>
      <c r="E187" s="19">
        <v>11016</v>
      </c>
      <c r="F187" s="19" t="s">
        <v>528</v>
      </c>
      <c r="G187" s="19" t="s">
        <v>9</v>
      </c>
      <c r="H187" s="19"/>
    </row>
    <row r="188" spans="1:8" x14ac:dyDescent="0.3">
      <c r="A188" s="87">
        <v>45412.604305555556</v>
      </c>
      <c r="B188" s="15" t="s">
        <v>69</v>
      </c>
      <c r="C188" s="87">
        <v>45412.604317129626</v>
      </c>
      <c r="D188" s="15">
        <v>0.3</v>
      </c>
      <c r="E188" s="15"/>
      <c r="F188" s="80" t="s">
        <v>203</v>
      </c>
      <c r="G188" s="80" t="s">
        <v>8</v>
      </c>
      <c r="H188" s="15"/>
    </row>
    <row r="189" spans="1:8" x14ac:dyDescent="0.3">
      <c r="A189" s="88">
        <v>45412.652048611111</v>
      </c>
      <c r="B189" s="11" t="s">
        <v>110</v>
      </c>
      <c r="C189" s="88">
        <v>45412.652071759258</v>
      </c>
      <c r="D189" s="11">
        <v>3000</v>
      </c>
      <c r="E189" s="11"/>
      <c r="F189" s="11" t="s">
        <v>362</v>
      </c>
      <c r="G189" s="92" t="s">
        <v>56</v>
      </c>
      <c r="H189" s="11"/>
    </row>
    <row r="190" spans="1:8" x14ac:dyDescent="0.3">
      <c r="A190" s="87">
        <v>45412.652766203704</v>
      </c>
      <c r="B190" s="15" t="s">
        <v>69</v>
      </c>
      <c r="C190" s="87">
        <v>45412.652789351851</v>
      </c>
      <c r="D190" s="15">
        <v>0.3</v>
      </c>
      <c r="E190" s="15"/>
      <c r="F190" s="80" t="s">
        <v>211</v>
      </c>
      <c r="G190" s="80" t="s">
        <v>8</v>
      </c>
      <c r="H190" s="15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opLeftCell="B17" zoomScale="115" zoomScaleNormal="115" workbookViewId="0">
      <selection activeCell="B17" sqref="B17"/>
    </sheetView>
  </sheetViews>
  <sheetFormatPr baseColWidth="10" defaultColWidth="11.5546875" defaultRowHeight="14.4" x14ac:dyDescent="0.3"/>
  <cols>
    <col min="1" max="1" width="15.21875" bestFit="1" customWidth="1"/>
    <col min="2" max="2" width="41.21875" customWidth="1"/>
    <col min="3" max="3" width="15.21875" bestFit="1" customWidth="1"/>
    <col min="4" max="4" width="9.5546875" bestFit="1" customWidth="1"/>
    <col min="5" max="5" width="10" bestFit="1" customWidth="1"/>
    <col min="6" max="6" width="91.21875" bestFit="1" customWidth="1"/>
    <col min="7" max="7" width="19.5546875" customWidth="1"/>
    <col min="8" max="8" width="16.5546875" customWidth="1"/>
  </cols>
  <sheetData>
    <row r="1" spans="1:8" x14ac:dyDescent="0.3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">
      <c r="A2" s="87">
        <v>45413.087395833332</v>
      </c>
      <c r="B2" s="15" t="s">
        <v>69</v>
      </c>
      <c r="C2" s="87">
        <v>45413.087407407409</v>
      </c>
      <c r="D2" s="15">
        <v>7.2</v>
      </c>
      <c r="E2" s="15"/>
      <c r="F2" s="80" t="s">
        <v>137</v>
      </c>
      <c r="G2" s="80" t="s">
        <v>8</v>
      </c>
      <c r="H2" s="15"/>
    </row>
    <row r="3" spans="1:8" x14ac:dyDescent="0.3">
      <c r="A3" s="87">
        <v>45412.113634259258</v>
      </c>
      <c r="B3" s="15" t="s">
        <v>129</v>
      </c>
      <c r="C3" s="87">
        <v>45413.667187500003</v>
      </c>
      <c r="D3" s="15">
        <v>57.46</v>
      </c>
      <c r="E3" s="15"/>
      <c r="F3" s="80"/>
      <c r="G3" s="94" t="s">
        <v>57</v>
      </c>
      <c r="H3" s="15"/>
    </row>
    <row r="4" spans="1:8" x14ac:dyDescent="0.3">
      <c r="A4" s="87">
        <v>45412.464768518519</v>
      </c>
      <c r="B4" s="15" t="s">
        <v>529</v>
      </c>
      <c r="C4" s="87">
        <v>45413.688854166663</v>
      </c>
      <c r="D4" s="15">
        <v>35.700000000000003</v>
      </c>
      <c r="E4" s="15"/>
      <c r="F4" s="80"/>
      <c r="G4" s="94" t="s">
        <v>14</v>
      </c>
      <c r="H4" s="15"/>
    </row>
    <row r="5" spans="1:8" x14ac:dyDescent="0.3">
      <c r="A5" s="87">
        <v>45414.245150462964</v>
      </c>
      <c r="B5" s="15" t="s">
        <v>102</v>
      </c>
      <c r="C5" s="87">
        <v>45414.245150462964</v>
      </c>
      <c r="D5" s="15">
        <v>324</v>
      </c>
      <c r="E5" s="15"/>
      <c r="F5" s="80" t="s">
        <v>532</v>
      </c>
      <c r="G5" s="15" t="s">
        <v>24</v>
      </c>
      <c r="H5" s="15"/>
    </row>
    <row r="6" spans="1:8" x14ac:dyDescent="0.3">
      <c r="A6" s="89">
        <v>45414.308449074073</v>
      </c>
      <c r="B6" s="19" t="s">
        <v>282</v>
      </c>
      <c r="C6" s="89">
        <v>45414.308449074073</v>
      </c>
      <c r="D6" s="19"/>
      <c r="E6" s="19">
        <v>9576</v>
      </c>
      <c r="F6" s="19"/>
      <c r="G6" s="19" t="s">
        <v>9</v>
      </c>
      <c r="H6" s="19"/>
    </row>
    <row r="7" spans="1:8" x14ac:dyDescent="0.3">
      <c r="A7" s="89">
        <v>45414.312800925924</v>
      </c>
      <c r="B7" s="19" t="s">
        <v>135</v>
      </c>
      <c r="C7" s="89">
        <v>45414.312800925924</v>
      </c>
      <c r="D7" s="19"/>
      <c r="E7" s="19">
        <v>14868</v>
      </c>
      <c r="F7" s="19" t="s">
        <v>533</v>
      </c>
      <c r="G7" s="19" t="s">
        <v>9</v>
      </c>
      <c r="H7" s="19"/>
    </row>
    <row r="8" spans="1:8" x14ac:dyDescent="0.3">
      <c r="A8" s="89">
        <v>45414.317106481481</v>
      </c>
      <c r="B8" s="19" t="s">
        <v>125</v>
      </c>
      <c r="C8" s="89">
        <v>45414.317106481481</v>
      </c>
      <c r="D8" s="19"/>
      <c r="E8" s="19">
        <v>15876</v>
      </c>
      <c r="F8" s="19" t="s">
        <v>534</v>
      </c>
      <c r="G8" s="19" t="s">
        <v>9</v>
      </c>
      <c r="H8" s="19"/>
    </row>
    <row r="9" spans="1:8" x14ac:dyDescent="0.3">
      <c r="A9" s="89">
        <v>45414.325752314813</v>
      </c>
      <c r="B9" s="19" t="s">
        <v>278</v>
      </c>
      <c r="C9" s="89">
        <v>45414.325752314813</v>
      </c>
      <c r="D9" s="19"/>
      <c r="E9" s="19">
        <v>14268</v>
      </c>
      <c r="F9" s="19" t="s">
        <v>535</v>
      </c>
      <c r="G9" s="19" t="s">
        <v>9</v>
      </c>
      <c r="H9" s="19"/>
    </row>
    <row r="10" spans="1:8" x14ac:dyDescent="0.3">
      <c r="A10" s="89">
        <v>45414.336898148147</v>
      </c>
      <c r="B10" s="19" t="s">
        <v>127</v>
      </c>
      <c r="C10" s="89">
        <v>45414.336898148147</v>
      </c>
      <c r="D10" s="19"/>
      <c r="E10" s="19">
        <v>14040</v>
      </c>
      <c r="F10" s="19" t="s">
        <v>536</v>
      </c>
      <c r="G10" s="19" t="s">
        <v>9</v>
      </c>
      <c r="H10" s="19"/>
    </row>
    <row r="11" spans="1:8" x14ac:dyDescent="0.3">
      <c r="A11" s="87">
        <v>45412.653541666667</v>
      </c>
      <c r="B11" s="15" t="s">
        <v>530</v>
      </c>
      <c r="C11" s="87">
        <v>45414.340960648151</v>
      </c>
      <c r="D11" s="15">
        <v>256.8</v>
      </c>
      <c r="E11" s="15"/>
      <c r="F11" s="80" t="s">
        <v>537</v>
      </c>
      <c r="G11" s="80" t="s">
        <v>58</v>
      </c>
      <c r="H11" s="15"/>
    </row>
    <row r="12" spans="1:8" x14ac:dyDescent="0.3">
      <c r="A12" s="88">
        <v>45412.65388888889</v>
      </c>
      <c r="B12" s="11" t="s">
        <v>531</v>
      </c>
      <c r="C12" s="88">
        <v>45414.341087962966</v>
      </c>
      <c r="D12" s="11">
        <v>79.97</v>
      </c>
      <c r="E12" s="11"/>
      <c r="F12" s="11" t="s">
        <v>538</v>
      </c>
      <c r="G12" s="11" t="s">
        <v>12</v>
      </c>
      <c r="H12" s="11"/>
    </row>
    <row r="13" spans="1:8" x14ac:dyDescent="0.3">
      <c r="A13" s="89">
        <v>45414.351724537039</v>
      </c>
      <c r="B13" s="19" t="s">
        <v>278</v>
      </c>
      <c r="C13" s="89">
        <v>45414.351724537039</v>
      </c>
      <c r="D13" s="19"/>
      <c r="E13" s="19">
        <v>10488</v>
      </c>
      <c r="F13" s="19" t="s">
        <v>539</v>
      </c>
      <c r="G13" s="19" t="s">
        <v>9</v>
      </c>
      <c r="H13" s="19"/>
    </row>
    <row r="14" spans="1:8" x14ac:dyDescent="0.3">
      <c r="A14" s="89">
        <v>45414.359699074077</v>
      </c>
      <c r="B14" s="19" t="s">
        <v>338</v>
      </c>
      <c r="C14" s="89">
        <v>45414.359699074077</v>
      </c>
      <c r="D14" s="19"/>
      <c r="E14" s="19">
        <v>8640</v>
      </c>
      <c r="F14" s="19" t="s">
        <v>540</v>
      </c>
      <c r="G14" s="19" t="s">
        <v>9</v>
      </c>
      <c r="H14" s="19"/>
    </row>
    <row r="15" spans="1:8" x14ac:dyDescent="0.3">
      <c r="A15" s="89">
        <v>45414.603668981479</v>
      </c>
      <c r="B15" s="19" t="s">
        <v>441</v>
      </c>
      <c r="C15" s="89">
        <v>45414.603668981479</v>
      </c>
      <c r="D15" s="19"/>
      <c r="E15" s="19">
        <v>20160</v>
      </c>
      <c r="F15" s="19" t="s">
        <v>543</v>
      </c>
      <c r="G15" s="19" t="s">
        <v>9</v>
      </c>
      <c r="H15" s="19"/>
    </row>
    <row r="16" spans="1:8" x14ac:dyDescent="0.3">
      <c r="A16" s="87">
        <v>45413.877303240741</v>
      </c>
      <c r="B16" s="15" t="s">
        <v>130</v>
      </c>
      <c r="C16" s="87">
        <v>45414.621331018519</v>
      </c>
      <c r="D16" s="15">
        <v>11.56</v>
      </c>
      <c r="E16" s="15"/>
      <c r="F16" s="80"/>
      <c r="G16" s="80" t="s">
        <v>59</v>
      </c>
      <c r="H16" s="15"/>
    </row>
    <row r="17" spans="1:8" x14ac:dyDescent="0.3">
      <c r="A17" s="90">
        <v>45415.351724537039</v>
      </c>
      <c r="B17" s="22" t="s">
        <v>170</v>
      </c>
      <c r="C17" s="90">
        <v>45415.351724537039</v>
      </c>
      <c r="D17" s="22">
        <v>10800</v>
      </c>
      <c r="E17" s="22"/>
      <c r="F17" s="22" t="s">
        <v>544</v>
      </c>
      <c r="G17" s="22" t="s">
        <v>1083</v>
      </c>
      <c r="H17" s="22"/>
    </row>
    <row r="18" spans="1:8" x14ac:dyDescent="0.3">
      <c r="A18" s="90">
        <v>45415.351759259262</v>
      </c>
      <c r="B18" s="22" t="s">
        <v>280</v>
      </c>
      <c r="C18" s="90">
        <v>45415.351759259262</v>
      </c>
      <c r="D18" s="22">
        <v>15120</v>
      </c>
      <c r="E18" s="22"/>
      <c r="F18" s="22" t="s">
        <v>545</v>
      </c>
      <c r="G18" s="22" t="s">
        <v>10</v>
      </c>
      <c r="H18" s="22"/>
    </row>
    <row r="19" spans="1:8" x14ac:dyDescent="0.3">
      <c r="A19" s="90">
        <v>45415.35328703704</v>
      </c>
      <c r="B19" s="22" t="s">
        <v>358</v>
      </c>
      <c r="C19" s="90">
        <v>45415.35328703704</v>
      </c>
      <c r="D19" s="22">
        <v>8112</v>
      </c>
      <c r="E19" s="22"/>
      <c r="F19" s="22" t="s">
        <v>546</v>
      </c>
      <c r="G19" s="22" t="s">
        <v>10</v>
      </c>
      <c r="H19" s="22"/>
    </row>
    <row r="20" spans="1:8" x14ac:dyDescent="0.3">
      <c r="A20" s="90">
        <v>45415.352060185185</v>
      </c>
      <c r="B20" s="22" t="s">
        <v>291</v>
      </c>
      <c r="C20" s="90">
        <v>45415.418842592589</v>
      </c>
      <c r="D20" s="22">
        <v>11844</v>
      </c>
      <c r="E20" s="22"/>
      <c r="F20" s="22" t="s">
        <v>547</v>
      </c>
      <c r="G20" s="22" t="s">
        <v>10</v>
      </c>
      <c r="H20" s="22"/>
    </row>
    <row r="21" spans="1:8" x14ac:dyDescent="0.3">
      <c r="A21" s="90">
        <v>45415.352071759262</v>
      </c>
      <c r="B21" s="22" t="s">
        <v>171</v>
      </c>
      <c r="C21" s="90">
        <v>45415.418912037036</v>
      </c>
      <c r="D21" s="22">
        <v>4423.2</v>
      </c>
      <c r="E21" s="22"/>
      <c r="F21" s="22" t="s">
        <v>548</v>
      </c>
      <c r="G21" s="22" t="s">
        <v>10</v>
      </c>
      <c r="H21" s="22"/>
    </row>
    <row r="22" spans="1:8" x14ac:dyDescent="0.3">
      <c r="A22" s="90">
        <v>45415.353263888886</v>
      </c>
      <c r="B22" s="22" t="s">
        <v>412</v>
      </c>
      <c r="C22" s="90">
        <v>45415.418935185182</v>
      </c>
      <c r="D22" s="22">
        <v>432</v>
      </c>
      <c r="E22" s="22"/>
      <c r="F22" s="22" t="s">
        <v>549</v>
      </c>
      <c r="G22" s="22" t="s">
        <v>10</v>
      </c>
      <c r="H22" s="22"/>
    </row>
    <row r="23" spans="1:8" x14ac:dyDescent="0.3">
      <c r="A23" s="90">
        <v>45415.353298611109</v>
      </c>
      <c r="B23" s="22" t="s">
        <v>171</v>
      </c>
      <c r="C23" s="90">
        <v>45415.418946759259</v>
      </c>
      <c r="D23" s="22">
        <v>5846.4</v>
      </c>
      <c r="E23" s="22"/>
      <c r="F23" s="22" t="s">
        <v>550</v>
      </c>
      <c r="G23" s="22" t="s">
        <v>10</v>
      </c>
      <c r="H23" s="22"/>
    </row>
    <row r="24" spans="1:8" x14ac:dyDescent="0.3">
      <c r="A24" s="90">
        <v>45415.352094907408</v>
      </c>
      <c r="B24" s="22" t="s">
        <v>171</v>
      </c>
      <c r="C24" s="90">
        <v>45415.418946759259</v>
      </c>
      <c r="D24" s="22">
        <v>6000</v>
      </c>
      <c r="E24" s="22"/>
      <c r="F24" s="22" t="s">
        <v>551</v>
      </c>
      <c r="G24" s="22" t="s">
        <v>10</v>
      </c>
      <c r="H24" s="22"/>
    </row>
    <row r="25" spans="1:8" x14ac:dyDescent="0.3">
      <c r="A25" s="90">
        <v>45415.353298611109</v>
      </c>
      <c r="B25" s="22" t="s">
        <v>412</v>
      </c>
      <c r="C25" s="90">
        <v>45415.418993055559</v>
      </c>
      <c r="D25" s="22">
        <v>2189.4</v>
      </c>
      <c r="E25" s="22"/>
      <c r="F25" s="22" t="s">
        <v>552</v>
      </c>
      <c r="G25" s="22" t="s">
        <v>10</v>
      </c>
      <c r="H25" s="22"/>
    </row>
    <row r="26" spans="1:8" x14ac:dyDescent="0.3">
      <c r="A26" s="90">
        <v>45415.352094907408</v>
      </c>
      <c r="B26" s="22" t="s">
        <v>171</v>
      </c>
      <c r="C26" s="90">
        <v>45415.419039351851</v>
      </c>
      <c r="D26" s="22">
        <v>840</v>
      </c>
      <c r="E26" s="22"/>
      <c r="F26" s="22" t="s">
        <v>551</v>
      </c>
      <c r="G26" s="22" t="s">
        <v>10</v>
      </c>
      <c r="H26" s="22"/>
    </row>
    <row r="27" spans="1:8" x14ac:dyDescent="0.3">
      <c r="A27" s="88">
        <v>45416.731990740744</v>
      </c>
      <c r="B27" s="11" t="s">
        <v>110</v>
      </c>
      <c r="C27" s="88">
        <v>45416.732002314813</v>
      </c>
      <c r="D27" s="11">
        <v>623.63</v>
      </c>
      <c r="E27" s="11"/>
      <c r="F27" s="11" t="s">
        <v>553</v>
      </c>
      <c r="G27" s="92" t="s">
        <v>13</v>
      </c>
      <c r="H27" s="11"/>
    </row>
    <row r="28" spans="1:8" x14ac:dyDescent="0.3">
      <c r="A28" s="88">
        <v>45415.418819444443</v>
      </c>
      <c r="B28" s="11" t="s">
        <v>107</v>
      </c>
      <c r="C28" s="88">
        <v>45418.002939814818</v>
      </c>
      <c r="D28" s="11">
        <v>349.9</v>
      </c>
      <c r="E28" s="11"/>
      <c r="F28" s="11" t="s">
        <v>73</v>
      </c>
      <c r="G28" s="92" t="s">
        <v>62</v>
      </c>
      <c r="H28" s="11"/>
    </row>
    <row r="29" spans="1:8" x14ac:dyDescent="0.3">
      <c r="A29" s="88">
        <v>45415.418819444443</v>
      </c>
      <c r="B29" s="11" t="s">
        <v>123</v>
      </c>
      <c r="C29" s="88">
        <v>45418.004027777781</v>
      </c>
      <c r="D29" s="11">
        <v>489.84</v>
      </c>
      <c r="E29" s="11"/>
      <c r="F29" s="11" t="s">
        <v>78</v>
      </c>
      <c r="G29" s="92" t="s">
        <v>62</v>
      </c>
      <c r="H29" s="11"/>
    </row>
    <row r="30" spans="1:8" x14ac:dyDescent="0.3">
      <c r="A30" s="88">
        <v>45415.418657407405</v>
      </c>
      <c r="B30" s="11" t="s">
        <v>122</v>
      </c>
      <c r="C30" s="88">
        <v>45418.00403935185</v>
      </c>
      <c r="D30" s="11">
        <v>264.22000000000003</v>
      </c>
      <c r="E30" s="11"/>
      <c r="F30" s="11" t="s">
        <v>83</v>
      </c>
      <c r="G30" s="92" t="s">
        <v>62</v>
      </c>
      <c r="H30" s="11"/>
    </row>
    <row r="31" spans="1:8" x14ac:dyDescent="0.3">
      <c r="A31" s="88">
        <v>45415.418680555558</v>
      </c>
      <c r="B31" s="11" t="s">
        <v>541</v>
      </c>
      <c r="C31" s="88">
        <v>45418.004074074073</v>
      </c>
      <c r="D31" s="11">
        <v>596.44000000000005</v>
      </c>
      <c r="E31" s="11"/>
      <c r="F31" s="11" t="s">
        <v>240</v>
      </c>
      <c r="G31" s="92" t="s">
        <v>62</v>
      </c>
      <c r="H31" s="11"/>
    </row>
    <row r="32" spans="1:8" x14ac:dyDescent="0.3">
      <c r="A32" s="88">
        <v>45415.418842592589</v>
      </c>
      <c r="B32" s="11" t="s">
        <v>301</v>
      </c>
      <c r="C32" s="88">
        <v>45418.00408564815</v>
      </c>
      <c r="D32" s="11">
        <v>374.89</v>
      </c>
      <c r="E32" s="11"/>
      <c r="F32" s="11" t="s">
        <v>307</v>
      </c>
      <c r="G32" s="92" t="s">
        <v>62</v>
      </c>
      <c r="H32" s="11"/>
    </row>
    <row r="33" spans="1:8" x14ac:dyDescent="0.3">
      <c r="A33" s="88">
        <v>45415.418541666666</v>
      </c>
      <c r="B33" s="11" t="s">
        <v>119</v>
      </c>
      <c r="C33" s="88">
        <v>45418.00408564815</v>
      </c>
      <c r="D33" s="11">
        <v>649.78</v>
      </c>
      <c r="E33" s="11"/>
      <c r="F33" s="11" t="s">
        <v>85</v>
      </c>
      <c r="G33" s="92" t="s">
        <v>62</v>
      </c>
      <c r="H33" s="11"/>
    </row>
    <row r="34" spans="1:8" x14ac:dyDescent="0.3">
      <c r="A34" s="88">
        <v>45415.418541666666</v>
      </c>
      <c r="B34" s="11" t="s">
        <v>106</v>
      </c>
      <c r="C34" s="88">
        <v>45418.00408564815</v>
      </c>
      <c r="D34" s="11">
        <v>671.2</v>
      </c>
      <c r="E34" s="11"/>
      <c r="F34" s="11" t="s">
        <v>93</v>
      </c>
      <c r="G34" s="92" t="s">
        <v>62</v>
      </c>
      <c r="H34" s="11"/>
    </row>
    <row r="35" spans="1:8" x14ac:dyDescent="0.3">
      <c r="A35" s="88">
        <v>45415.418807870374</v>
      </c>
      <c r="B35" s="11" t="s">
        <v>302</v>
      </c>
      <c r="C35" s="88">
        <v>45418.00409722222</v>
      </c>
      <c r="D35" s="11">
        <v>684.77</v>
      </c>
      <c r="E35" s="11"/>
      <c r="F35" s="11" t="s">
        <v>276</v>
      </c>
      <c r="G35" s="92" t="s">
        <v>62</v>
      </c>
      <c r="H35" s="11"/>
    </row>
    <row r="36" spans="1:8" x14ac:dyDescent="0.3">
      <c r="A36" s="88">
        <v>45415.418865740743</v>
      </c>
      <c r="B36" s="11" t="s">
        <v>105</v>
      </c>
      <c r="C36" s="88">
        <v>45418.004108796296</v>
      </c>
      <c r="D36" s="11">
        <v>367.04</v>
      </c>
      <c r="E36" s="11"/>
      <c r="F36" s="11" t="s">
        <v>84</v>
      </c>
      <c r="G36" s="92" t="s">
        <v>62</v>
      </c>
      <c r="H36" s="11"/>
    </row>
    <row r="37" spans="1:8" x14ac:dyDescent="0.3">
      <c r="A37" s="88">
        <v>45415.418715277781</v>
      </c>
      <c r="B37" s="11" t="s">
        <v>113</v>
      </c>
      <c r="C37" s="88">
        <v>45418.004108796296</v>
      </c>
      <c r="D37" s="11">
        <v>987</v>
      </c>
      <c r="E37" s="11"/>
      <c r="F37" s="11" t="s">
        <v>90</v>
      </c>
      <c r="G37" s="92" t="s">
        <v>62</v>
      </c>
      <c r="H37" s="11"/>
    </row>
    <row r="38" spans="1:8" x14ac:dyDescent="0.3">
      <c r="A38" s="88">
        <v>45415.418645833335</v>
      </c>
      <c r="B38" s="11" t="s">
        <v>109</v>
      </c>
      <c r="C38" s="88">
        <v>45418.004131944443</v>
      </c>
      <c r="D38" s="11">
        <v>297.47000000000003</v>
      </c>
      <c r="E38" s="11"/>
      <c r="F38" s="11" t="s">
        <v>143</v>
      </c>
      <c r="G38" s="92" t="s">
        <v>62</v>
      </c>
      <c r="H38" s="11"/>
    </row>
    <row r="39" spans="1:8" x14ac:dyDescent="0.3">
      <c r="A39" s="88">
        <v>45415.41851851852</v>
      </c>
      <c r="B39" s="11" t="s">
        <v>384</v>
      </c>
      <c r="C39" s="88">
        <v>45418.004131944443</v>
      </c>
      <c r="D39" s="11">
        <v>667.36</v>
      </c>
      <c r="E39" s="11"/>
      <c r="F39" s="11" t="s">
        <v>237</v>
      </c>
      <c r="G39" s="92" t="s">
        <v>62</v>
      </c>
      <c r="H39" s="11"/>
    </row>
    <row r="40" spans="1:8" x14ac:dyDescent="0.3">
      <c r="A40" s="88">
        <v>45415.418506944443</v>
      </c>
      <c r="B40" s="11" t="s">
        <v>299</v>
      </c>
      <c r="C40" s="88">
        <v>45418.004143518519</v>
      </c>
      <c r="D40" s="11">
        <v>397.86</v>
      </c>
      <c r="E40" s="11"/>
      <c r="F40" s="11" t="s">
        <v>236</v>
      </c>
      <c r="G40" s="92" t="s">
        <v>62</v>
      </c>
      <c r="H40" s="11"/>
    </row>
    <row r="41" spans="1:8" x14ac:dyDescent="0.3">
      <c r="A41" s="88">
        <v>45415.418703703705</v>
      </c>
      <c r="B41" s="11" t="s">
        <v>116</v>
      </c>
      <c r="C41" s="88">
        <v>45418.004155092596</v>
      </c>
      <c r="D41" s="11">
        <v>492.7</v>
      </c>
      <c r="E41" s="11"/>
      <c r="F41" s="11" t="s">
        <v>95</v>
      </c>
      <c r="G41" s="92" t="s">
        <v>62</v>
      </c>
      <c r="H41" s="11"/>
    </row>
    <row r="42" spans="1:8" x14ac:dyDescent="0.3">
      <c r="A42" s="88">
        <v>45415.418668981481</v>
      </c>
      <c r="B42" s="11" t="s">
        <v>104</v>
      </c>
      <c r="C42" s="88">
        <v>45418.004166666666</v>
      </c>
      <c r="D42" s="11">
        <v>159.97999999999999</v>
      </c>
      <c r="E42" s="11"/>
      <c r="F42" s="11" t="s">
        <v>76</v>
      </c>
      <c r="G42" s="92" t="s">
        <v>62</v>
      </c>
      <c r="H42" s="11"/>
    </row>
    <row r="43" spans="1:8" x14ac:dyDescent="0.3">
      <c r="A43" s="88">
        <v>45415.418645833335</v>
      </c>
      <c r="B43" s="11" t="s">
        <v>108</v>
      </c>
      <c r="C43" s="88">
        <v>45418.004178240742</v>
      </c>
      <c r="D43" s="11">
        <v>342.76</v>
      </c>
      <c r="E43" s="11"/>
      <c r="F43" s="11" t="s">
        <v>82</v>
      </c>
      <c r="G43" s="92" t="s">
        <v>62</v>
      </c>
      <c r="H43" s="11"/>
    </row>
    <row r="44" spans="1:8" x14ac:dyDescent="0.3">
      <c r="A44" s="88">
        <v>45415.418692129628</v>
      </c>
      <c r="B44" s="11" t="s">
        <v>110</v>
      </c>
      <c r="C44" s="88">
        <v>45418.004189814812</v>
      </c>
      <c r="D44" s="11">
        <v>445.58</v>
      </c>
      <c r="E44" s="11"/>
      <c r="F44" s="11" t="s">
        <v>144</v>
      </c>
      <c r="G44" s="92" t="s">
        <v>62</v>
      </c>
      <c r="H44" s="11"/>
    </row>
    <row r="45" spans="1:8" x14ac:dyDescent="0.3">
      <c r="A45" s="88">
        <v>45415.418553240743</v>
      </c>
      <c r="B45" s="11" t="s">
        <v>115</v>
      </c>
      <c r="C45" s="88">
        <v>45418.004189814812</v>
      </c>
      <c r="D45" s="11">
        <v>572.79999999999995</v>
      </c>
      <c r="E45" s="11"/>
      <c r="F45" s="11" t="s">
        <v>147</v>
      </c>
      <c r="G45" s="92" t="s">
        <v>62</v>
      </c>
      <c r="H45" s="11"/>
    </row>
    <row r="46" spans="1:8" x14ac:dyDescent="0.3">
      <c r="A46" s="88">
        <v>45415.418854166666</v>
      </c>
      <c r="B46" s="11" t="s">
        <v>114</v>
      </c>
      <c r="C46" s="88">
        <v>45418.004201388889</v>
      </c>
      <c r="D46" s="11">
        <v>331.2</v>
      </c>
      <c r="E46" s="11"/>
      <c r="F46" s="11" t="s">
        <v>146</v>
      </c>
      <c r="G46" s="92" t="s">
        <v>62</v>
      </c>
      <c r="H46" s="11"/>
    </row>
    <row r="47" spans="1:8" x14ac:dyDescent="0.3">
      <c r="A47" s="88">
        <v>45415.418622685182</v>
      </c>
      <c r="B47" s="11" t="s">
        <v>542</v>
      </c>
      <c r="C47" s="88">
        <v>45418.004212962966</v>
      </c>
      <c r="D47" s="11">
        <v>224.95</v>
      </c>
      <c r="E47" s="11"/>
      <c r="F47" s="11" t="s">
        <v>518</v>
      </c>
      <c r="G47" s="92" t="s">
        <v>62</v>
      </c>
      <c r="H47" s="11"/>
    </row>
    <row r="48" spans="1:8" x14ac:dyDescent="0.3">
      <c r="A48" s="88">
        <v>45415.418807870374</v>
      </c>
      <c r="B48" s="11" t="s">
        <v>121</v>
      </c>
      <c r="C48" s="88">
        <v>45418.004224537035</v>
      </c>
      <c r="D48" s="11">
        <v>139.4</v>
      </c>
      <c r="E48" s="11"/>
      <c r="F48" s="11" t="s">
        <v>149</v>
      </c>
      <c r="G48" s="92" t="s">
        <v>62</v>
      </c>
      <c r="H48" s="11"/>
    </row>
    <row r="49" spans="1:8" x14ac:dyDescent="0.3">
      <c r="A49" s="88">
        <v>45415.418726851851</v>
      </c>
      <c r="B49" s="11" t="s">
        <v>118</v>
      </c>
      <c r="C49" s="88">
        <v>45418.004224537035</v>
      </c>
      <c r="D49" s="11">
        <v>206.38</v>
      </c>
      <c r="E49" s="11"/>
      <c r="F49" s="11" t="s">
        <v>96</v>
      </c>
      <c r="G49" s="92" t="s">
        <v>62</v>
      </c>
      <c r="H49" s="11"/>
    </row>
    <row r="50" spans="1:8" x14ac:dyDescent="0.3">
      <c r="A50" s="89">
        <v>45418.70008101852</v>
      </c>
      <c r="B50" s="19" t="s">
        <v>281</v>
      </c>
      <c r="C50" s="89">
        <v>45418.70008101852</v>
      </c>
      <c r="D50" s="19"/>
      <c r="E50" s="19">
        <v>12852</v>
      </c>
      <c r="F50" s="19" t="s">
        <v>554</v>
      </c>
      <c r="G50" s="19" t="s">
        <v>9</v>
      </c>
      <c r="H50" s="19"/>
    </row>
    <row r="51" spans="1:8" x14ac:dyDescent="0.3">
      <c r="A51" s="89">
        <v>45419.310740740744</v>
      </c>
      <c r="B51" s="19" t="s">
        <v>338</v>
      </c>
      <c r="C51" s="89">
        <v>45419.310740740744</v>
      </c>
      <c r="D51" s="19"/>
      <c r="E51" s="19">
        <v>10080</v>
      </c>
      <c r="F51" s="19" t="s">
        <v>555</v>
      </c>
      <c r="G51" s="19" t="s">
        <v>9</v>
      </c>
      <c r="H51" s="19"/>
    </row>
    <row r="52" spans="1:8" x14ac:dyDescent="0.3">
      <c r="A52" s="89">
        <v>45419.594710648147</v>
      </c>
      <c r="B52" s="19" t="s">
        <v>177</v>
      </c>
      <c r="C52" s="89">
        <v>45419.594710648147</v>
      </c>
      <c r="D52" s="19"/>
      <c r="E52" s="19">
        <v>8580</v>
      </c>
      <c r="F52" s="19" t="s">
        <v>557</v>
      </c>
      <c r="G52" s="19" t="s">
        <v>9</v>
      </c>
      <c r="H52" s="19"/>
    </row>
    <row r="53" spans="1:8" x14ac:dyDescent="0.3">
      <c r="A53" s="90">
        <v>45420.240937499999</v>
      </c>
      <c r="B53" s="22" t="s">
        <v>223</v>
      </c>
      <c r="C53" s="90">
        <v>45420.240937499999</v>
      </c>
      <c r="D53" s="22">
        <v>7848</v>
      </c>
      <c r="E53" s="22"/>
      <c r="F53" s="22" t="s">
        <v>587</v>
      </c>
      <c r="G53" s="22" t="s">
        <v>586</v>
      </c>
      <c r="H53" s="22"/>
    </row>
    <row r="54" spans="1:8" x14ac:dyDescent="0.3">
      <c r="A54" s="89">
        <v>45420.312638888892</v>
      </c>
      <c r="B54" s="19" t="s">
        <v>169</v>
      </c>
      <c r="C54" s="89">
        <v>45420.312638888892</v>
      </c>
      <c r="D54" s="19"/>
      <c r="E54" s="19">
        <v>15246</v>
      </c>
      <c r="F54" s="19" t="s">
        <v>558</v>
      </c>
      <c r="G54" s="19" t="s">
        <v>9</v>
      </c>
      <c r="H54" s="19"/>
    </row>
    <row r="55" spans="1:8" x14ac:dyDescent="0.3">
      <c r="A55" s="89">
        <v>45420.316307870373</v>
      </c>
      <c r="B55" s="19" t="s">
        <v>133</v>
      </c>
      <c r="C55" s="89">
        <v>45420.316307870373</v>
      </c>
      <c r="D55" s="19"/>
      <c r="E55" s="19">
        <v>12600</v>
      </c>
      <c r="F55" s="19" t="s">
        <v>559</v>
      </c>
      <c r="G55" s="19" t="s">
        <v>9</v>
      </c>
      <c r="H55" s="19"/>
    </row>
    <row r="56" spans="1:8" x14ac:dyDescent="0.3">
      <c r="A56" s="87">
        <v>45419.526006944441</v>
      </c>
      <c r="B56" s="15" t="s">
        <v>129</v>
      </c>
      <c r="C56" s="87">
        <v>45420.69935185185</v>
      </c>
      <c r="D56" s="15">
        <v>114.91</v>
      </c>
      <c r="E56" s="15"/>
      <c r="F56" s="80"/>
      <c r="G56" s="15" t="s">
        <v>57</v>
      </c>
      <c r="H56" s="15"/>
    </row>
    <row r="57" spans="1:8" x14ac:dyDescent="0.3">
      <c r="A57" s="89">
        <v>45422.295011574075</v>
      </c>
      <c r="B57" s="19" t="s">
        <v>160</v>
      </c>
      <c r="C57" s="89">
        <v>45422.295011574075</v>
      </c>
      <c r="D57" s="19"/>
      <c r="E57" s="19">
        <v>13104</v>
      </c>
      <c r="F57" s="19" t="s">
        <v>560</v>
      </c>
      <c r="G57" s="19" t="s">
        <v>9</v>
      </c>
      <c r="H57" s="19"/>
    </row>
    <row r="58" spans="1:8" x14ac:dyDescent="0.3">
      <c r="A58" s="89">
        <v>45422.303101851852</v>
      </c>
      <c r="B58" s="19" t="s">
        <v>174</v>
      </c>
      <c r="C58" s="89">
        <v>45422.303101851852</v>
      </c>
      <c r="D58" s="19"/>
      <c r="E58" s="19">
        <v>26712</v>
      </c>
      <c r="F58" s="19" t="s">
        <v>561</v>
      </c>
      <c r="G58" s="19" t="s">
        <v>9</v>
      </c>
      <c r="H58" s="19"/>
    </row>
    <row r="59" spans="1:8" x14ac:dyDescent="0.3">
      <c r="A59" s="90">
        <v>45422.482557870368</v>
      </c>
      <c r="B59" s="22" t="s">
        <v>556</v>
      </c>
      <c r="C59" s="90">
        <v>45422.486087962963</v>
      </c>
      <c r="D59" s="22">
        <v>11653.96</v>
      </c>
      <c r="E59" s="22"/>
      <c r="F59" s="22" t="s">
        <v>562</v>
      </c>
      <c r="G59" s="22" t="s">
        <v>584</v>
      </c>
      <c r="H59" s="22"/>
    </row>
    <row r="60" spans="1:8" x14ac:dyDescent="0.3">
      <c r="A60" s="87">
        <v>45422.486793981479</v>
      </c>
      <c r="B60" s="15" t="s">
        <v>69</v>
      </c>
      <c r="C60" s="87">
        <v>45422.486805555556</v>
      </c>
      <c r="D60" s="15">
        <v>121.54</v>
      </c>
      <c r="E60" s="15"/>
      <c r="F60" s="80" t="s">
        <v>563</v>
      </c>
      <c r="G60" s="80" t="s">
        <v>8</v>
      </c>
      <c r="H60" s="15"/>
    </row>
    <row r="61" spans="1:8" x14ac:dyDescent="0.3">
      <c r="A61" s="90">
        <v>45422.489479166667</v>
      </c>
      <c r="B61" s="22" t="s">
        <v>556</v>
      </c>
      <c r="C61" s="90">
        <v>45422.493020833332</v>
      </c>
      <c r="D61" s="22">
        <v>10612.18</v>
      </c>
      <c r="E61" s="22"/>
      <c r="F61" s="22" t="s">
        <v>564</v>
      </c>
      <c r="G61" s="22" t="s">
        <v>584</v>
      </c>
      <c r="H61" s="22"/>
    </row>
    <row r="62" spans="1:8" x14ac:dyDescent="0.3">
      <c r="A62" s="87">
        <v>45422.493726851855</v>
      </c>
      <c r="B62" s="15" t="s">
        <v>69</v>
      </c>
      <c r="C62" s="87">
        <v>45422.493750000001</v>
      </c>
      <c r="D62" s="15">
        <v>111.13</v>
      </c>
      <c r="E62" s="15"/>
      <c r="F62" s="80" t="s">
        <v>563</v>
      </c>
      <c r="G62" s="80" t="s">
        <v>8</v>
      </c>
      <c r="H62" s="15"/>
    </row>
    <row r="63" spans="1:8" x14ac:dyDescent="0.3">
      <c r="A63" s="89">
        <v>45422.605706018519</v>
      </c>
      <c r="B63" s="19" t="s">
        <v>212</v>
      </c>
      <c r="C63" s="89">
        <v>45422.605717592596</v>
      </c>
      <c r="D63" s="19"/>
      <c r="E63" s="19">
        <v>982.8</v>
      </c>
      <c r="F63" s="19" t="s">
        <v>214</v>
      </c>
      <c r="G63" s="19" t="s">
        <v>9</v>
      </c>
      <c r="H63" s="19"/>
    </row>
    <row r="64" spans="1:8" x14ac:dyDescent="0.3">
      <c r="A64" s="87">
        <v>45422.167581018519</v>
      </c>
      <c r="B64" s="15" t="s">
        <v>390</v>
      </c>
      <c r="C64" s="87">
        <v>45423.660497685189</v>
      </c>
      <c r="D64" s="15">
        <v>22.99</v>
      </c>
      <c r="E64" s="15"/>
      <c r="F64" s="80"/>
      <c r="G64" s="94" t="s">
        <v>14</v>
      </c>
      <c r="H64" s="15"/>
    </row>
    <row r="65" spans="1:8" x14ac:dyDescent="0.3">
      <c r="A65" s="89">
        <v>45425.339942129627</v>
      </c>
      <c r="B65" s="19" t="s">
        <v>176</v>
      </c>
      <c r="C65" s="89">
        <v>45425.339942129627</v>
      </c>
      <c r="D65" s="19"/>
      <c r="E65" s="19">
        <v>17280</v>
      </c>
      <c r="F65" s="19" t="s">
        <v>565</v>
      </c>
      <c r="G65" s="19" t="s">
        <v>9</v>
      </c>
      <c r="H65" s="19"/>
    </row>
    <row r="66" spans="1:8" x14ac:dyDescent="0.3">
      <c r="A66" s="90">
        <v>45426.526365740741</v>
      </c>
      <c r="B66" s="22" t="s">
        <v>566</v>
      </c>
      <c r="C66" s="90">
        <v>45426.526365740741</v>
      </c>
      <c r="D66" s="22">
        <v>8736</v>
      </c>
      <c r="E66" s="22"/>
      <c r="F66" s="22" t="s">
        <v>568</v>
      </c>
      <c r="G66" s="22" t="s">
        <v>10</v>
      </c>
      <c r="H66" s="22"/>
    </row>
    <row r="67" spans="1:8" x14ac:dyDescent="0.3">
      <c r="A67" s="87">
        <v>45425.479467592595</v>
      </c>
      <c r="B67" s="15" t="s">
        <v>567</v>
      </c>
      <c r="C67" s="87">
        <v>45426.694560185184</v>
      </c>
      <c r="D67" s="15">
        <v>36.200000000000003</v>
      </c>
      <c r="E67" s="15"/>
      <c r="F67" s="80"/>
      <c r="G67" s="94" t="s">
        <v>14</v>
      </c>
      <c r="H67" s="15"/>
    </row>
    <row r="68" spans="1:8" x14ac:dyDescent="0.3">
      <c r="A68" s="87">
        <v>45427.260057870371</v>
      </c>
      <c r="B68" s="15" t="s">
        <v>213</v>
      </c>
      <c r="C68" s="87">
        <v>45427.260057870371</v>
      </c>
      <c r="D68" s="15">
        <v>2</v>
      </c>
      <c r="E68" s="15"/>
      <c r="F68" s="80"/>
      <c r="G68" s="94" t="s">
        <v>14</v>
      </c>
      <c r="H68" s="15"/>
    </row>
    <row r="69" spans="1:8" x14ac:dyDescent="0.3">
      <c r="A69" s="89">
        <v>45427.288287037038</v>
      </c>
      <c r="B69" s="19" t="s">
        <v>117</v>
      </c>
      <c r="C69" s="89">
        <v>45427.288287037038</v>
      </c>
      <c r="D69" s="19"/>
      <c r="E69" s="19">
        <v>16380</v>
      </c>
      <c r="F69" s="19" t="s">
        <v>332</v>
      </c>
      <c r="G69" s="19" t="s">
        <v>9</v>
      </c>
      <c r="H69" s="19"/>
    </row>
    <row r="70" spans="1:8" x14ac:dyDescent="0.3">
      <c r="A70" s="89">
        <v>45427.292523148149</v>
      </c>
      <c r="B70" s="19" t="s">
        <v>197</v>
      </c>
      <c r="C70" s="89">
        <v>45427.292523148149</v>
      </c>
      <c r="D70" s="19"/>
      <c r="E70" s="19">
        <v>13608</v>
      </c>
      <c r="F70" s="19" t="s">
        <v>76</v>
      </c>
      <c r="G70" s="19" t="s">
        <v>9</v>
      </c>
      <c r="H70" s="19"/>
    </row>
    <row r="71" spans="1:8" x14ac:dyDescent="0.3">
      <c r="A71" s="89">
        <v>45427.293576388889</v>
      </c>
      <c r="B71" s="19" t="s">
        <v>335</v>
      </c>
      <c r="C71" s="89">
        <v>45427.293576388889</v>
      </c>
      <c r="D71" s="19"/>
      <c r="E71" s="19">
        <v>10200</v>
      </c>
      <c r="F71" s="19" t="s">
        <v>336</v>
      </c>
      <c r="G71" s="19" t="s">
        <v>9</v>
      </c>
      <c r="H71" s="19"/>
    </row>
    <row r="72" spans="1:8" x14ac:dyDescent="0.3">
      <c r="A72" s="89">
        <v>45427.326261574075</v>
      </c>
      <c r="B72" s="19" t="s">
        <v>163</v>
      </c>
      <c r="C72" s="89">
        <v>45427.326261574075</v>
      </c>
      <c r="D72" s="19"/>
      <c r="E72" s="19">
        <v>12600</v>
      </c>
      <c r="F72" s="19" t="s">
        <v>572</v>
      </c>
      <c r="G72" s="19" t="s">
        <v>9</v>
      </c>
      <c r="H72" s="19"/>
    </row>
    <row r="73" spans="1:8" x14ac:dyDescent="0.3">
      <c r="A73" s="87">
        <v>45427.521064814813</v>
      </c>
      <c r="B73" s="15" t="s">
        <v>69</v>
      </c>
      <c r="C73" s="87">
        <v>45427.521087962959</v>
      </c>
      <c r="D73" s="15"/>
      <c r="E73" s="15">
        <v>121.54</v>
      </c>
      <c r="F73" s="80" t="s">
        <v>573</v>
      </c>
      <c r="G73" s="80" t="s">
        <v>8</v>
      </c>
      <c r="H73" s="15"/>
    </row>
    <row r="74" spans="1:8" x14ac:dyDescent="0.3">
      <c r="A74" s="91">
        <v>45428.256331018521</v>
      </c>
      <c r="B74" s="13" t="s">
        <v>325</v>
      </c>
      <c r="C74" s="91">
        <v>45428.256331018521</v>
      </c>
      <c r="D74" s="13">
        <v>97958</v>
      </c>
      <c r="E74" s="13"/>
      <c r="F74" s="13" t="s">
        <v>574</v>
      </c>
      <c r="G74" s="13" t="s">
        <v>16</v>
      </c>
      <c r="H74" s="13"/>
    </row>
    <row r="75" spans="1:8" x14ac:dyDescent="0.3">
      <c r="A75" s="91">
        <v>45428.257986111108</v>
      </c>
      <c r="B75" s="13" t="s">
        <v>325</v>
      </c>
      <c r="C75" s="91">
        <v>45428.257986111108</v>
      </c>
      <c r="D75" s="13">
        <v>2</v>
      </c>
      <c r="E75" s="13"/>
      <c r="F75" s="13" t="s">
        <v>575</v>
      </c>
      <c r="G75" s="13" t="s">
        <v>16</v>
      </c>
      <c r="H75" s="13"/>
    </row>
    <row r="76" spans="1:8" x14ac:dyDescent="0.3">
      <c r="A76" s="89">
        <v>45428.284247685187</v>
      </c>
      <c r="B76" s="19" t="s">
        <v>263</v>
      </c>
      <c r="C76" s="89">
        <v>45428.284259259257</v>
      </c>
      <c r="D76" s="19"/>
      <c r="E76" s="19">
        <v>10800</v>
      </c>
      <c r="F76" s="19" t="s">
        <v>576</v>
      </c>
      <c r="G76" s="19" t="s">
        <v>9</v>
      </c>
      <c r="H76" s="19"/>
    </row>
    <row r="77" spans="1:8" x14ac:dyDescent="0.3">
      <c r="A77" s="89">
        <v>45428.28564814815</v>
      </c>
      <c r="B77" s="19" t="s">
        <v>263</v>
      </c>
      <c r="C77" s="89">
        <v>45428.28564814815</v>
      </c>
      <c r="D77" s="19"/>
      <c r="E77" s="19">
        <v>12600</v>
      </c>
      <c r="F77" s="19" t="s">
        <v>577</v>
      </c>
      <c r="G77" s="19" t="s">
        <v>9</v>
      </c>
      <c r="H77" s="19"/>
    </row>
    <row r="78" spans="1:8" x14ac:dyDescent="0.3">
      <c r="A78" s="89">
        <v>45428.287280092591</v>
      </c>
      <c r="B78" s="19" t="s">
        <v>263</v>
      </c>
      <c r="C78" s="89">
        <v>45428.287280092591</v>
      </c>
      <c r="D78" s="19"/>
      <c r="E78" s="19">
        <v>267.77999999999997</v>
      </c>
      <c r="F78" s="19" t="s">
        <v>578</v>
      </c>
      <c r="G78" s="19" t="s">
        <v>9</v>
      </c>
      <c r="H78" s="19"/>
    </row>
    <row r="79" spans="1:8" x14ac:dyDescent="0.3">
      <c r="A79" s="89">
        <v>45428.31349537037</v>
      </c>
      <c r="B79" s="19" t="s">
        <v>199</v>
      </c>
      <c r="C79" s="89">
        <v>45428.31349537037</v>
      </c>
      <c r="D79" s="19"/>
      <c r="E79" s="19">
        <v>13482</v>
      </c>
      <c r="F79" s="19" t="s">
        <v>579</v>
      </c>
      <c r="G79" s="19" t="s">
        <v>9</v>
      </c>
      <c r="H79" s="19"/>
    </row>
    <row r="80" spans="1:8" x14ac:dyDescent="0.3">
      <c r="A80" s="89">
        <v>45428.314745370371</v>
      </c>
      <c r="B80" s="19" t="s">
        <v>132</v>
      </c>
      <c r="C80" s="89">
        <v>45428.314745370371</v>
      </c>
      <c r="D80" s="19"/>
      <c r="E80" s="19">
        <v>10800</v>
      </c>
      <c r="F80" s="19" t="s">
        <v>132</v>
      </c>
      <c r="G80" s="19" t="s">
        <v>9</v>
      </c>
      <c r="H80" s="19"/>
    </row>
    <row r="81" spans="1:8" x14ac:dyDescent="0.3">
      <c r="A81" s="89">
        <v>45428.32304398148</v>
      </c>
      <c r="B81" s="19" t="s">
        <v>569</v>
      </c>
      <c r="C81" s="89">
        <v>45428.32304398148</v>
      </c>
      <c r="D81" s="19"/>
      <c r="E81" s="19">
        <v>15120</v>
      </c>
      <c r="F81" s="19" t="s">
        <v>580</v>
      </c>
      <c r="G81" s="19" t="s">
        <v>9</v>
      </c>
      <c r="H81" s="19"/>
    </row>
    <row r="82" spans="1:8" x14ac:dyDescent="0.3">
      <c r="A82" s="89">
        <v>45428.595937500002</v>
      </c>
      <c r="B82" s="19" t="s">
        <v>314</v>
      </c>
      <c r="C82" s="89">
        <v>45428.595937500002</v>
      </c>
      <c r="D82" s="19"/>
      <c r="E82" s="19">
        <v>12000</v>
      </c>
      <c r="F82" s="19" t="s">
        <v>581</v>
      </c>
      <c r="G82" s="19" t="s">
        <v>9</v>
      </c>
      <c r="H82" s="19"/>
    </row>
    <row r="83" spans="1:8" x14ac:dyDescent="0.3">
      <c r="A83" s="88">
        <v>45428.526759259257</v>
      </c>
      <c r="B83" s="11" t="s">
        <v>570</v>
      </c>
      <c r="C83" s="88">
        <v>45429.003530092596</v>
      </c>
      <c r="D83" s="11">
        <v>267.77999999999997</v>
      </c>
      <c r="E83" s="11"/>
      <c r="F83" s="11" t="s">
        <v>582</v>
      </c>
      <c r="G83" s="11" t="s">
        <v>583</v>
      </c>
      <c r="H83" s="11"/>
    </row>
    <row r="84" spans="1:8" x14ac:dyDescent="0.3">
      <c r="A84" s="87">
        <v>45427.098530092589</v>
      </c>
      <c r="B84" s="15" t="s">
        <v>218</v>
      </c>
      <c r="C84" s="87">
        <v>45429.673344907409</v>
      </c>
      <c r="D84" s="15">
        <v>14.4</v>
      </c>
      <c r="E84" s="15"/>
      <c r="F84" s="80"/>
      <c r="G84" s="15" t="s">
        <v>680</v>
      </c>
      <c r="H84" s="15"/>
    </row>
    <row r="85" spans="1:8" x14ac:dyDescent="0.3">
      <c r="A85" s="89">
        <v>45432.310844907406</v>
      </c>
      <c r="B85" s="19" t="s">
        <v>571</v>
      </c>
      <c r="C85" s="89">
        <v>45432.310844907406</v>
      </c>
      <c r="D85" s="19"/>
      <c r="E85" s="19">
        <v>11653.96</v>
      </c>
      <c r="F85" s="19" t="s">
        <v>585</v>
      </c>
      <c r="G85" s="19" t="s">
        <v>19</v>
      </c>
      <c r="H85" s="19" t="s">
        <v>584</v>
      </c>
    </row>
    <row r="86" spans="1:8" x14ac:dyDescent="0.3">
      <c r="A86" s="89">
        <v>45433.576574074075</v>
      </c>
      <c r="B86" s="19" t="s">
        <v>117</v>
      </c>
      <c r="C86" s="89">
        <v>45433.576574074075</v>
      </c>
      <c r="D86" s="19"/>
      <c r="E86" s="19">
        <v>17640</v>
      </c>
      <c r="F86" s="19" t="s">
        <v>148</v>
      </c>
      <c r="G86" s="19" t="s">
        <v>9</v>
      </c>
      <c r="H86" s="19"/>
    </row>
    <row r="87" spans="1:8" x14ac:dyDescent="0.3">
      <c r="A87" s="91">
        <v>45435.243900462963</v>
      </c>
      <c r="B87" s="13" t="s">
        <v>223</v>
      </c>
      <c r="C87" s="91">
        <v>45435.243900462963</v>
      </c>
      <c r="D87" s="13">
        <v>14318</v>
      </c>
      <c r="E87" s="13"/>
      <c r="F87" s="13" t="s">
        <v>589</v>
      </c>
      <c r="G87" s="13" t="s">
        <v>17</v>
      </c>
      <c r="H87" s="13"/>
    </row>
    <row r="88" spans="1:8" x14ac:dyDescent="0.3">
      <c r="A88" s="87">
        <v>45434.768946759257</v>
      </c>
      <c r="B88" s="15" t="s">
        <v>588</v>
      </c>
      <c r="C88" s="87">
        <v>45435.710023148145</v>
      </c>
      <c r="D88" s="15">
        <v>73.400000000000006</v>
      </c>
      <c r="E88" s="15"/>
      <c r="F88" s="80"/>
      <c r="G88" s="94" t="s">
        <v>14</v>
      </c>
      <c r="H88" s="15"/>
    </row>
    <row r="89" spans="1:8" x14ac:dyDescent="0.3">
      <c r="A89" s="87">
        <v>45437.418680555558</v>
      </c>
      <c r="B89" s="15" t="s">
        <v>598</v>
      </c>
      <c r="C89" s="87">
        <v>45438.589317129627</v>
      </c>
      <c r="D89" s="15">
        <v>23.88</v>
      </c>
      <c r="E89" s="15"/>
      <c r="F89" s="80"/>
      <c r="G89" s="94" t="s">
        <v>14</v>
      </c>
      <c r="H89" s="15"/>
    </row>
    <row r="90" spans="1:8" x14ac:dyDescent="0.3">
      <c r="A90" s="91">
        <v>45439.235381944447</v>
      </c>
      <c r="B90" s="13" t="s">
        <v>230</v>
      </c>
      <c r="C90" s="91">
        <v>45439.235381944447</v>
      </c>
      <c r="D90" s="13">
        <v>33385.949999999997</v>
      </c>
      <c r="E90" s="13"/>
      <c r="F90" s="13" t="s">
        <v>590</v>
      </c>
      <c r="G90" s="13" t="s">
        <v>18</v>
      </c>
      <c r="H90" s="13"/>
    </row>
    <row r="91" spans="1:8" x14ac:dyDescent="0.3">
      <c r="A91" s="87">
        <v>45439.527673611112</v>
      </c>
      <c r="B91" s="15" t="s">
        <v>69</v>
      </c>
      <c r="C91" s="87">
        <v>45439.527696759258</v>
      </c>
      <c r="D91" s="15">
        <v>601.54999999999995</v>
      </c>
      <c r="E91" s="15"/>
      <c r="F91" s="80" t="s">
        <v>591</v>
      </c>
      <c r="G91" s="80" t="s">
        <v>8</v>
      </c>
      <c r="H91" s="15"/>
    </row>
    <row r="92" spans="1:8" x14ac:dyDescent="0.3">
      <c r="A92" s="88">
        <v>45439.529641203706</v>
      </c>
      <c r="B92" s="11" t="s">
        <v>116</v>
      </c>
      <c r="C92" s="88">
        <v>45439.529664351852</v>
      </c>
      <c r="D92" s="11">
        <v>5139.99</v>
      </c>
      <c r="E92" s="11"/>
      <c r="F92" s="11" t="s">
        <v>592</v>
      </c>
      <c r="G92" s="92" t="s">
        <v>13</v>
      </c>
      <c r="H92" s="11"/>
    </row>
    <row r="93" spans="1:8" x14ac:dyDescent="0.3">
      <c r="A93" s="88">
        <v>45439.61822916667</v>
      </c>
      <c r="B93" s="11" t="s">
        <v>599</v>
      </c>
      <c r="C93" s="88">
        <v>45439.61822916667</v>
      </c>
      <c r="D93" s="11">
        <v>3200</v>
      </c>
      <c r="E93" s="11"/>
      <c r="F93" s="11"/>
      <c r="G93" s="92" t="s">
        <v>601</v>
      </c>
      <c r="H93" s="11"/>
    </row>
    <row r="94" spans="1:8" x14ac:dyDescent="0.3">
      <c r="A94" s="87">
        <v>45439.537465277775</v>
      </c>
      <c r="B94" s="15" t="s">
        <v>600</v>
      </c>
      <c r="C94" s="87">
        <v>45440.003553240742</v>
      </c>
      <c r="D94" s="15">
        <v>2077.1999999999998</v>
      </c>
      <c r="E94" s="15"/>
      <c r="F94" s="80" t="s">
        <v>593</v>
      </c>
      <c r="G94" s="15" t="s">
        <v>25</v>
      </c>
      <c r="H94" s="15"/>
    </row>
    <row r="95" spans="1:8" x14ac:dyDescent="0.3">
      <c r="A95" s="88">
        <v>45439.535266203704</v>
      </c>
      <c r="B95" s="11" t="s">
        <v>85</v>
      </c>
      <c r="C95" s="88">
        <v>45440.003553240742</v>
      </c>
      <c r="D95" s="11">
        <v>5205.29</v>
      </c>
      <c r="E95" s="11"/>
      <c r="F95" s="11" t="s">
        <v>141</v>
      </c>
      <c r="G95" s="92" t="s">
        <v>13</v>
      </c>
      <c r="H95" s="11"/>
    </row>
    <row r="96" spans="1:8" x14ac:dyDescent="0.3">
      <c r="A96" s="88">
        <v>45439.535277777781</v>
      </c>
      <c r="B96" s="11" t="s">
        <v>82</v>
      </c>
      <c r="C96" s="88">
        <v>45440.003622685188</v>
      </c>
      <c r="D96" s="11">
        <v>6201.74</v>
      </c>
      <c r="E96" s="11"/>
      <c r="F96" s="11" t="s">
        <v>141</v>
      </c>
      <c r="G96" s="92" t="s">
        <v>13</v>
      </c>
      <c r="H96" s="11"/>
    </row>
    <row r="97" spans="1:8" x14ac:dyDescent="0.3">
      <c r="A97" s="88">
        <v>45439.535034722219</v>
      </c>
      <c r="B97" s="11" t="s">
        <v>94</v>
      </c>
      <c r="C97" s="88">
        <v>45440.003657407404</v>
      </c>
      <c r="D97" s="11">
        <v>5284.11</v>
      </c>
      <c r="E97" s="11"/>
      <c r="F97" s="11" t="s">
        <v>141</v>
      </c>
      <c r="G97" s="92" t="s">
        <v>13</v>
      </c>
      <c r="H97" s="11"/>
    </row>
    <row r="98" spans="1:8" x14ac:dyDescent="0.3">
      <c r="A98" s="88">
        <v>45439.535208333335</v>
      </c>
      <c r="B98" s="11" t="s">
        <v>78</v>
      </c>
      <c r="C98" s="88">
        <v>45440.003692129627</v>
      </c>
      <c r="D98" s="11">
        <v>4644.59</v>
      </c>
      <c r="E98" s="11"/>
      <c r="F98" s="11" t="s">
        <v>141</v>
      </c>
      <c r="G98" s="92" t="s">
        <v>13</v>
      </c>
      <c r="H98" s="11"/>
    </row>
    <row r="99" spans="1:8" x14ac:dyDescent="0.3">
      <c r="A99" s="88">
        <v>45439.535138888888</v>
      </c>
      <c r="B99" s="11" t="s">
        <v>240</v>
      </c>
      <c r="C99" s="88">
        <v>45440.003692129627</v>
      </c>
      <c r="D99" s="11">
        <v>5251.6</v>
      </c>
      <c r="E99" s="11"/>
      <c r="F99" s="11" t="s">
        <v>141</v>
      </c>
      <c r="G99" s="92" t="s">
        <v>13</v>
      </c>
      <c r="H99" s="11"/>
    </row>
    <row r="100" spans="1:8" x14ac:dyDescent="0.3">
      <c r="A100" s="88">
        <v>45439.535416666666</v>
      </c>
      <c r="B100" s="11" t="s">
        <v>276</v>
      </c>
      <c r="C100" s="88">
        <v>45440.003703703704</v>
      </c>
      <c r="D100" s="11">
        <v>4374.1400000000003</v>
      </c>
      <c r="E100" s="11"/>
      <c r="F100" s="11" t="s">
        <v>141</v>
      </c>
      <c r="G100" s="92" t="s">
        <v>13</v>
      </c>
      <c r="H100" s="11"/>
    </row>
    <row r="101" spans="1:8" x14ac:dyDescent="0.3">
      <c r="A101" s="88">
        <v>45439.535439814812</v>
      </c>
      <c r="B101" s="11" t="s">
        <v>80</v>
      </c>
      <c r="C101" s="88">
        <v>45440.00371527778</v>
      </c>
      <c r="D101" s="11">
        <v>4910.07</v>
      </c>
      <c r="E101" s="11"/>
      <c r="F101" s="11" t="s">
        <v>141</v>
      </c>
      <c r="G101" s="92" t="s">
        <v>13</v>
      </c>
      <c r="H101" s="11"/>
    </row>
    <row r="102" spans="1:8" x14ac:dyDescent="0.3">
      <c r="A102" s="88">
        <v>45439.535081018519</v>
      </c>
      <c r="B102" s="11" t="s">
        <v>72</v>
      </c>
      <c r="C102" s="88">
        <v>45440.00371527778</v>
      </c>
      <c r="D102" s="11">
        <v>4863.34</v>
      </c>
      <c r="E102" s="11"/>
      <c r="F102" s="11" t="s">
        <v>141</v>
      </c>
      <c r="G102" s="92" t="s">
        <v>13</v>
      </c>
      <c r="H102" s="11"/>
    </row>
    <row r="103" spans="1:8" x14ac:dyDescent="0.3">
      <c r="A103" s="88">
        <v>45439.535405092596</v>
      </c>
      <c r="B103" s="11" t="s">
        <v>79</v>
      </c>
      <c r="C103" s="88">
        <v>45440.003750000003</v>
      </c>
      <c r="D103" s="11">
        <v>6162.44</v>
      </c>
      <c r="E103" s="11"/>
      <c r="F103" s="11" t="s">
        <v>141</v>
      </c>
      <c r="G103" s="92" t="s">
        <v>13</v>
      </c>
      <c r="H103" s="11"/>
    </row>
    <row r="104" spans="1:8" x14ac:dyDescent="0.3">
      <c r="A104" s="88">
        <v>45439.535057870373</v>
      </c>
      <c r="B104" s="11" t="s">
        <v>87</v>
      </c>
      <c r="C104" s="88">
        <v>45440.00377314815</v>
      </c>
      <c r="D104" s="11">
        <v>5123.6000000000004</v>
      </c>
      <c r="E104" s="11"/>
      <c r="F104" s="11" t="s">
        <v>141</v>
      </c>
      <c r="G104" s="92" t="s">
        <v>13</v>
      </c>
      <c r="H104" s="11"/>
    </row>
    <row r="105" spans="1:8" x14ac:dyDescent="0.3">
      <c r="A105" s="88">
        <v>45439.535266203704</v>
      </c>
      <c r="B105" s="11" t="s">
        <v>75</v>
      </c>
      <c r="C105" s="88">
        <v>45440.003796296296</v>
      </c>
      <c r="D105" s="11">
        <v>5842.46</v>
      </c>
      <c r="E105" s="11"/>
      <c r="F105" s="11" t="s">
        <v>141</v>
      </c>
      <c r="G105" s="92" t="s">
        <v>13</v>
      </c>
      <c r="H105" s="11"/>
    </row>
    <row r="106" spans="1:8" x14ac:dyDescent="0.3">
      <c r="A106" s="88">
        <v>45439.535138888888</v>
      </c>
      <c r="B106" s="11" t="s">
        <v>146</v>
      </c>
      <c r="C106" s="88">
        <v>45440.003796296296</v>
      </c>
      <c r="D106" s="11">
        <v>4980.1499999999996</v>
      </c>
      <c r="E106" s="11"/>
      <c r="F106" s="11" t="s">
        <v>141</v>
      </c>
      <c r="G106" s="92" t="s">
        <v>13</v>
      </c>
      <c r="H106" s="11"/>
    </row>
    <row r="107" spans="1:8" x14ac:dyDescent="0.3">
      <c r="A107" s="88">
        <v>45439.535462962966</v>
      </c>
      <c r="B107" s="11" t="s">
        <v>89</v>
      </c>
      <c r="C107" s="88">
        <v>45440.003807870373</v>
      </c>
      <c r="D107" s="11">
        <v>5674.89</v>
      </c>
      <c r="E107" s="11"/>
      <c r="F107" s="11" t="s">
        <v>141</v>
      </c>
      <c r="G107" s="92" t="s">
        <v>13</v>
      </c>
      <c r="H107" s="11"/>
    </row>
    <row r="108" spans="1:8" x14ac:dyDescent="0.3">
      <c r="A108" s="88">
        <v>45439.535381944443</v>
      </c>
      <c r="B108" s="11" t="s">
        <v>149</v>
      </c>
      <c r="C108" s="88">
        <v>45440.003807870373</v>
      </c>
      <c r="D108" s="11">
        <v>4979.43</v>
      </c>
      <c r="E108" s="11"/>
      <c r="F108" s="11" t="s">
        <v>141</v>
      </c>
      <c r="G108" s="92" t="s">
        <v>13</v>
      </c>
      <c r="H108" s="11"/>
    </row>
    <row r="109" spans="1:8" x14ac:dyDescent="0.3">
      <c r="A109" s="88">
        <v>45439.535219907404</v>
      </c>
      <c r="B109" s="11" t="s">
        <v>92</v>
      </c>
      <c r="C109" s="88">
        <v>45440.003807870373</v>
      </c>
      <c r="D109" s="11">
        <v>4160.66</v>
      </c>
      <c r="E109" s="11"/>
      <c r="F109" s="11" t="s">
        <v>141</v>
      </c>
      <c r="G109" s="92" t="s">
        <v>13</v>
      </c>
      <c r="H109" s="11"/>
    </row>
    <row r="110" spans="1:8" x14ac:dyDescent="0.3">
      <c r="A110" s="88">
        <v>45439.535393518519</v>
      </c>
      <c r="B110" s="11" t="s">
        <v>234</v>
      </c>
      <c r="C110" s="88">
        <v>45440.003831018519</v>
      </c>
      <c r="D110" s="11">
        <v>4455.87</v>
      </c>
      <c r="E110" s="11"/>
      <c r="F110" s="11" t="s">
        <v>141</v>
      </c>
      <c r="G110" s="92" t="s">
        <v>13</v>
      </c>
      <c r="H110" s="11"/>
    </row>
    <row r="111" spans="1:8" x14ac:dyDescent="0.3">
      <c r="A111" s="88">
        <v>45439.535081018519</v>
      </c>
      <c r="B111" s="11" t="s">
        <v>518</v>
      </c>
      <c r="C111" s="88">
        <v>45440.003831018519</v>
      </c>
      <c r="D111" s="11">
        <v>2757.14</v>
      </c>
      <c r="E111" s="11"/>
      <c r="F111" s="11" t="s">
        <v>141</v>
      </c>
      <c r="G111" s="92" t="s">
        <v>13</v>
      </c>
      <c r="H111" s="11"/>
    </row>
    <row r="112" spans="1:8" x14ac:dyDescent="0.3">
      <c r="A112" s="88">
        <v>45439.535439814812</v>
      </c>
      <c r="B112" s="11" t="s">
        <v>260</v>
      </c>
      <c r="C112" s="88">
        <v>45440.003842592596</v>
      </c>
      <c r="D112" s="11">
        <v>5678.14</v>
      </c>
      <c r="E112" s="11"/>
      <c r="F112" s="11" t="s">
        <v>141</v>
      </c>
      <c r="G112" s="92" t="s">
        <v>13</v>
      </c>
      <c r="H112" s="11"/>
    </row>
    <row r="113" spans="1:8" x14ac:dyDescent="0.3">
      <c r="A113" s="88">
        <v>45439.535381944443</v>
      </c>
      <c r="B113" s="11" t="s">
        <v>235</v>
      </c>
      <c r="C113" s="88">
        <v>45440.003854166665</v>
      </c>
      <c r="D113" s="11">
        <v>4500.8500000000004</v>
      </c>
      <c r="E113" s="11"/>
      <c r="F113" s="11" t="s">
        <v>141</v>
      </c>
      <c r="G113" s="92" t="s">
        <v>13</v>
      </c>
      <c r="H113" s="11"/>
    </row>
    <row r="114" spans="1:8" x14ac:dyDescent="0.3">
      <c r="A114" s="87">
        <v>45439.538680555554</v>
      </c>
      <c r="B114" s="15" t="s">
        <v>600</v>
      </c>
      <c r="C114" s="87">
        <v>45440.003865740742</v>
      </c>
      <c r="D114" s="15">
        <v>8542.7999999999993</v>
      </c>
      <c r="E114" s="15"/>
      <c r="F114" s="80" t="s">
        <v>594</v>
      </c>
      <c r="G114" s="15" t="s">
        <v>25</v>
      </c>
      <c r="H114" s="15"/>
    </row>
    <row r="115" spans="1:8" x14ac:dyDescent="0.3">
      <c r="A115" s="88">
        <v>45439.535300925927</v>
      </c>
      <c r="B115" s="11" t="s">
        <v>93</v>
      </c>
      <c r="C115" s="88">
        <v>45440.003888888888</v>
      </c>
      <c r="D115" s="11">
        <v>4822.4399999999996</v>
      </c>
      <c r="E115" s="11"/>
      <c r="F115" s="11" t="s">
        <v>141</v>
      </c>
      <c r="G115" s="92" t="s">
        <v>13</v>
      </c>
      <c r="H115" s="11"/>
    </row>
    <row r="116" spans="1:8" x14ac:dyDescent="0.3">
      <c r="A116" s="88">
        <v>45439.535266203704</v>
      </c>
      <c r="B116" s="11" t="s">
        <v>84</v>
      </c>
      <c r="C116" s="88">
        <v>45440.003888888888</v>
      </c>
      <c r="D116" s="11">
        <v>6034.95</v>
      </c>
      <c r="E116" s="11"/>
      <c r="F116" s="11" t="s">
        <v>141</v>
      </c>
      <c r="G116" s="92" t="s">
        <v>13</v>
      </c>
      <c r="H116" s="11"/>
    </row>
    <row r="117" spans="1:8" x14ac:dyDescent="0.3">
      <c r="A117" s="88">
        <v>45439.535115740742</v>
      </c>
      <c r="B117" s="11" t="s">
        <v>239</v>
      </c>
      <c r="C117" s="88">
        <v>45440.003923611112</v>
      </c>
      <c r="D117" s="11">
        <v>7253.21</v>
      </c>
      <c r="E117" s="11"/>
      <c r="F117" s="11" t="s">
        <v>141</v>
      </c>
      <c r="G117" s="92" t="s">
        <v>13</v>
      </c>
      <c r="H117" s="11"/>
    </row>
    <row r="118" spans="1:8" x14ac:dyDescent="0.3">
      <c r="A118" s="87">
        <v>45439.539039351854</v>
      </c>
      <c r="B118" s="15" t="s">
        <v>600</v>
      </c>
      <c r="C118" s="87">
        <v>45440.003981481481</v>
      </c>
      <c r="D118" s="15">
        <v>168</v>
      </c>
      <c r="E118" s="15"/>
      <c r="F118" s="80" t="s">
        <v>595</v>
      </c>
      <c r="G118" s="15" t="s">
        <v>25</v>
      </c>
      <c r="H118" s="15"/>
    </row>
    <row r="119" spans="1:8" x14ac:dyDescent="0.3">
      <c r="A119" s="87">
        <v>45439.538425925923</v>
      </c>
      <c r="B119" s="15" t="s">
        <v>600</v>
      </c>
      <c r="C119" s="87">
        <v>45440.003993055558</v>
      </c>
      <c r="D119" s="15">
        <v>90</v>
      </c>
      <c r="E119" s="15"/>
      <c r="F119" s="80" t="s">
        <v>596</v>
      </c>
      <c r="G119" s="15" t="s">
        <v>25</v>
      </c>
      <c r="H119" s="15"/>
    </row>
    <row r="120" spans="1:8" x14ac:dyDescent="0.3">
      <c r="A120" s="88">
        <v>45439.535312499997</v>
      </c>
      <c r="B120" s="11" t="s">
        <v>90</v>
      </c>
      <c r="C120" s="88">
        <v>45440.003993055558</v>
      </c>
      <c r="D120" s="11">
        <v>5298.63</v>
      </c>
      <c r="E120" s="11"/>
      <c r="F120" s="11" t="s">
        <v>141</v>
      </c>
      <c r="G120" s="92" t="s">
        <v>13</v>
      </c>
      <c r="H120" s="11"/>
    </row>
    <row r="121" spans="1:8" x14ac:dyDescent="0.3">
      <c r="A121" s="88">
        <v>45439.535231481481</v>
      </c>
      <c r="B121" s="11" t="s">
        <v>238</v>
      </c>
      <c r="C121" s="88">
        <v>45440.004004629627</v>
      </c>
      <c r="D121" s="11">
        <v>4623.16</v>
      </c>
      <c r="E121" s="11"/>
      <c r="F121" s="11" t="s">
        <v>141</v>
      </c>
      <c r="G121" s="92" t="s">
        <v>13</v>
      </c>
      <c r="H121" s="11"/>
    </row>
    <row r="122" spans="1:8" x14ac:dyDescent="0.3">
      <c r="A122" s="88">
        <v>45439.535057870373</v>
      </c>
      <c r="B122" s="11" t="s">
        <v>73</v>
      </c>
      <c r="C122" s="88">
        <v>45440.004004629627</v>
      </c>
      <c r="D122" s="11">
        <v>4661.5200000000004</v>
      </c>
      <c r="E122" s="11"/>
      <c r="F122" s="11" t="s">
        <v>141</v>
      </c>
      <c r="G122" s="92" t="s">
        <v>13</v>
      </c>
      <c r="H122" s="11"/>
    </row>
    <row r="123" spans="1:8" x14ac:dyDescent="0.3">
      <c r="A123" s="88">
        <v>45439.535231481481</v>
      </c>
      <c r="B123" s="11" t="s">
        <v>99</v>
      </c>
      <c r="C123" s="88">
        <v>45440.004131944443</v>
      </c>
      <c r="D123" s="11">
        <v>4630.2</v>
      </c>
      <c r="E123" s="11"/>
      <c r="F123" s="11" t="s">
        <v>141</v>
      </c>
      <c r="G123" s="92" t="s">
        <v>13</v>
      </c>
      <c r="H123" s="11"/>
    </row>
    <row r="124" spans="1:8" x14ac:dyDescent="0.3">
      <c r="A124" s="88">
        <v>45439.535104166665</v>
      </c>
      <c r="B124" s="11" t="s">
        <v>83</v>
      </c>
      <c r="C124" s="88">
        <v>45440.004131944443</v>
      </c>
      <c r="D124" s="11">
        <v>4766.91</v>
      </c>
      <c r="E124" s="11"/>
      <c r="F124" s="11" t="s">
        <v>141</v>
      </c>
      <c r="G124" s="92" t="s">
        <v>13</v>
      </c>
      <c r="H124" s="11"/>
    </row>
    <row r="125" spans="1:8" x14ac:dyDescent="0.3">
      <c r="A125" s="88">
        <v>45439.539722222224</v>
      </c>
      <c r="B125" s="11" t="s">
        <v>531</v>
      </c>
      <c r="C125" s="88">
        <v>45440.004143518519</v>
      </c>
      <c r="D125" s="11">
        <v>3485</v>
      </c>
      <c r="E125" s="11"/>
      <c r="F125" s="11" t="s">
        <v>597</v>
      </c>
      <c r="G125" s="11" t="s">
        <v>12</v>
      </c>
      <c r="H125" s="11"/>
    </row>
    <row r="126" spans="1:8" x14ac:dyDescent="0.3">
      <c r="A126" s="87">
        <v>45440.238877314812</v>
      </c>
      <c r="B126" s="15" t="s">
        <v>231</v>
      </c>
      <c r="C126" s="87">
        <v>45440.238877314812</v>
      </c>
      <c r="D126" s="15">
        <v>38.36</v>
      </c>
      <c r="E126" s="15"/>
      <c r="F126" s="80" t="s">
        <v>245</v>
      </c>
      <c r="G126" s="15" t="s">
        <v>15</v>
      </c>
      <c r="H126" s="15"/>
    </row>
    <row r="127" spans="1:8" x14ac:dyDescent="0.3">
      <c r="A127" s="90">
        <v>45440.284375000003</v>
      </c>
      <c r="B127" s="22" t="s">
        <v>556</v>
      </c>
      <c r="C127" s="90">
        <v>45440.290868055556</v>
      </c>
      <c r="D127" s="22">
        <v>11681.52</v>
      </c>
      <c r="E127" s="22"/>
      <c r="F127" s="22" t="s">
        <v>603</v>
      </c>
      <c r="G127" s="22" t="s">
        <v>584</v>
      </c>
      <c r="H127" s="22" t="s">
        <v>584</v>
      </c>
    </row>
    <row r="128" spans="1:8" x14ac:dyDescent="0.3">
      <c r="A128" s="87">
        <v>45440.291585648149</v>
      </c>
      <c r="B128" s="15" t="s">
        <v>69</v>
      </c>
      <c r="C128" s="87">
        <v>45440.291597222225</v>
      </c>
      <c r="D128" s="15">
        <v>92.62</v>
      </c>
      <c r="E128" s="15"/>
      <c r="F128" s="80" t="s">
        <v>563</v>
      </c>
      <c r="G128" s="15" t="s">
        <v>8</v>
      </c>
      <c r="H128" s="15"/>
    </row>
    <row r="129" spans="1:8" x14ac:dyDescent="0.3">
      <c r="A129" s="89">
        <v>45440.310960648145</v>
      </c>
      <c r="B129" s="19" t="s">
        <v>127</v>
      </c>
      <c r="C129" s="89">
        <v>45440.310960648145</v>
      </c>
      <c r="D129" s="19"/>
      <c r="E129" s="19">
        <v>11040</v>
      </c>
      <c r="F129" s="19" t="s">
        <v>604</v>
      </c>
      <c r="G129" s="19" t="s">
        <v>9</v>
      </c>
      <c r="H129" s="19"/>
    </row>
    <row r="130" spans="1:8" x14ac:dyDescent="0.3">
      <c r="A130" s="89">
        <v>45440.315925925926</v>
      </c>
      <c r="B130" s="19" t="s">
        <v>127</v>
      </c>
      <c r="C130" s="89">
        <v>45440.315925925926</v>
      </c>
      <c r="D130" s="19"/>
      <c r="E130" s="19">
        <v>14178</v>
      </c>
      <c r="F130" s="19" t="s">
        <v>605</v>
      </c>
      <c r="G130" s="19" t="s">
        <v>9</v>
      </c>
      <c r="H130" s="19"/>
    </row>
    <row r="131" spans="1:8" x14ac:dyDescent="0.3">
      <c r="A131" s="89">
        <v>45440.315960648149</v>
      </c>
      <c r="B131" s="19" t="s">
        <v>127</v>
      </c>
      <c r="C131" s="89">
        <v>45440.315960648149</v>
      </c>
      <c r="D131" s="19"/>
      <c r="E131" s="19">
        <v>3876</v>
      </c>
      <c r="F131" s="19" t="s">
        <v>606</v>
      </c>
      <c r="G131" s="19" t="s">
        <v>9</v>
      </c>
      <c r="H131" s="19"/>
    </row>
    <row r="132" spans="1:8" x14ac:dyDescent="0.3">
      <c r="A132" s="89">
        <v>45440.319687499999</v>
      </c>
      <c r="B132" s="19" t="s">
        <v>127</v>
      </c>
      <c r="C132" s="89">
        <v>45440.319687499999</v>
      </c>
      <c r="D132" s="19"/>
      <c r="E132" s="19">
        <v>12000</v>
      </c>
      <c r="F132" s="19" t="s">
        <v>607</v>
      </c>
      <c r="G132" s="19" t="s">
        <v>9</v>
      </c>
      <c r="H132" s="19"/>
    </row>
    <row r="133" spans="1:8" x14ac:dyDescent="0.3">
      <c r="A133" s="89">
        <v>45440.322905092595</v>
      </c>
      <c r="B133" s="19" t="s">
        <v>127</v>
      </c>
      <c r="C133" s="89">
        <v>45440.322905092595</v>
      </c>
      <c r="D133" s="19"/>
      <c r="E133" s="19">
        <v>13608</v>
      </c>
      <c r="F133" s="19" t="s">
        <v>608</v>
      </c>
      <c r="G133" s="19" t="s">
        <v>9</v>
      </c>
      <c r="H133" s="19"/>
    </row>
    <row r="134" spans="1:8" x14ac:dyDescent="0.3">
      <c r="A134" s="88">
        <v>45440.270231481481</v>
      </c>
      <c r="B134" s="11" t="s">
        <v>74</v>
      </c>
      <c r="C134" s="88">
        <v>45440.419594907406</v>
      </c>
      <c r="D134" s="11">
        <v>5317.16</v>
      </c>
      <c r="E134" s="11"/>
      <c r="F134" s="11" t="s">
        <v>141</v>
      </c>
      <c r="G134" s="92" t="s">
        <v>13</v>
      </c>
      <c r="H134" s="11"/>
    </row>
    <row r="135" spans="1:8" x14ac:dyDescent="0.3">
      <c r="A135" s="88">
        <v>45440.270196759258</v>
      </c>
      <c r="B135" s="11" t="s">
        <v>100</v>
      </c>
      <c r="C135" s="88">
        <v>45440.419606481482</v>
      </c>
      <c r="D135" s="11">
        <v>4962.17</v>
      </c>
      <c r="E135" s="11"/>
      <c r="F135" s="11" t="s">
        <v>141</v>
      </c>
      <c r="G135" s="92" t="s">
        <v>13</v>
      </c>
      <c r="H135" s="11"/>
    </row>
    <row r="136" spans="1:8" x14ac:dyDescent="0.3">
      <c r="A136" s="88">
        <v>45440.270219907405</v>
      </c>
      <c r="B136" s="11" t="s">
        <v>97</v>
      </c>
      <c r="C136" s="88">
        <v>45440.419629629629</v>
      </c>
      <c r="D136" s="11">
        <v>5064.3</v>
      </c>
      <c r="E136" s="11"/>
      <c r="F136" s="11" t="s">
        <v>141</v>
      </c>
      <c r="G136" s="92" t="s">
        <v>13</v>
      </c>
      <c r="H136" s="11"/>
    </row>
    <row r="137" spans="1:8" x14ac:dyDescent="0.3">
      <c r="A137" s="88">
        <v>45440.270150462966</v>
      </c>
      <c r="B137" s="11" t="s">
        <v>144</v>
      </c>
      <c r="C137" s="88">
        <v>45440.419652777775</v>
      </c>
      <c r="D137" s="11">
        <v>5603.71</v>
      </c>
      <c r="E137" s="11"/>
      <c r="F137" s="11" t="s">
        <v>141</v>
      </c>
      <c r="G137" s="92" t="s">
        <v>13</v>
      </c>
      <c r="H137" s="11"/>
    </row>
    <row r="138" spans="1:8" x14ac:dyDescent="0.3">
      <c r="A138" s="88">
        <v>45440.270138888889</v>
      </c>
      <c r="B138" s="11" t="s">
        <v>96</v>
      </c>
      <c r="C138" s="88">
        <v>45440.41978009259</v>
      </c>
      <c r="D138" s="11">
        <v>5760.33</v>
      </c>
      <c r="E138" s="11"/>
      <c r="F138" s="11" t="s">
        <v>141</v>
      </c>
      <c r="G138" s="92" t="s">
        <v>13</v>
      </c>
      <c r="H138" s="11"/>
    </row>
    <row r="139" spans="1:8" x14ac:dyDescent="0.3">
      <c r="A139" s="88">
        <v>45440.270138888889</v>
      </c>
      <c r="B139" s="11" t="s">
        <v>101</v>
      </c>
      <c r="C139" s="88">
        <v>45440.41978009259</v>
      </c>
      <c r="D139" s="11">
        <v>6355.86</v>
      </c>
      <c r="E139" s="11"/>
      <c r="F139" s="11" t="s">
        <v>141</v>
      </c>
      <c r="G139" s="92" t="s">
        <v>13</v>
      </c>
      <c r="H139" s="11"/>
    </row>
    <row r="140" spans="1:8" x14ac:dyDescent="0.3">
      <c r="A140" s="88">
        <v>45440.270196759258</v>
      </c>
      <c r="B140" s="11" t="s">
        <v>143</v>
      </c>
      <c r="C140" s="88">
        <v>45440.419849537036</v>
      </c>
      <c r="D140" s="11">
        <v>4141.21</v>
      </c>
      <c r="E140" s="11"/>
      <c r="F140" s="11" t="s">
        <v>141</v>
      </c>
      <c r="G140" s="92" t="s">
        <v>13</v>
      </c>
      <c r="H140" s="11"/>
    </row>
    <row r="141" spans="1:8" x14ac:dyDescent="0.3">
      <c r="A141" s="88">
        <v>45440.270162037035</v>
      </c>
      <c r="B141" s="11" t="s">
        <v>517</v>
      </c>
      <c r="C141" s="88">
        <v>45440.419861111113</v>
      </c>
      <c r="D141" s="11">
        <v>5498.07</v>
      </c>
      <c r="E141" s="11"/>
      <c r="F141" s="11" t="s">
        <v>141</v>
      </c>
      <c r="G141" s="92" t="s">
        <v>13</v>
      </c>
      <c r="H141" s="11"/>
    </row>
    <row r="142" spans="1:8" x14ac:dyDescent="0.3">
      <c r="A142" s="88">
        <v>45440.270173611112</v>
      </c>
      <c r="B142" s="11" t="s">
        <v>241</v>
      </c>
      <c r="C142" s="88">
        <v>45440.419872685183</v>
      </c>
      <c r="D142" s="11">
        <v>7228.76</v>
      </c>
      <c r="E142" s="11"/>
      <c r="F142" s="11" t="s">
        <v>141</v>
      </c>
      <c r="G142" s="92" t="s">
        <v>13</v>
      </c>
      <c r="H142" s="11"/>
    </row>
    <row r="143" spans="1:8" x14ac:dyDescent="0.3">
      <c r="A143" s="87">
        <v>45439.685428240744</v>
      </c>
      <c r="B143" s="15" t="s">
        <v>602</v>
      </c>
      <c r="C143" s="87">
        <v>45440.718310185184</v>
      </c>
      <c r="D143" s="15">
        <v>6.15</v>
      </c>
      <c r="E143" s="15"/>
      <c r="F143" s="80"/>
      <c r="G143" s="94" t="s">
        <v>14</v>
      </c>
      <c r="H143" s="15"/>
    </row>
    <row r="144" spans="1:8" x14ac:dyDescent="0.3">
      <c r="A144" s="90">
        <v>45441.238726851851</v>
      </c>
      <c r="B144" s="22" t="s">
        <v>223</v>
      </c>
      <c r="C144" s="90">
        <v>45441.238726851851</v>
      </c>
      <c r="D144" s="22">
        <v>139746</v>
      </c>
      <c r="E144" s="22"/>
      <c r="F144" s="22" t="s">
        <v>609</v>
      </c>
      <c r="G144" s="22" t="s">
        <v>21</v>
      </c>
      <c r="H144" s="22"/>
    </row>
    <row r="145" spans="1:8" x14ac:dyDescent="0.3">
      <c r="A145" s="89">
        <v>45441.306284722225</v>
      </c>
      <c r="B145" s="19" t="s">
        <v>126</v>
      </c>
      <c r="C145" s="89">
        <v>45441.306284722225</v>
      </c>
      <c r="D145" s="19"/>
      <c r="E145" s="19">
        <v>10404</v>
      </c>
      <c r="F145" s="19" t="s">
        <v>610</v>
      </c>
      <c r="G145" s="19" t="s">
        <v>9</v>
      </c>
      <c r="H145" s="19"/>
    </row>
    <row r="146" spans="1:8" x14ac:dyDescent="0.3">
      <c r="A146" s="89">
        <v>45441.584826388891</v>
      </c>
      <c r="B146" s="19" t="s">
        <v>131</v>
      </c>
      <c r="C146" s="89">
        <v>45441.584826388891</v>
      </c>
      <c r="D146" s="19"/>
      <c r="E146" s="19">
        <v>6534</v>
      </c>
      <c r="F146" s="19" t="s">
        <v>613</v>
      </c>
      <c r="G146" s="19" t="s">
        <v>9</v>
      </c>
      <c r="H146" s="19"/>
    </row>
    <row r="147" spans="1:8" x14ac:dyDescent="0.3">
      <c r="A147" s="87">
        <v>45439.804282407407</v>
      </c>
      <c r="B147" s="15" t="s">
        <v>611</v>
      </c>
      <c r="C147" s="87">
        <v>45441.744131944448</v>
      </c>
      <c r="D147" s="15">
        <v>3.4</v>
      </c>
      <c r="E147" s="15"/>
      <c r="F147" s="80"/>
      <c r="G147" s="94" t="s">
        <v>14</v>
      </c>
      <c r="H147" s="15"/>
    </row>
    <row r="148" spans="1:8" x14ac:dyDescent="0.3">
      <c r="A148" s="87">
        <v>45440.248194444444</v>
      </c>
      <c r="B148" s="15" t="s">
        <v>612</v>
      </c>
      <c r="C148" s="87">
        <v>45441.770162037035</v>
      </c>
      <c r="D148" s="15">
        <v>5.4</v>
      </c>
      <c r="E148" s="15"/>
      <c r="F148" s="80"/>
      <c r="G148" s="94" t="s">
        <v>14</v>
      </c>
      <c r="H148" s="15"/>
    </row>
    <row r="149" spans="1:8" x14ac:dyDescent="0.3">
      <c r="A149" s="89">
        <v>45442.312280092592</v>
      </c>
      <c r="B149" s="19" t="s">
        <v>127</v>
      </c>
      <c r="C149" s="89">
        <v>45442.312280092592</v>
      </c>
      <c r="D149" s="19"/>
      <c r="E149" s="19">
        <v>13689</v>
      </c>
      <c r="F149" s="19" t="s">
        <v>614</v>
      </c>
      <c r="G149" s="19" t="s">
        <v>9</v>
      </c>
      <c r="H149" s="19"/>
    </row>
    <row r="150" spans="1:8" x14ac:dyDescent="0.3">
      <c r="A150" s="89">
        <v>45442.37877314815</v>
      </c>
      <c r="B150" s="19" t="s">
        <v>70</v>
      </c>
      <c r="C150" s="89">
        <v>45442.37877314815</v>
      </c>
      <c r="D150" s="19"/>
      <c r="E150" s="19">
        <v>308.58</v>
      </c>
      <c r="F150" s="19" t="s">
        <v>615</v>
      </c>
      <c r="G150" s="19" t="s">
        <v>9</v>
      </c>
      <c r="H150" s="19"/>
    </row>
    <row r="151" spans="1:8" x14ac:dyDescent="0.3">
      <c r="A151" s="89">
        <v>45442.379016203704</v>
      </c>
      <c r="B151" s="19" t="s">
        <v>70</v>
      </c>
      <c r="C151" s="89">
        <v>45442.379016203704</v>
      </c>
      <c r="D151" s="19"/>
      <c r="E151" s="19">
        <v>15120</v>
      </c>
      <c r="F151" s="19" t="s">
        <v>616</v>
      </c>
      <c r="G151" s="19" t="s">
        <v>9</v>
      </c>
      <c r="H151" s="19"/>
    </row>
    <row r="152" spans="1:8" x14ac:dyDescent="0.3">
      <c r="A152" s="88">
        <v>45442.446134259262</v>
      </c>
      <c r="B152" s="11" t="s">
        <v>81</v>
      </c>
      <c r="C152" s="88">
        <v>45443.004050925927</v>
      </c>
      <c r="D152" s="11">
        <v>4500.63</v>
      </c>
      <c r="E152" s="11"/>
      <c r="F152" s="11" t="s">
        <v>141</v>
      </c>
      <c r="G152" s="92" t="s">
        <v>13</v>
      </c>
      <c r="H152" s="11"/>
    </row>
    <row r="153" spans="1:8" x14ac:dyDescent="0.3">
      <c r="A153" s="88">
        <v>45442.446134259262</v>
      </c>
      <c r="B153" s="11" t="s">
        <v>76</v>
      </c>
      <c r="C153" s="88">
        <v>45443.004120370373</v>
      </c>
      <c r="D153" s="11">
        <v>5108.6899999999996</v>
      </c>
      <c r="E153" s="11"/>
      <c r="F153" s="11" t="s">
        <v>141</v>
      </c>
      <c r="G153" s="92" t="s">
        <v>13</v>
      </c>
      <c r="H153" s="11"/>
    </row>
    <row r="154" spans="1:8" x14ac:dyDescent="0.3">
      <c r="A154" s="88">
        <v>45442.446122685185</v>
      </c>
      <c r="B154" s="11" t="s">
        <v>86</v>
      </c>
      <c r="C154" s="88">
        <v>45443.00445601852</v>
      </c>
      <c r="D154" s="11">
        <v>4558.09</v>
      </c>
      <c r="E154" s="11"/>
      <c r="F154" s="11" t="s">
        <v>141</v>
      </c>
      <c r="G154" s="92" t="s">
        <v>13</v>
      </c>
      <c r="H154" s="11"/>
    </row>
    <row r="155" spans="1:8" x14ac:dyDescent="0.3">
      <c r="A155" s="89">
        <v>45443.293391203704</v>
      </c>
      <c r="B155" s="19" t="s">
        <v>282</v>
      </c>
      <c r="C155" s="89">
        <v>45443.293391203704</v>
      </c>
      <c r="D155" s="19"/>
      <c r="E155" s="19">
        <v>10584</v>
      </c>
      <c r="F155" s="19"/>
      <c r="G155" s="19" t="s">
        <v>9</v>
      </c>
      <c r="H155" s="19"/>
    </row>
    <row r="156" spans="1:8" x14ac:dyDescent="0.3">
      <c r="A156" s="89">
        <v>45443.3356712963</v>
      </c>
      <c r="B156" s="19" t="s">
        <v>128</v>
      </c>
      <c r="C156" s="89">
        <v>45443.3356712963</v>
      </c>
      <c r="D156" s="19"/>
      <c r="E156" s="19">
        <v>11088</v>
      </c>
      <c r="F156" s="19" t="s">
        <v>637</v>
      </c>
      <c r="G156" s="19" t="s">
        <v>9</v>
      </c>
      <c r="H156" s="19"/>
    </row>
    <row r="157" spans="1:8" x14ac:dyDescent="0.3">
      <c r="A157" s="89">
        <v>45443.578831018516</v>
      </c>
      <c r="B157" s="19" t="s">
        <v>277</v>
      </c>
      <c r="C157" s="89">
        <v>45443.578831018516</v>
      </c>
      <c r="D157" s="19"/>
      <c r="E157" s="19">
        <v>14131.2</v>
      </c>
      <c r="F157" s="19" t="s">
        <v>638</v>
      </c>
      <c r="G157" s="19" t="s">
        <v>9</v>
      </c>
      <c r="H157" s="19"/>
    </row>
    <row r="158" spans="1:8" x14ac:dyDescent="0.3">
      <c r="A158" s="89">
        <v>45443.592812499999</v>
      </c>
      <c r="B158" s="19" t="s">
        <v>346</v>
      </c>
      <c r="C158" s="89">
        <v>45443.592812499999</v>
      </c>
      <c r="D158" s="19"/>
      <c r="E158" s="19">
        <v>12240</v>
      </c>
      <c r="F158" s="19" t="s">
        <v>639</v>
      </c>
      <c r="G158" s="19" t="s">
        <v>9</v>
      </c>
      <c r="H158" s="19"/>
    </row>
    <row r="159" spans="1:8" x14ac:dyDescent="0.3">
      <c r="A159" s="89">
        <v>45443.603842592594</v>
      </c>
      <c r="B159" s="19" t="s">
        <v>243</v>
      </c>
      <c r="C159" s="89">
        <v>45443.603842592594</v>
      </c>
      <c r="D159" s="19"/>
      <c r="E159" s="19">
        <v>12540</v>
      </c>
      <c r="F159" s="19" t="s">
        <v>640</v>
      </c>
      <c r="G159" s="19" t="s">
        <v>9</v>
      </c>
      <c r="H159" s="19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45"/>
  <sheetViews>
    <sheetView zoomScaleNormal="100" workbookViewId="0">
      <pane ySplit="1" topLeftCell="A10" activePane="bottomLeft" state="frozen"/>
      <selection activeCell="D146" sqref="D146:D172"/>
      <selection pane="bottomLeft" activeCell="B10" sqref="B10"/>
    </sheetView>
  </sheetViews>
  <sheetFormatPr baseColWidth="10" defaultColWidth="11.21875" defaultRowHeight="14.4" x14ac:dyDescent="0.3"/>
  <cols>
    <col min="1" max="1" width="15.21875" bestFit="1" customWidth="1"/>
    <col min="2" max="2" width="31.21875" bestFit="1" customWidth="1"/>
    <col min="3" max="3" width="15.21875" bestFit="1" customWidth="1"/>
    <col min="4" max="4" width="12.5546875" bestFit="1" customWidth="1"/>
    <col min="5" max="5" width="11.5546875" bestFit="1" customWidth="1"/>
    <col min="6" max="6" width="78.109375" bestFit="1" customWidth="1"/>
    <col min="7" max="7" width="17.21875" bestFit="1" customWidth="1"/>
    <col min="8" max="8" width="9.109375" bestFit="1" customWidth="1"/>
    <col min="9" max="9" width="60.5546875" bestFit="1" customWidth="1"/>
  </cols>
  <sheetData>
    <row r="1" spans="1:9" x14ac:dyDescent="0.3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9" s="30" customFormat="1" x14ac:dyDescent="0.3">
      <c r="A2" s="87">
        <v>45444.08085648148</v>
      </c>
      <c r="B2" s="15" t="s">
        <v>69</v>
      </c>
      <c r="C2" s="87">
        <v>45444.080868055556</v>
      </c>
      <c r="D2" s="96">
        <v>7.2</v>
      </c>
      <c r="E2" s="96"/>
      <c r="F2" s="80" t="s">
        <v>137</v>
      </c>
      <c r="G2" s="80" t="s">
        <v>8</v>
      </c>
      <c r="H2" s="15"/>
      <c r="I2" s="31"/>
    </row>
    <row r="3" spans="1:9" s="30" customFormat="1" x14ac:dyDescent="0.3">
      <c r="A3" s="87">
        <v>45446.251550925925</v>
      </c>
      <c r="B3" s="15" t="s">
        <v>102</v>
      </c>
      <c r="C3" s="87">
        <v>45446.251550925925</v>
      </c>
      <c r="D3" s="96">
        <v>324</v>
      </c>
      <c r="E3" s="96"/>
      <c r="F3" s="80" t="s">
        <v>620</v>
      </c>
      <c r="G3" s="94" t="s">
        <v>24</v>
      </c>
      <c r="H3" s="15"/>
      <c r="I3" s="31"/>
    </row>
    <row r="4" spans="1:9" s="30" customFormat="1" x14ac:dyDescent="0.3">
      <c r="A4" s="88">
        <v>45446.392743055556</v>
      </c>
      <c r="B4" s="11" t="s">
        <v>384</v>
      </c>
      <c r="C4" s="88">
        <v>45446.392754629633</v>
      </c>
      <c r="D4" s="97">
        <v>4700.0600000000004</v>
      </c>
      <c r="E4" s="97"/>
      <c r="F4" s="11" t="s">
        <v>621</v>
      </c>
      <c r="G4" s="92" t="s">
        <v>13</v>
      </c>
      <c r="H4" s="11"/>
      <c r="I4" s="31"/>
    </row>
    <row r="5" spans="1:9" s="3" customFormat="1" x14ac:dyDescent="0.3">
      <c r="A5" s="89">
        <v>45446.457488425927</v>
      </c>
      <c r="B5" s="19" t="s">
        <v>278</v>
      </c>
      <c r="C5" s="89">
        <v>45446.457488425927</v>
      </c>
      <c r="D5" s="98"/>
      <c r="E5" s="98">
        <v>14616</v>
      </c>
      <c r="F5" s="19" t="s">
        <v>622</v>
      </c>
      <c r="G5" s="19" t="s">
        <v>9</v>
      </c>
      <c r="H5" s="19"/>
    </row>
    <row r="6" spans="1:9" s="3" customFormat="1" x14ac:dyDescent="0.3">
      <c r="A6" s="89">
        <v>45446.474826388891</v>
      </c>
      <c r="B6" s="19" t="s">
        <v>278</v>
      </c>
      <c r="C6" s="89">
        <v>45446.474826388891</v>
      </c>
      <c r="D6" s="98"/>
      <c r="E6" s="98">
        <v>9660</v>
      </c>
      <c r="F6" s="19" t="s">
        <v>623</v>
      </c>
      <c r="G6" s="19" t="s">
        <v>9</v>
      </c>
      <c r="H6" s="19"/>
    </row>
    <row r="7" spans="1:9" s="3" customFormat="1" x14ac:dyDescent="0.3">
      <c r="A7" s="89">
        <v>45446.489537037036</v>
      </c>
      <c r="B7" s="19" t="s">
        <v>125</v>
      </c>
      <c r="C7" s="89">
        <v>45446.489537037036</v>
      </c>
      <c r="D7" s="98"/>
      <c r="E7" s="98">
        <v>15371.2</v>
      </c>
      <c r="F7" s="19" t="s">
        <v>624</v>
      </c>
      <c r="G7" s="19" t="s">
        <v>9</v>
      </c>
      <c r="H7" s="19"/>
    </row>
    <row r="8" spans="1:9" s="3" customFormat="1" x14ac:dyDescent="0.3">
      <c r="A8" s="89">
        <v>45446.501643518517</v>
      </c>
      <c r="B8" s="19" t="s">
        <v>441</v>
      </c>
      <c r="C8" s="89">
        <v>45446.501643518517</v>
      </c>
      <c r="D8" s="98"/>
      <c r="E8" s="98">
        <v>10560</v>
      </c>
      <c r="F8" s="19" t="s">
        <v>625</v>
      </c>
      <c r="G8" s="19" t="s">
        <v>9</v>
      </c>
      <c r="H8" s="19"/>
    </row>
    <row r="9" spans="1:9" s="3" customFormat="1" x14ac:dyDescent="0.3">
      <c r="A9" s="89">
        <v>45447.320879629631</v>
      </c>
      <c r="B9" s="19" t="s">
        <v>162</v>
      </c>
      <c r="C9" s="89">
        <v>45447.320879629631</v>
      </c>
      <c r="D9" s="98"/>
      <c r="E9" s="98">
        <v>12096</v>
      </c>
      <c r="F9" s="19" t="s">
        <v>626</v>
      </c>
      <c r="G9" s="19" t="s">
        <v>9</v>
      </c>
      <c r="H9" s="19"/>
    </row>
    <row r="10" spans="1:9" s="3" customFormat="1" x14ac:dyDescent="0.3">
      <c r="A10" s="90">
        <v>45447.569155092591</v>
      </c>
      <c r="B10" s="22" t="s">
        <v>170</v>
      </c>
      <c r="C10" s="90">
        <v>45447.569155092591</v>
      </c>
      <c r="D10" s="99">
        <v>10800</v>
      </c>
      <c r="E10" s="99"/>
      <c r="F10" s="22" t="s">
        <v>627</v>
      </c>
      <c r="G10" s="22" t="s">
        <v>1083</v>
      </c>
      <c r="H10" s="22"/>
    </row>
    <row r="11" spans="1:9" s="3" customFormat="1" x14ac:dyDescent="0.3">
      <c r="A11" s="87">
        <v>45447.113622685189</v>
      </c>
      <c r="B11" s="15" t="s">
        <v>617</v>
      </c>
      <c r="C11" s="87">
        <v>45447.770011574074</v>
      </c>
      <c r="D11" s="96">
        <v>9.35</v>
      </c>
      <c r="E11" s="96"/>
      <c r="F11" s="80"/>
      <c r="G11" s="94" t="s">
        <v>57</v>
      </c>
      <c r="H11" s="15"/>
    </row>
    <row r="12" spans="1:9" s="3" customFormat="1" x14ac:dyDescent="0.3">
      <c r="A12" s="88">
        <v>45447.570023148146</v>
      </c>
      <c r="B12" s="11" t="s">
        <v>618</v>
      </c>
      <c r="C12" s="88">
        <v>45448.300324074073</v>
      </c>
      <c r="D12" s="97">
        <v>251.2</v>
      </c>
      <c r="E12" s="97"/>
      <c r="F12" s="11" t="s">
        <v>628</v>
      </c>
      <c r="G12" s="11" t="s">
        <v>12</v>
      </c>
      <c r="H12" s="11"/>
    </row>
    <row r="13" spans="1:9" s="3" customFormat="1" x14ac:dyDescent="0.3">
      <c r="A13" s="88">
        <v>45447.569884259261</v>
      </c>
      <c r="B13" s="11" t="s">
        <v>302</v>
      </c>
      <c r="C13" s="88">
        <v>45448.30164351852</v>
      </c>
      <c r="D13" s="97">
        <v>601.23</v>
      </c>
      <c r="E13" s="97"/>
      <c r="F13" s="11" t="s">
        <v>276</v>
      </c>
      <c r="G13" s="92" t="s">
        <v>62</v>
      </c>
      <c r="H13" s="11"/>
    </row>
    <row r="14" spans="1:9" x14ac:dyDescent="0.3">
      <c r="A14" s="88">
        <v>45447.569664351853</v>
      </c>
      <c r="B14" s="11" t="s">
        <v>384</v>
      </c>
      <c r="C14" s="88">
        <v>45448.301655092589</v>
      </c>
      <c r="D14" s="97">
        <v>323.47000000000003</v>
      </c>
      <c r="E14" s="97"/>
      <c r="F14" s="11" t="s">
        <v>237</v>
      </c>
      <c r="G14" s="92" t="s">
        <v>62</v>
      </c>
      <c r="H14" s="11"/>
    </row>
    <row r="15" spans="1:9" x14ac:dyDescent="0.3">
      <c r="A15" s="90">
        <v>45447.568437499998</v>
      </c>
      <c r="B15" s="22" t="s">
        <v>412</v>
      </c>
      <c r="C15" s="90">
        <v>45448.301655092589</v>
      </c>
      <c r="D15" s="99">
        <v>2242.8000000000002</v>
      </c>
      <c r="E15" s="99"/>
      <c r="F15" s="22" t="s">
        <v>629</v>
      </c>
      <c r="G15" s="22" t="s">
        <v>10</v>
      </c>
      <c r="H15" s="22"/>
    </row>
    <row r="16" spans="1:9" x14ac:dyDescent="0.3">
      <c r="A16" s="88">
        <v>45447.569826388892</v>
      </c>
      <c r="B16" s="11" t="s">
        <v>110</v>
      </c>
      <c r="C16" s="88">
        <v>45448.301678240743</v>
      </c>
      <c r="D16" s="97">
        <v>569</v>
      </c>
      <c r="E16" s="97"/>
      <c r="F16" s="11" t="s">
        <v>144</v>
      </c>
      <c r="G16" s="92" t="s">
        <v>62</v>
      </c>
      <c r="H16" s="11"/>
    </row>
    <row r="17" spans="1:8" x14ac:dyDescent="0.3">
      <c r="A17" s="90">
        <v>45447.569189814814</v>
      </c>
      <c r="B17" s="22" t="s">
        <v>171</v>
      </c>
      <c r="C17" s="90">
        <v>45448.301678240743</v>
      </c>
      <c r="D17" s="99">
        <v>420</v>
      </c>
      <c r="E17" s="99"/>
      <c r="F17" s="22" t="s">
        <v>630</v>
      </c>
      <c r="G17" s="22" t="s">
        <v>10</v>
      </c>
      <c r="H17" s="22"/>
    </row>
    <row r="18" spans="1:8" x14ac:dyDescent="0.3">
      <c r="A18" s="88">
        <v>45447.569861111115</v>
      </c>
      <c r="B18" s="11" t="s">
        <v>113</v>
      </c>
      <c r="C18" s="88">
        <v>45448.301863425928</v>
      </c>
      <c r="D18" s="97">
        <v>846</v>
      </c>
      <c r="E18" s="97"/>
      <c r="F18" s="11" t="s">
        <v>90</v>
      </c>
      <c r="G18" s="92" t="s">
        <v>62</v>
      </c>
      <c r="H18" s="11"/>
    </row>
    <row r="19" spans="1:8" x14ac:dyDescent="0.3">
      <c r="A19" s="88">
        <v>45447.569699074076</v>
      </c>
      <c r="B19" s="11" t="s">
        <v>106</v>
      </c>
      <c r="C19" s="88">
        <v>45448.301874999997</v>
      </c>
      <c r="D19" s="97">
        <v>589.6</v>
      </c>
      <c r="E19" s="97"/>
      <c r="F19" s="11" t="s">
        <v>93</v>
      </c>
      <c r="G19" s="92" t="s">
        <v>62</v>
      </c>
      <c r="H19" s="11"/>
    </row>
    <row r="20" spans="1:8" x14ac:dyDescent="0.3">
      <c r="A20" s="88">
        <v>45447.569722222222</v>
      </c>
      <c r="B20" s="11" t="s">
        <v>109</v>
      </c>
      <c r="C20" s="88">
        <v>45448.301979166667</v>
      </c>
      <c r="D20" s="97">
        <v>333.38</v>
      </c>
      <c r="E20" s="97"/>
      <c r="F20" s="11" t="s">
        <v>143</v>
      </c>
      <c r="G20" s="92" t="s">
        <v>62</v>
      </c>
      <c r="H20" s="11"/>
    </row>
    <row r="21" spans="1:8" x14ac:dyDescent="0.3">
      <c r="A21" s="90">
        <v>45447.569201388891</v>
      </c>
      <c r="B21" s="22" t="s">
        <v>171</v>
      </c>
      <c r="C21" s="90">
        <v>45448.301990740743</v>
      </c>
      <c r="D21" s="99">
        <v>4888.8</v>
      </c>
      <c r="E21" s="99"/>
      <c r="F21" s="22" t="s">
        <v>630</v>
      </c>
      <c r="G21" s="22" t="s">
        <v>10</v>
      </c>
      <c r="H21" s="22"/>
    </row>
    <row r="22" spans="1:8" x14ac:dyDescent="0.3">
      <c r="A22" s="88">
        <v>45447.569756944446</v>
      </c>
      <c r="B22" s="11" t="s">
        <v>541</v>
      </c>
      <c r="C22" s="88">
        <v>45448.302025462966</v>
      </c>
      <c r="D22" s="97">
        <v>501.88</v>
      </c>
      <c r="E22" s="97"/>
      <c r="F22" s="11" t="s">
        <v>240</v>
      </c>
      <c r="G22" s="92" t="s">
        <v>62</v>
      </c>
      <c r="H22" s="11"/>
    </row>
    <row r="23" spans="1:8" x14ac:dyDescent="0.3">
      <c r="A23" s="88">
        <v>45447.569918981484</v>
      </c>
      <c r="B23" s="11" t="s">
        <v>301</v>
      </c>
      <c r="C23" s="88">
        <v>45448.302037037036</v>
      </c>
      <c r="D23" s="97">
        <v>549.82000000000005</v>
      </c>
      <c r="E23" s="97"/>
      <c r="F23" s="11" t="s">
        <v>307</v>
      </c>
      <c r="G23" s="92" t="s">
        <v>62</v>
      </c>
      <c r="H23" s="11"/>
    </row>
    <row r="24" spans="1:8" x14ac:dyDescent="0.3">
      <c r="A24" s="90">
        <v>45447.569212962961</v>
      </c>
      <c r="B24" s="22" t="s">
        <v>171</v>
      </c>
      <c r="C24" s="90">
        <v>45448.302060185182</v>
      </c>
      <c r="D24" s="99">
        <v>840</v>
      </c>
      <c r="E24" s="99"/>
      <c r="F24" s="22" t="s">
        <v>631</v>
      </c>
      <c r="G24" s="22" t="s">
        <v>10</v>
      </c>
      <c r="H24" s="22"/>
    </row>
    <row r="25" spans="1:8" x14ac:dyDescent="0.3">
      <c r="A25" s="88">
        <v>45447.569699074076</v>
      </c>
      <c r="B25" s="11" t="s">
        <v>115</v>
      </c>
      <c r="C25" s="88">
        <v>45448.302106481482</v>
      </c>
      <c r="D25" s="97">
        <v>525.52</v>
      </c>
      <c r="E25" s="97"/>
      <c r="F25" s="11" t="s">
        <v>147</v>
      </c>
      <c r="G25" s="92" t="s">
        <v>62</v>
      </c>
      <c r="H25" s="11"/>
    </row>
    <row r="26" spans="1:8" x14ac:dyDescent="0.3">
      <c r="A26" s="88">
        <v>45447.569837962961</v>
      </c>
      <c r="B26" s="11" t="s">
        <v>116</v>
      </c>
      <c r="C26" s="88">
        <v>45448.302129629628</v>
      </c>
      <c r="D26" s="97">
        <v>421.3</v>
      </c>
      <c r="E26" s="97"/>
      <c r="F26" s="11" t="s">
        <v>95</v>
      </c>
      <c r="G26" s="92" t="s">
        <v>62</v>
      </c>
      <c r="H26" s="11"/>
    </row>
    <row r="27" spans="1:8" x14ac:dyDescent="0.3">
      <c r="A27" s="88">
        <v>45447.569930555554</v>
      </c>
      <c r="B27" s="11" t="s">
        <v>114</v>
      </c>
      <c r="C27" s="88">
        <v>45448.305868055555</v>
      </c>
      <c r="D27" s="97">
        <v>304</v>
      </c>
      <c r="E27" s="97"/>
      <c r="F27" s="11" t="s">
        <v>146</v>
      </c>
      <c r="G27" s="92" t="s">
        <v>62</v>
      </c>
      <c r="H27" s="11"/>
    </row>
    <row r="28" spans="1:8" x14ac:dyDescent="0.3">
      <c r="A28" s="88">
        <v>45447.569907407407</v>
      </c>
      <c r="B28" s="11" t="s">
        <v>121</v>
      </c>
      <c r="C28" s="88">
        <v>45448.305914351855</v>
      </c>
      <c r="D28" s="97">
        <v>153.34</v>
      </c>
      <c r="E28" s="97"/>
      <c r="F28" s="11" t="s">
        <v>149</v>
      </c>
      <c r="G28" s="92" t="s">
        <v>62</v>
      </c>
      <c r="H28" s="11"/>
    </row>
    <row r="29" spans="1:8" x14ac:dyDescent="0.3">
      <c r="A29" s="88">
        <v>45447.569918981484</v>
      </c>
      <c r="B29" s="11" t="s">
        <v>107</v>
      </c>
      <c r="C29" s="88">
        <v>45448.305995370371</v>
      </c>
      <c r="D29" s="97">
        <v>337.41</v>
      </c>
      <c r="E29" s="97"/>
      <c r="F29" s="11" t="s">
        <v>73</v>
      </c>
      <c r="G29" s="92" t="s">
        <v>62</v>
      </c>
      <c r="H29" s="11"/>
    </row>
    <row r="30" spans="1:8" x14ac:dyDescent="0.3">
      <c r="A30" s="88">
        <v>45447.569907407407</v>
      </c>
      <c r="B30" s="11" t="s">
        <v>123</v>
      </c>
      <c r="C30" s="88">
        <v>45448.306006944447</v>
      </c>
      <c r="D30" s="97">
        <v>267.08</v>
      </c>
      <c r="E30" s="97"/>
      <c r="F30" s="11" t="s">
        <v>78</v>
      </c>
      <c r="G30" s="92" t="s">
        <v>62</v>
      </c>
      <c r="H30" s="11"/>
    </row>
    <row r="31" spans="1:8" x14ac:dyDescent="0.3">
      <c r="A31" s="88">
        <v>45447.569872685184</v>
      </c>
      <c r="B31" s="11" t="s">
        <v>118</v>
      </c>
      <c r="C31" s="88">
        <v>45448.306041666663</v>
      </c>
      <c r="D31" s="97">
        <v>324.58</v>
      </c>
      <c r="E31" s="97"/>
      <c r="F31" s="11" t="s">
        <v>96</v>
      </c>
      <c r="G31" s="92" t="s">
        <v>62</v>
      </c>
      <c r="H31" s="11"/>
    </row>
    <row r="32" spans="1:8" x14ac:dyDescent="0.3">
      <c r="A32" s="90">
        <v>45447.569166666668</v>
      </c>
      <c r="B32" s="22" t="s">
        <v>291</v>
      </c>
      <c r="C32" s="90">
        <v>45448.306064814817</v>
      </c>
      <c r="D32" s="99">
        <v>11844</v>
      </c>
      <c r="E32" s="99"/>
      <c r="F32" s="22" t="s">
        <v>632</v>
      </c>
      <c r="G32" s="22" t="s">
        <v>10</v>
      </c>
      <c r="H32" s="22"/>
    </row>
    <row r="33" spans="1:8" x14ac:dyDescent="0.3">
      <c r="A33" s="87">
        <v>45447.570520833331</v>
      </c>
      <c r="B33" s="15" t="s">
        <v>619</v>
      </c>
      <c r="C33" s="87">
        <v>45448.306076388886</v>
      </c>
      <c r="D33" s="96">
        <v>385.2</v>
      </c>
      <c r="E33" s="96"/>
      <c r="F33" s="80" t="s">
        <v>633</v>
      </c>
      <c r="G33" s="80" t="s">
        <v>58</v>
      </c>
      <c r="H33" s="15"/>
    </row>
    <row r="34" spans="1:8" x14ac:dyDescent="0.3">
      <c r="A34" s="88">
        <v>45447.57</v>
      </c>
      <c r="B34" s="11" t="s">
        <v>105</v>
      </c>
      <c r="C34" s="88">
        <v>45448.306076388886</v>
      </c>
      <c r="D34" s="97">
        <v>303.45999999999998</v>
      </c>
      <c r="E34" s="97"/>
      <c r="F34" s="11" t="s">
        <v>84</v>
      </c>
      <c r="G34" s="92" t="s">
        <v>62</v>
      </c>
      <c r="H34" s="11"/>
    </row>
    <row r="35" spans="1:8" x14ac:dyDescent="0.3">
      <c r="A35" s="88">
        <v>45447.569733796299</v>
      </c>
      <c r="B35" s="11" t="s">
        <v>108</v>
      </c>
      <c r="C35" s="88">
        <v>45448.306087962963</v>
      </c>
      <c r="D35" s="97">
        <v>245.66</v>
      </c>
      <c r="E35" s="97"/>
      <c r="F35" s="11" t="s">
        <v>82</v>
      </c>
      <c r="G35" s="92" t="s">
        <v>62</v>
      </c>
      <c r="H35" s="11"/>
    </row>
    <row r="36" spans="1:8" x14ac:dyDescent="0.3">
      <c r="A36" s="88">
        <v>45447.569699074076</v>
      </c>
      <c r="B36" s="11" t="s">
        <v>119</v>
      </c>
      <c r="C36" s="88">
        <v>45448.306180555555</v>
      </c>
      <c r="D36" s="97">
        <v>571.24</v>
      </c>
      <c r="E36" s="97"/>
      <c r="F36" s="11" t="s">
        <v>85</v>
      </c>
      <c r="G36" s="92" t="s">
        <v>62</v>
      </c>
      <c r="H36" s="11"/>
    </row>
    <row r="37" spans="1:8" x14ac:dyDescent="0.3">
      <c r="A37" s="90">
        <v>45447.569178240738</v>
      </c>
      <c r="B37" s="22" t="s">
        <v>412</v>
      </c>
      <c r="C37" s="90">
        <v>45448.306192129632</v>
      </c>
      <c r="D37" s="99">
        <v>504</v>
      </c>
      <c r="E37" s="99"/>
      <c r="F37" s="22" t="s">
        <v>634</v>
      </c>
      <c r="G37" s="22" t="s">
        <v>10</v>
      </c>
      <c r="H37" s="22"/>
    </row>
    <row r="38" spans="1:8" x14ac:dyDescent="0.3">
      <c r="A38" s="88">
        <v>45447.569745370369</v>
      </c>
      <c r="B38" s="11" t="s">
        <v>122</v>
      </c>
      <c r="C38" s="88">
        <v>45448.306203703702</v>
      </c>
      <c r="D38" s="97">
        <v>232.94</v>
      </c>
      <c r="E38" s="97"/>
      <c r="F38" s="11" t="s">
        <v>83</v>
      </c>
      <c r="G38" s="92" t="s">
        <v>62</v>
      </c>
      <c r="H38" s="11"/>
    </row>
    <row r="39" spans="1:8" x14ac:dyDescent="0.3">
      <c r="A39" s="90">
        <v>45447.569224537037</v>
      </c>
      <c r="B39" s="22" t="s">
        <v>171</v>
      </c>
      <c r="C39" s="90">
        <v>45448.306250000001</v>
      </c>
      <c r="D39" s="99">
        <v>6300</v>
      </c>
      <c r="E39" s="99"/>
      <c r="F39" s="22" t="s">
        <v>631</v>
      </c>
      <c r="G39" s="22" t="s">
        <v>10</v>
      </c>
      <c r="H39" s="22"/>
    </row>
    <row r="40" spans="1:8" x14ac:dyDescent="0.3">
      <c r="A40" s="88">
        <v>45447.569745370369</v>
      </c>
      <c r="B40" s="11" t="s">
        <v>104</v>
      </c>
      <c r="C40" s="88">
        <v>45448.306296296294</v>
      </c>
      <c r="D40" s="97">
        <v>299.92</v>
      </c>
      <c r="E40" s="97"/>
      <c r="F40" s="11" t="s">
        <v>76</v>
      </c>
      <c r="G40" s="92" t="s">
        <v>62</v>
      </c>
      <c r="H40" s="11"/>
    </row>
    <row r="41" spans="1:8" x14ac:dyDescent="0.3">
      <c r="A41" s="88">
        <v>45447.569710648146</v>
      </c>
      <c r="B41" s="11" t="s">
        <v>542</v>
      </c>
      <c r="C41" s="88">
        <v>45448.306354166663</v>
      </c>
      <c r="D41" s="97">
        <v>439.15</v>
      </c>
      <c r="E41" s="97"/>
      <c r="F41" s="11" t="s">
        <v>518</v>
      </c>
      <c r="G41" s="92" t="s">
        <v>62</v>
      </c>
      <c r="H41" s="11"/>
    </row>
    <row r="42" spans="1:8" x14ac:dyDescent="0.3">
      <c r="A42" s="89">
        <v>45448.316157407404</v>
      </c>
      <c r="B42" s="19" t="s">
        <v>394</v>
      </c>
      <c r="C42" s="89">
        <v>45448.316157407404</v>
      </c>
      <c r="D42" s="98"/>
      <c r="E42" s="98">
        <v>14868</v>
      </c>
      <c r="F42" s="19" t="s">
        <v>635</v>
      </c>
      <c r="G42" s="19" t="s">
        <v>9</v>
      </c>
      <c r="H42" s="19"/>
    </row>
    <row r="43" spans="1:8" x14ac:dyDescent="0.3">
      <c r="A43" s="89">
        <v>45448.33902777778</v>
      </c>
      <c r="B43" s="19" t="s">
        <v>163</v>
      </c>
      <c r="C43" s="89">
        <v>45448.33902777778</v>
      </c>
      <c r="D43" s="98"/>
      <c r="E43" s="98">
        <v>13500</v>
      </c>
      <c r="F43" s="19" t="s">
        <v>636</v>
      </c>
      <c r="G43" s="19" t="s">
        <v>9</v>
      </c>
      <c r="H43" s="19"/>
    </row>
    <row r="44" spans="1:8" x14ac:dyDescent="0.3">
      <c r="A44" s="89">
        <v>45448.412164351852</v>
      </c>
      <c r="B44" s="19" t="s">
        <v>641</v>
      </c>
      <c r="C44" s="89">
        <v>45448.412164351852</v>
      </c>
      <c r="D44" s="98"/>
      <c r="E44" s="98">
        <v>10800</v>
      </c>
      <c r="F44" s="19" t="s">
        <v>642</v>
      </c>
      <c r="G44" s="19" t="s">
        <v>9</v>
      </c>
      <c r="H44" s="19"/>
    </row>
    <row r="45" spans="1:8" x14ac:dyDescent="0.3">
      <c r="A45" s="89">
        <v>45450.327210648145</v>
      </c>
      <c r="B45" s="19" t="s">
        <v>133</v>
      </c>
      <c r="C45" s="89">
        <v>45450.327210648145</v>
      </c>
      <c r="D45" s="98"/>
      <c r="E45" s="98">
        <v>12600</v>
      </c>
      <c r="F45" s="19" t="s">
        <v>647</v>
      </c>
      <c r="G45" s="19" t="s">
        <v>9</v>
      </c>
      <c r="H45" s="19"/>
    </row>
    <row r="46" spans="1:8" x14ac:dyDescent="0.3">
      <c r="A46" s="89">
        <v>45450.593912037039</v>
      </c>
      <c r="B46" s="19" t="s">
        <v>175</v>
      </c>
      <c r="C46" s="89">
        <v>45450.593912037039</v>
      </c>
      <c r="D46" s="98"/>
      <c r="E46" s="98">
        <v>13104</v>
      </c>
      <c r="F46" s="19" t="s">
        <v>648</v>
      </c>
      <c r="G46" s="19" t="s">
        <v>9</v>
      </c>
      <c r="H46" s="19"/>
    </row>
    <row r="47" spans="1:8" x14ac:dyDescent="0.3">
      <c r="A47" s="89">
        <v>45450.608090277776</v>
      </c>
      <c r="B47" s="19" t="s">
        <v>175</v>
      </c>
      <c r="C47" s="89">
        <v>45450.608090277776</v>
      </c>
      <c r="D47" s="98"/>
      <c r="E47" s="98">
        <v>11220</v>
      </c>
      <c r="F47" s="19" t="s">
        <v>649</v>
      </c>
      <c r="G47" s="19" t="s">
        <v>9</v>
      </c>
      <c r="H47" s="19"/>
    </row>
    <row r="48" spans="1:8" x14ac:dyDescent="0.3">
      <c r="A48" s="89">
        <v>45450.611331018517</v>
      </c>
      <c r="B48" s="19" t="s">
        <v>175</v>
      </c>
      <c r="C48" s="89">
        <v>45450.611331018517</v>
      </c>
      <c r="D48" s="98"/>
      <c r="E48" s="98">
        <v>13860</v>
      </c>
      <c r="F48" s="19" t="s">
        <v>650</v>
      </c>
      <c r="G48" s="19" t="s">
        <v>9</v>
      </c>
      <c r="H48" s="19"/>
    </row>
    <row r="49" spans="1:8" x14ac:dyDescent="0.3">
      <c r="A49" s="89">
        <v>45450.612824074073</v>
      </c>
      <c r="B49" s="19" t="s">
        <v>175</v>
      </c>
      <c r="C49" s="89">
        <v>45450.612824074073</v>
      </c>
      <c r="D49" s="98"/>
      <c r="E49" s="98">
        <v>6600</v>
      </c>
      <c r="F49" s="19" t="s">
        <v>651</v>
      </c>
      <c r="G49" s="19" t="s">
        <v>9</v>
      </c>
      <c r="H49" s="19"/>
    </row>
    <row r="50" spans="1:8" x14ac:dyDescent="0.3">
      <c r="A50" s="89">
        <v>45450.612847222219</v>
      </c>
      <c r="B50" s="19" t="s">
        <v>175</v>
      </c>
      <c r="C50" s="89">
        <v>45450.612847222219</v>
      </c>
      <c r="D50" s="98"/>
      <c r="E50" s="98">
        <v>7056</v>
      </c>
      <c r="F50" s="19" t="s">
        <v>652</v>
      </c>
      <c r="G50" s="19" t="s">
        <v>9</v>
      </c>
      <c r="H50" s="19"/>
    </row>
    <row r="51" spans="1:8" x14ac:dyDescent="0.3">
      <c r="A51" s="87">
        <v>45448.880509259259</v>
      </c>
      <c r="B51" s="15" t="s">
        <v>643</v>
      </c>
      <c r="C51" s="87">
        <v>45450.709467592591</v>
      </c>
      <c r="D51" s="96">
        <v>44.88</v>
      </c>
      <c r="E51" s="96"/>
      <c r="F51" s="80"/>
      <c r="G51" s="80" t="s">
        <v>14</v>
      </c>
      <c r="H51" s="15"/>
    </row>
    <row r="52" spans="1:8" x14ac:dyDescent="0.3">
      <c r="A52" s="90">
        <v>45450.414363425924</v>
      </c>
      <c r="B52" s="22" t="s">
        <v>644</v>
      </c>
      <c r="C52" s="90">
        <v>45453.002928240741</v>
      </c>
      <c r="D52" s="99">
        <v>546</v>
      </c>
      <c r="E52" s="99"/>
      <c r="F52" s="22" t="s">
        <v>653</v>
      </c>
      <c r="G52" s="22" t="s">
        <v>10</v>
      </c>
      <c r="H52" s="22"/>
    </row>
    <row r="53" spans="1:8" x14ac:dyDescent="0.3">
      <c r="A53" s="88">
        <v>45450.414004629631</v>
      </c>
      <c r="B53" s="11" t="s">
        <v>645</v>
      </c>
      <c r="C53" s="88">
        <v>45453.003506944442</v>
      </c>
      <c r="D53" s="97">
        <v>94.8</v>
      </c>
      <c r="E53" s="97"/>
      <c r="F53" s="11" t="s">
        <v>654</v>
      </c>
      <c r="G53" s="92" t="s">
        <v>12</v>
      </c>
      <c r="H53" s="11"/>
    </row>
    <row r="54" spans="1:8" x14ac:dyDescent="0.3">
      <c r="A54" s="90">
        <v>45450.414710648147</v>
      </c>
      <c r="B54" s="22" t="s">
        <v>171</v>
      </c>
      <c r="C54" s="90">
        <v>45453.003518518519</v>
      </c>
      <c r="D54" s="99">
        <v>5011.2</v>
      </c>
      <c r="E54" s="99"/>
      <c r="F54" s="22" t="s">
        <v>655</v>
      </c>
      <c r="G54" s="22" t="s">
        <v>10</v>
      </c>
      <c r="H54" s="22"/>
    </row>
    <row r="55" spans="1:8" x14ac:dyDescent="0.3">
      <c r="A55" s="89">
        <v>45453.322094907409</v>
      </c>
      <c r="B55" s="19" t="s">
        <v>160</v>
      </c>
      <c r="C55" s="89">
        <v>45453.322094907409</v>
      </c>
      <c r="D55" s="98"/>
      <c r="E55" s="98">
        <v>12168</v>
      </c>
      <c r="F55" s="19" t="s">
        <v>656</v>
      </c>
      <c r="G55" s="19" t="s">
        <v>9</v>
      </c>
      <c r="H55" s="19"/>
    </row>
    <row r="56" spans="1:8" x14ac:dyDescent="0.3">
      <c r="A56" s="89">
        <v>45453.351030092592</v>
      </c>
      <c r="B56" s="19" t="s">
        <v>169</v>
      </c>
      <c r="C56" s="89">
        <v>45453.351030092592</v>
      </c>
      <c r="D56" s="98"/>
      <c r="E56" s="98">
        <v>13068</v>
      </c>
      <c r="F56" s="19" t="s">
        <v>657</v>
      </c>
      <c r="G56" s="19" t="s">
        <v>9</v>
      </c>
      <c r="H56" s="19"/>
    </row>
    <row r="57" spans="1:8" x14ac:dyDescent="0.3">
      <c r="A57" s="89">
        <v>45454.326956018522</v>
      </c>
      <c r="B57" s="19" t="s">
        <v>199</v>
      </c>
      <c r="C57" s="89">
        <v>45454.326956018522</v>
      </c>
      <c r="D57" s="98"/>
      <c r="E57" s="98">
        <v>13482</v>
      </c>
      <c r="F57" s="19" t="s">
        <v>658</v>
      </c>
      <c r="G57" s="19" t="s">
        <v>9</v>
      </c>
      <c r="H57" s="19"/>
    </row>
    <row r="58" spans="1:8" x14ac:dyDescent="0.3">
      <c r="A58" s="89">
        <v>45454.344583333332</v>
      </c>
      <c r="B58" s="19" t="s">
        <v>646</v>
      </c>
      <c r="C58" s="89">
        <v>45454.344583333332</v>
      </c>
      <c r="D58" s="98"/>
      <c r="E58" s="98">
        <v>24024</v>
      </c>
      <c r="F58" s="19" t="s">
        <v>659</v>
      </c>
      <c r="G58" s="19" t="s">
        <v>9</v>
      </c>
      <c r="H58" s="19"/>
    </row>
    <row r="59" spans="1:8" x14ac:dyDescent="0.3">
      <c r="A59" s="87">
        <v>45453.167349537034</v>
      </c>
      <c r="B59" s="15" t="s">
        <v>390</v>
      </c>
      <c r="C59" s="87">
        <v>45454.729004629633</v>
      </c>
      <c r="D59" s="96">
        <v>22.99</v>
      </c>
      <c r="E59" s="96"/>
      <c r="F59" s="80"/>
      <c r="G59" s="80" t="s">
        <v>14</v>
      </c>
      <c r="H59" s="15"/>
    </row>
    <row r="60" spans="1:8" x14ac:dyDescent="0.3">
      <c r="A60" s="89">
        <v>45455.298506944448</v>
      </c>
      <c r="B60" s="19" t="s">
        <v>132</v>
      </c>
      <c r="C60" s="89">
        <v>45455.298506944448</v>
      </c>
      <c r="D60" s="98"/>
      <c r="E60" s="98">
        <v>11340</v>
      </c>
      <c r="F60" s="19" t="s">
        <v>132</v>
      </c>
      <c r="G60" s="19" t="s">
        <v>9</v>
      </c>
      <c r="H60" s="19"/>
    </row>
    <row r="61" spans="1:8" x14ac:dyDescent="0.3">
      <c r="A61" s="89">
        <v>45455.308449074073</v>
      </c>
      <c r="B61" s="19" t="s">
        <v>338</v>
      </c>
      <c r="C61" s="89">
        <v>45455.308449074073</v>
      </c>
      <c r="D61" s="98"/>
      <c r="E61" s="98">
        <v>10080</v>
      </c>
      <c r="F61" s="19" t="s">
        <v>660</v>
      </c>
      <c r="G61" s="19" t="s">
        <v>9</v>
      </c>
      <c r="H61" s="19"/>
    </row>
    <row r="62" spans="1:8" x14ac:dyDescent="0.3">
      <c r="A62" s="90">
        <v>45455.370243055557</v>
      </c>
      <c r="B62" s="22" t="s">
        <v>556</v>
      </c>
      <c r="C62" s="90">
        <v>45455.373784722222</v>
      </c>
      <c r="D62" s="99">
        <v>10139.36</v>
      </c>
      <c r="E62" s="99"/>
      <c r="F62" s="22" t="s">
        <v>661</v>
      </c>
      <c r="G62" s="22" t="s">
        <v>584</v>
      </c>
      <c r="H62" s="22"/>
    </row>
    <row r="63" spans="1:8" x14ac:dyDescent="0.3">
      <c r="A63" s="90">
        <v>45455.370254629626</v>
      </c>
      <c r="B63" s="22" t="s">
        <v>556</v>
      </c>
      <c r="C63" s="90">
        <v>45455.373796296299</v>
      </c>
      <c r="D63" s="99">
        <v>11154.82</v>
      </c>
      <c r="E63" s="99"/>
      <c r="F63" s="22" t="s">
        <v>662</v>
      </c>
      <c r="G63" s="22" t="s">
        <v>584</v>
      </c>
      <c r="H63" s="22"/>
    </row>
    <row r="64" spans="1:8" x14ac:dyDescent="0.3">
      <c r="A64" s="87">
        <v>45455.374490740738</v>
      </c>
      <c r="B64" s="15" t="s">
        <v>69</v>
      </c>
      <c r="C64" s="87">
        <v>45455.374502314815</v>
      </c>
      <c r="D64" s="96">
        <v>81.05</v>
      </c>
      <c r="E64" s="96"/>
      <c r="F64" s="80" t="s">
        <v>563</v>
      </c>
      <c r="G64" s="80" t="s">
        <v>8</v>
      </c>
      <c r="H64" s="15"/>
    </row>
    <row r="65" spans="1:8" x14ac:dyDescent="0.3">
      <c r="A65" s="87">
        <v>45455.374502314815</v>
      </c>
      <c r="B65" s="15" t="s">
        <v>69</v>
      </c>
      <c r="C65" s="87">
        <v>45455.374513888892</v>
      </c>
      <c r="D65" s="96">
        <v>88.67</v>
      </c>
      <c r="E65" s="96"/>
      <c r="F65" s="80" t="s">
        <v>563</v>
      </c>
      <c r="G65" s="80" t="s">
        <v>8</v>
      </c>
      <c r="H65" s="15"/>
    </row>
    <row r="66" spans="1:8" x14ac:dyDescent="0.3">
      <c r="A66" s="89">
        <v>45455.433935185189</v>
      </c>
      <c r="B66" s="19" t="s">
        <v>263</v>
      </c>
      <c r="C66" s="89">
        <v>45455.433935185189</v>
      </c>
      <c r="D66" s="98"/>
      <c r="E66" s="98">
        <v>12600</v>
      </c>
      <c r="F66" s="19" t="s">
        <v>664</v>
      </c>
      <c r="G66" s="19" t="s">
        <v>9</v>
      </c>
      <c r="H66" s="19"/>
    </row>
    <row r="67" spans="1:8" x14ac:dyDescent="0.3">
      <c r="A67" s="88">
        <v>45455.38212962963</v>
      </c>
      <c r="B67" s="11" t="s">
        <v>663</v>
      </c>
      <c r="C67" s="88">
        <v>45456.004432870373</v>
      </c>
      <c r="D67" s="97">
        <v>1144.76</v>
      </c>
      <c r="E67" s="97"/>
      <c r="F67" s="11" t="s">
        <v>665</v>
      </c>
      <c r="G67" s="92" t="s">
        <v>12</v>
      </c>
      <c r="H67" s="11"/>
    </row>
    <row r="68" spans="1:8" x14ac:dyDescent="0.3">
      <c r="A68" s="89">
        <v>45456.309884259259</v>
      </c>
      <c r="B68" s="19" t="s">
        <v>281</v>
      </c>
      <c r="C68" s="89">
        <v>45456.309884259259</v>
      </c>
      <c r="D68" s="98"/>
      <c r="E68" s="98">
        <v>12240</v>
      </c>
      <c r="F68" s="19" t="s">
        <v>666</v>
      </c>
      <c r="G68" s="19" t="s">
        <v>9</v>
      </c>
      <c r="H68" s="19"/>
    </row>
    <row r="69" spans="1:8" x14ac:dyDescent="0.3">
      <c r="A69" s="89">
        <v>45456.320439814815</v>
      </c>
      <c r="B69" s="19" t="s">
        <v>176</v>
      </c>
      <c r="C69" s="89">
        <v>45456.320439814815</v>
      </c>
      <c r="D69" s="98"/>
      <c r="E69" s="98">
        <v>18144</v>
      </c>
      <c r="F69" s="19" t="s">
        <v>667</v>
      </c>
      <c r="G69" s="19" t="s">
        <v>9</v>
      </c>
      <c r="H69" s="19"/>
    </row>
    <row r="70" spans="1:8" x14ac:dyDescent="0.3">
      <c r="A70" s="87">
        <v>45456.799363425926</v>
      </c>
      <c r="B70" s="15" t="s">
        <v>668</v>
      </c>
      <c r="C70" s="87">
        <v>45458.719918981478</v>
      </c>
      <c r="D70" s="96">
        <v>1119</v>
      </c>
      <c r="E70" s="96"/>
      <c r="F70" s="80"/>
      <c r="G70" s="80" t="s">
        <v>14</v>
      </c>
      <c r="H70" s="15"/>
    </row>
    <row r="71" spans="1:8" x14ac:dyDescent="0.3">
      <c r="A71" s="89">
        <v>45460.300625000003</v>
      </c>
      <c r="B71" s="19" t="s">
        <v>335</v>
      </c>
      <c r="C71" s="89">
        <v>45460.300625000003</v>
      </c>
      <c r="D71" s="98"/>
      <c r="E71" s="98">
        <v>12852</v>
      </c>
      <c r="F71" s="19" t="s">
        <v>405</v>
      </c>
      <c r="G71" s="19" t="s">
        <v>9</v>
      </c>
      <c r="H71" s="19"/>
    </row>
    <row r="72" spans="1:8" x14ac:dyDescent="0.3">
      <c r="A72" s="89">
        <v>45460.301921296297</v>
      </c>
      <c r="B72" s="19" t="s">
        <v>197</v>
      </c>
      <c r="C72" s="89">
        <v>45460.301921296297</v>
      </c>
      <c r="D72" s="98"/>
      <c r="E72" s="98">
        <v>3888</v>
      </c>
      <c r="F72" s="19"/>
      <c r="G72" s="19" t="s">
        <v>9</v>
      </c>
      <c r="H72" s="19"/>
    </row>
    <row r="73" spans="1:8" x14ac:dyDescent="0.3">
      <c r="A73" s="89">
        <v>45460.303078703706</v>
      </c>
      <c r="B73" s="19" t="s">
        <v>669</v>
      </c>
      <c r="C73" s="89">
        <v>45460.303078703706</v>
      </c>
      <c r="D73" s="98"/>
      <c r="E73" s="98">
        <v>7488</v>
      </c>
      <c r="F73" s="19" t="s">
        <v>672</v>
      </c>
      <c r="G73" s="19" t="s">
        <v>9</v>
      </c>
      <c r="H73" s="19"/>
    </row>
    <row r="74" spans="1:8" x14ac:dyDescent="0.3">
      <c r="A74" s="89">
        <v>45460.34778935185</v>
      </c>
      <c r="B74" s="19" t="s">
        <v>198</v>
      </c>
      <c r="C74" s="89">
        <v>45460.34778935185</v>
      </c>
      <c r="D74" s="98"/>
      <c r="E74" s="98">
        <v>6480</v>
      </c>
      <c r="F74" s="19" t="s">
        <v>673</v>
      </c>
      <c r="G74" s="19" t="s">
        <v>9</v>
      </c>
      <c r="H74" s="19"/>
    </row>
    <row r="75" spans="1:8" x14ac:dyDescent="0.3">
      <c r="A75" s="90">
        <v>45460.377858796295</v>
      </c>
      <c r="B75" s="22" t="s">
        <v>566</v>
      </c>
      <c r="C75" s="90">
        <v>45460.377858796295</v>
      </c>
      <c r="D75" s="99">
        <v>8736</v>
      </c>
      <c r="E75" s="99"/>
      <c r="F75" s="22" t="s">
        <v>674</v>
      </c>
      <c r="G75" s="22" t="s">
        <v>10</v>
      </c>
      <c r="H75" s="22"/>
    </row>
    <row r="76" spans="1:8" x14ac:dyDescent="0.3">
      <c r="A76" s="87">
        <v>45458.148101851853</v>
      </c>
      <c r="B76" s="15" t="s">
        <v>218</v>
      </c>
      <c r="C76" s="87">
        <v>45460.603460648148</v>
      </c>
      <c r="D76" s="96">
        <v>14.4</v>
      </c>
      <c r="E76" s="96"/>
      <c r="F76" s="80"/>
      <c r="G76" s="15" t="s">
        <v>680</v>
      </c>
      <c r="H76" s="15"/>
    </row>
    <row r="77" spans="1:8" x14ac:dyDescent="0.3">
      <c r="A77" s="89">
        <v>45460.642557870371</v>
      </c>
      <c r="B77" s="19" t="s">
        <v>314</v>
      </c>
      <c r="C77" s="89">
        <v>45460.642557870371</v>
      </c>
      <c r="D77" s="98"/>
      <c r="E77" s="98">
        <v>12600</v>
      </c>
      <c r="F77" s="19" t="s">
        <v>675</v>
      </c>
      <c r="G77" s="19" t="s">
        <v>9</v>
      </c>
      <c r="H77" s="19"/>
    </row>
    <row r="78" spans="1:8" x14ac:dyDescent="0.3">
      <c r="A78" s="90">
        <v>45461.236724537041</v>
      </c>
      <c r="B78" s="22" t="s">
        <v>223</v>
      </c>
      <c r="C78" s="90">
        <v>45461.236724537041</v>
      </c>
      <c r="D78" s="99">
        <v>10367</v>
      </c>
      <c r="E78" s="99"/>
      <c r="F78" s="22" t="s">
        <v>676</v>
      </c>
      <c r="G78" s="22" t="s">
        <v>42</v>
      </c>
      <c r="H78" s="22"/>
    </row>
    <row r="79" spans="1:8" x14ac:dyDescent="0.3">
      <c r="A79" s="91">
        <v>45461.236886574072</v>
      </c>
      <c r="B79" s="13" t="s">
        <v>209</v>
      </c>
      <c r="C79" s="91">
        <v>45461.236886574072</v>
      </c>
      <c r="D79" s="100">
        <v>103095</v>
      </c>
      <c r="E79" s="100"/>
      <c r="F79" s="13" t="s">
        <v>677</v>
      </c>
      <c r="G79" s="13" t="s">
        <v>16</v>
      </c>
      <c r="H79" s="13"/>
    </row>
    <row r="80" spans="1:8" x14ac:dyDescent="0.3">
      <c r="A80" s="87">
        <v>45461.252083333333</v>
      </c>
      <c r="B80" s="15" t="s">
        <v>213</v>
      </c>
      <c r="C80" s="87">
        <v>45461.252083333333</v>
      </c>
      <c r="D80" s="96">
        <v>2</v>
      </c>
      <c r="E80" s="96"/>
      <c r="F80" s="80"/>
      <c r="G80" s="80" t="s">
        <v>14</v>
      </c>
      <c r="H80" s="15"/>
    </row>
    <row r="81" spans="1:8" x14ac:dyDescent="0.3">
      <c r="A81" s="87">
        <v>45460.349965277775</v>
      </c>
      <c r="B81" s="15" t="s">
        <v>670</v>
      </c>
      <c r="C81" s="87">
        <v>45461.700590277775</v>
      </c>
      <c r="D81" s="96">
        <v>4724</v>
      </c>
      <c r="E81" s="96"/>
      <c r="F81" s="80" t="s">
        <v>681</v>
      </c>
      <c r="G81" s="80" t="s">
        <v>14</v>
      </c>
      <c r="H81" s="15"/>
    </row>
    <row r="82" spans="1:8" x14ac:dyDescent="0.3">
      <c r="A82" s="89">
        <v>45462.286516203705</v>
      </c>
      <c r="B82" s="19" t="s">
        <v>117</v>
      </c>
      <c r="C82" s="89">
        <v>45462.286516203705</v>
      </c>
      <c r="D82" s="98"/>
      <c r="E82" s="98">
        <v>15990</v>
      </c>
      <c r="F82" s="19" t="s">
        <v>332</v>
      </c>
      <c r="G82" s="19" t="s">
        <v>9</v>
      </c>
      <c r="H82" s="19"/>
    </row>
    <row r="83" spans="1:8" x14ac:dyDescent="0.3">
      <c r="A83" s="88">
        <v>45463.214988425927</v>
      </c>
      <c r="B83" s="11" t="s">
        <v>599</v>
      </c>
      <c r="C83" s="88">
        <v>45463.214988425927</v>
      </c>
      <c r="D83" s="97">
        <v>2909.1</v>
      </c>
      <c r="E83" s="97"/>
      <c r="F83" s="11" t="s">
        <v>679</v>
      </c>
      <c r="G83" s="11" t="s">
        <v>601</v>
      </c>
      <c r="H83" s="11"/>
    </row>
    <row r="84" spans="1:8" x14ac:dyDescent="0.3">
      <c r="A84" s="89">
        <v>45463.292511574073</v>
      </c>
      <c r="B84" s="19" t="s">
        <v>671</v>
      </c>
      <c r="C84" s="89">
        <v>45463.292511574073</v>
      </c>
      <c r="D84" s="98"/>
      <c r="E84" s="98">
        <v>4499</v>
      </c>
      <c r="F84" s="19" t="s">
        <v>678</v>
      </c>
      <c r="G84" s="19" t="s">
        <v>683</v>
      </c>
      <c r="H84" s="19"/>
    </row>
    <row r="85" spans="1:8" x14ac:dyDescent="0.3">
      <c r="A85" s="87">
        <v>45463.623229166667</v>
      </c>
      <c r="B85" s="15" t="s">
        <v>130</v>
      </c>
      <c r="C85" s="87">
        <v>45464.611678240741</v>
      </c>
      <c r="D85" s="96">
        <v>13.25</v>
      </c>
      <c r="E85" s="96"/>
      <c r="F85" s="80"/>
      <c r="G85" s="80" t="s">
        <v>59</v>
      </c>
      <c r="H85" s="15"/>
    </row>
    <row r="86" spans="1:8" x14ac:dyDescent="0.3">
      <c r="A86" s="87">
        <v>45464.526435185187</v>
      </c>
      <c r="B86" s="15" t="s">
        <v>617</v>
      </c>
      <c r="C86" s="87">
        <v>45466.617361111108</v>
      </c>
      <c r="D86" s="96">
        <v>57.46</v>
      </c>
      <c r="E86" s="96"/>
      <c r="F86" s="80"/>
      <c r="G86" s="80" t="s">
        <v>57</v>
      </c>
      <c r="H86" s="15"/>
    </row>
    <row r="87" spans="1:8" x14ac:dyDescent="0.3">
      <c r="A87" s="89">
        <v>45467.391064814816</v>
      </c>
      <c r="B87" s="19" t="s">
        <v>70</v>
      </c>
      <c r="C87" s="89">
        <v>45467.391064814816</v>
      </c>
      <c r="D87" s="98"/>
      <c r="E87" s="98">
        <v>13680</v>
      </c>
      <c r="F87" s="19" t="s">
        <v>684</v>
      </c>
      <c r="G87" s="19" t="s">
        <v>9</v>
      </c>
      <c r="H87" s="19"/>
    </row>
    <row r="88" spans="1:8" x14ac:dyDescent="0.3">
      <c r="A88" s="91">
        <v>45468.250162037039</v>
      </c>
      <c r="B88" s="13" t="s">
        <v>223</v>
      </c>
      <c r="C88" s="91">
        <v>45468.250162037039</v>
      </c>
      <c r="D88" s="100">
        <v>14617</v>
      </c>
      <c r="E88" s="100"/>
      <c r="F88" s="13" t="s">
        <v>685</v>
      </c>
      <c r="G88" s="13" t="s">
        <v>17</v>
      </c>
      <c r="H88" s="13"/>
    </row>
    <row r="89" spans="1:8" x14ac:dyDescent="0.3">
      <c r="A89" s="91">
        <v>45468.255150462966</v>
      </c>
      <c r="B89" s="13" t="s">
        <v>230</v>
      </c>
      <c r="C89" s="91">
        <v>45468.255150462966</v>
      </c>
      <c r="D89" s="100">
        <v>35477.54</v>
      </c>
      <c r="E89" s="100"/>
      <c r="F89" s="13" t="s">
        <v>686</v>
      </c>
      <c r="G89" s="13" t="s">
        <v>18</v>
      </c>
      <c r="H89" s="13"/>
    </row>
    <row r="90" spans="1:8" x14ac:dyDescent="0.3">
      <c r="A90" s="87">
        <v>45469.247141203705</v>
      </c>
      <c r="B90" s="15" t="s">
        <v>231</v>
      </c>
      <c r="C90" s="87">
        <v>45469.247141203705</v>
      </c>
      <c r="D90" s="96">
        <v>38.36</v>
      </c>
      <c r="E90" s="96"/>
      <c r="F90" s="80" t="s">
        <v>245</v>
      </c>
      <c r="G90" s="15" t="s">
        <v>15</v>
      </c>
      <c r="H90" s="15"/>
    </row>
    <row r="91" spans="1:8" x14ac:dyDescent="0.3">
      <c r="A91" s="87">
        <v>45468.418032407404</v>
      </c>
      <c r="B91" s="15" t="s">
        <v>598</v>
      </c>
      <c r="C91" s="87">
        <v>45469.586145833331</v>
      </c>
      <c r="D91" s="96">
        <v>23.88</v>
      </c>
      <c r="E91" s="96"/>
      <c r="F91" s="80"/>
      <c r="G91" s="80" t="s">
        <v>14</v>
      </c>
      <c r="H91" s="15"/>
    </row>
    <row r="92" spans="1:8" x14ac:dyDescent="0.3">
      <c r="A92" s="90">
        <v>45470.23878472222</v>
      </c>
      <c r="B92" s="22" t="s">
        <v>223</v>
      </c>
      <c r="C92" s="90">
        <v>45470.23878472222</v>
      </c>
      <c r="D92" s="99">
        <v>72458</v>
      </c>
      <c r="E92" s="99"/>
      <c r="F92" s="22" t="s">
        <v>687</v>
      </c>
      <c r="G92" s="22" t="s">
        <v>21</v>
      </c>
      <c r="H92" s="22"/>
    </row>
    <row r="93" spans="1:8" x14ac:dyDescent="0.3">
      <c r="A93" s="89">
        <v>45470.598900462966</v>
      </c>
      <c r="B93" s="19" t="s">
        <v>127</v>
      </c>
      <c r="C93" s="89">
        <v>45470.598900462966</v>
      </c>
      <c r="D93" s="98"/>
      <c r="E93" s="98">
        <v>8280</v>
      </c>
      <c r="F93" s="19" t="s">
        <v>689</v>
      </c>
      <c r="G93" s="19" t="s">
        <v>9</v>
      </c>
      <c r="H93" s="19"/>
    </row>
    <row r="94" spans="1:8" x14ac:dyDescent="0.3">
      <c r="A94" s="89">
        <v>45470.639780092592</v>
      </c>
      <c r="B94" s="19" t="s">
        <v>127</v>
      </c>
      <c r="C94" s="89">
        <v>45470.639780092592</v>
      </c>
      <c r="D94" s="98"/>
      <c r="E94" s="98">
        <v>15012</v>
      </c>
      <c r="F94" s="19" t="s">
        <v>690</v>
      </c>
      <c r="G94" s="19" t="s">
        <v>9</v>
      </c>
      <c r="H94" s="19"/>
    </row>
    <row r="95" spans="1:8" x14ac:dyDescent="0.3">
      <c r="A95" s="88">
        <v>45470.924108796295</v>
      </c>
      <c r="B95" s="11" t="s">
        <v>234</v>
      </c>
      <c r="C95" s="88">
        <v>45470.924131944441</v>
      </c>
      <c r="D95" s="97">
        <v>4455.87</v>
      </c>
      <c r="E95" s="97"/>
      <c r="F95" s="11" t="s">
        <v>691</v>
      </c>
      <c r="G95" s="92" t="s">
        <v>13</v>
      </c>
      <c r="H95" s="11"/>
    </row>
    <row r="96" spans="1:8" x14ac:dyDescent="0.3">
      <c r="A96" s="88">
        <v>45470.925150462965</v>
      </c>
      <c r="B96" s="11" t="s">
        <v>94</v>
      </c>
      <c r="C96" s="88">
        <v>45470.925173611111</v>
      </c>
      <c r="D96" s="97">
        <v>5284.11</v>
      </c>
      <c r="E96" s="97"/>
      <c r="F96" s="11" t="s">
        <v>691</v>
      </c>
      <c r="G96" s="92" t="s">
        <v>13</v>
      </c>
      <c r="H96" s="11"/>
    </row>
    <row r="97" spans="1:8" x14ac:dyDescent="0.3">
      <c r="A97" s="88">
        <v>45470.927858796298</v>
      </c>
      <c r="B97" s="11" t="s">
        <v>97</v>
      </c>
      <c r="C97" s="88">
        <v>45471.298009259262</v>
      </c>
      <c r="D97" s="97">
        <v>5064.3</v>
      </c>
      <c r="E97" s="97"/>
      <c r="F97" s="11" t="s">
        <v>141</v>
      </c>
      <c r="G97" s="92" t="s">
        <v>13</v>
      </c>
      <c r="H97" s="11"/>
    </row>
    <row r="98" spans="1:8" x14ac:dyDescent="0.3">
      <c r="A98" s="88">
        <v>45470.927581018521</v>
      </c>
      <c r="B98" s="11" t="s">
        <v>241</v>
      </c>
      <c r="C98" s="88">
        <v>45471.298078703701</v>
      </c>
      <c r="D98" s="97">
        <v>7571.51</v>
      </c>
      <c r="E98" s="97"/>
      <c r="F98" s="11" t="s">
        <v>141</v>
      </c>
      <c r="G98" s="92" t="s">
        <v>13</v>
      </c>
      <c r="H98" s="11"/>
    </row>
    <row r="99" spans="1:8" x14ac:dyDescent="0.3">
      <c r="A99" s="88">
        <v>45470.927557870367</v>
      </c>
      <c r="B99" s="11" t="s">
        <v>238</v>
      </c>
      <c r="C99" s="88">
        <v>45471.298101851855</v>
      </c>
      <c r="D99" s="97">
        <v>4623.16</v>
      </c>
      <c r="E99" s="97"/>
      <c r="F99" s="11" t="s">
        <v>141</v>
      </c>
      <c r="G99" s="92" t="s">
        <v>13</v>
      </c>
      <c r="H99" s="11"/>
    </row>
    <row r="100" spans="1:8" x14ac:dyDescent="0.3">
      <c r="A100" s="88">
        <v>45470.927534722221</v>
      </c>
      <c r="B100" s="11" t="s">
        <v>92</v>
      </c>
      <c r="C100" s="88">
        <v>45471.298101851855</v>
      </c>
      <c r="D100" s="97">
        <v>4160.66</v>
      </c>
      <c r="E100" s="97"/>
      <c r="F100" s="11" t="s">
        <v>141</v>
      </c>
      <c r="G100" s="92" t="s">
        <v>13</v>
      </c>
      <c r="H100" s="11"/>
    </row>
    <row r="101" spans="1:8" x14ac:dyDescent="0.3">
      <c r="A101" s="88">
        <v>45470.92769675926</v>
      </c>
      <c r="B101" s="11" t="s">
        <v>81</v>
      </c>
      <c r="C101" s="88">
        <v>45471.298136574071</v>
      </c>
      <c r="D101" s="97">
        <v>4500.63</v>
      </c>
      <c r="E101" s="97"/>
      <c r="F101" s="11" t="s">
        <v>141</v>
      </c>
      <c r="G101" s="92" t="s">
        <v>13</v>
      </c>
      <c r="H101" s="11"/>
    </row>
    <row r="102" spans="1:8" x14ac:dyDescent="0.3">
      <c r="A102" s="88">
        <v>45470.927337962959</v>
      </c>
      <c r="B102" s="11" t="s">
        <v>73</v>
      </c>
      <c r="C102" s="88">
        <v>45471.298136574071</v>
      </c>
      <c r="D102" s="97">
        <v>4661.5200000000004</v>
      </c>
      <c r="E102" s="97"/>
      <c r="F102" s="11" t="s">
        <v>141</v>
      </c>
      <c r="G102" s="92" t="s">
        <v>13</v>
      </c>
      <c r="H102" s="11"/>
    </row>
    <row r="103" spans="1:8" x14ac:dyDescent="0.3">
      <c r="A103" s="88">
        <v>45470.927430555559</v>
      </c>
      <c r="B103" s="11" t="s">
        <v>83</v>
      </c>
      <c r="C103" s="88">
        <v>45471.298148148147</v>
      </c>
      <c r="D103" s="97">
        <v>4766.91</v>
      </c>
      <c r="E103" s="97"/>
      <c r="F103" s="11" t="s">
        <v>141</v>
      </c>
      <c r="G103" s="92" t="s">
        <v>13</v>
      </c>
      <c r="H103" s="11"/>
    </row>
    <row r="104" spans="1:8" x14ac:dyDescent="0.3">
      <c r="A104" s="88">
        <v>45470.927604166667</v>
      </c>
      <c r="B104" s="11" t="s">
        <v>143</v>
      </c>
      <c r="C104" s="88">
        <v>45471.298182870371</v>
      </c>
      <c r="D104" s="97">
        <v>1897.47</v>
      </c>
      <c r="E104" s="97"/>
      <c r="F104" s="11" t="s">
        <v>141</v>
      </c>
      <c r="G104" s="92" t="s">
        <v>13</v>
      </c>
      <c r="H104" s="11"/>
    </row>
    <row r="105" spans="1:8" x14ac:dyDescent="0.3">
      <c r="A105" s="88">
        <v>45470.927743055552</v>
      </c>
      <c r="B105" s="11" t="s">
        <v>235</v>
      </c>
      <c r="C105" s="88">
        <v>45471.298206018517</v>
      </c>
      <c r="D105" s="97">
        <v>4500.8500000000004</v>
      </c>
      <c r="E105" s="97"/>
      <c r="F105" s="11" t="s">
        <v>141</v>
      </c>
      <c r="G105" s="92" t="s">
        <v>13</v>
      </c>
      <c r="H105" s="11"/>
    </row>
    <row r="106" spans="1:8" x14ac:dyDescent="0.3">
      <c r="A106" s="88">
        <v>45470.927361111113</v>
      </c>
      <c r="B106" s="11" t="s">
        <v>688</v>
      </c>
      <c r="C106" s="88">
        <v>45471.298206018517</v>
      </c>
      <c r="D106" s="97">
        <v>6668.18</v>
      </c>
      <c r="E106" s="97"/>
      <c r="F106" s="11" t="s">
        <v>141</v>
      </c>
      <c r="G106" s="92" t="s">
        <v>13</v>
      </c>
      <c r="H106" s="11"/>
    </row>
    <row r="107" spans="1:8" x14ac:dyDescent="0.3">
      <c r="A107" s="88">
        <v>45470.927581018521</v>
      </c>
      <c r="B107" s="11" t="s">
        <v>75</v>
      </c>
      <c r="C107" s="88">
        <v>45471.298217592594</v>
      </c>
      <c r="D107" s="97">
        <v>5710.68</v>
      </c>
      <c r="E107" s="97"/>
      <c r="F107" s="11" t="s">
        <v>141</v>
      </c>
      <c r="G107" s="92" t="s">
        <v>13</v>
      </c>
      <c r="H107" s="11"/>
    </row>
    <row r="108" spans="1:8" x14ac:dyDescent="0.3">
      <c r="A108" s="88">
        <v>45470.927395833336</v>
      </c>
      <c r="B108" s="11" t="s">
        <v>518</v>
      </c>
      <c r="C108" s="88">
        <v>45471.298217592594</v>
      </c>
      <c r="D108" s="97">
        <v>2757.14</v>
      </c>
      <c r="E108" s="97"/>
      <c r="F108" s="11" t="s">
        <v>141</v>
      </c>
      <c r="G108" s="92" t="s">
        <v>13</v>
      </c>
      <c r="H108" s="11"/>
    </row>
    <row r="109" spans="1:8" x14ac:dyDescent="0.3">
      <c r="A109" s="88">
        <v>45470.927881944444</v>
      </c>
      <c r="B109" s="11" t="s">
        <v>80</v>
      </c>
      <c r="C109" s="88">
        <v>45471.29824074074</v>
      </c>
      <c r="D109" s="97">
        <v>4910.07</v>
      </c>
      <c r="E109" s="97"/>
      <c r="F109" s="11" t="s">
        <v>141</v>
      </c>
      <c r="G109" s="92" t="s">
        <v>13</v>
      </c>
      <c r="H109" s="11"/>
    </row>
    <row r="110" spans="1:8" x14ac:dyDescent="0.3">
      <c r="A110" s="88">
        <v>45470.927708333336</v>
      </c>
      <c r="B110" s="11" t="s">
        <v>93</v>
      </c>
      <c r="C110" s="88">
        <v>45471.298252314817</v>
      </c>
      <c r="D110" s="97">
        <v>4822.4399999999996</v>
      </c>
      <c r="E110" s="97"/>
      <c r="F110" s="11" t="s">
        <v>141</v>
      </c>
      <c r="G110" s="92" t="s">
        <v>13</v>
      </c>
      <c r="H110" s="11"/>
    </row>
    <row r="111" spans="1:8" x14ac:dyDescent="0.3">
      <c r="A111" s="88">
        <v>45470.927499999998</v>
      </c>
      <c r="B111" s="11" t="s">
        <v>240</v>
      </c>
      <c r="C111" s="88">
        <v>45471.298252314817</v>
      </c>
      <c r="D111" s="97">
        <v>5251.6</v>
      </c>
      <c r="E111" s="97"/>
      <c r="F111" s="11" t="s">
        <v>141</v>
      </c>
      <c r="G111" s="92" t="s">
        <v>13</v>
      </c>
      <c r="H111" s="11"/>
    </row>
    <row r="112" spans="1:8" x14ac:dyDescent="0.3">
      <c r="A112" s="88">
        <v>45470.927337962959</v>
      </c>
      <c r="B112" s="11" t="s">
        <v>96</v>
      </c>
      <c r="C112" s="88">
        <v>45471.298263888886</v>
      </c>
      <c r="D112" s="97">
        <v>5729.81</v>
      </c>
      <c r="E112" s="97"/>
      <c r="F112" s="11" t="s">
        <v>141</v>
      </c>
      <c r="G112" s="92" t="s">
        <v>13</v>
      </c>
      <c r="H112" s="11"/>
    </row>
    <row r="113" spans="1:8" x14ac:dyDescent="0.3">
      <c r="A113" s="88">
        <v>45470.927534722221</v>
      </c>
      <c r="B113" s="11" t="s">
        <v>78</v>
      </c>
      <c r="C113" s="88">
        <v>45471.298275462963</v>
      </c>
      <c r="D113" s="97">
        <v>4644.59</v>
      </c>
      <c r="E113" s="97"/>
      <c r="F113" s="11" t="s">
        <v>141</v>
      </c>
      <c r="G113" s="92" t="s">
        <v>13</v>
      </c>
      <c r="H113" s="11"/>
    </row>
    <row r="114" spans="1:8" x14ac:dyDescent="0.3">
      <c r="A114" s="88">
        <v>45470.927430555559</v>
      </c>
      <c r="B114" s="11" t="s">
        <v>72</v>
      </c>
      <c r="C114" s="88">
        <v>45471.298275462963</v>
      </c>
      <c r="D114" s="97">
        <v>4733.05</v>
      </c>
      <c r="E114" s="97"/>
      <c r="F114" s="11" t="s">
        <v>141</v>
      </c>
      <c r="G114" s="92" t="s">
        <v>13</v>
      </c>
      <c r="H114" s="11"/>
    </row>
    <row r="115" spans="1:8" x14ac:dyDescent="0.3">
      <c r="A115" s="88">
        <v>45470.927314814813</v>
      </c>
      <c r="B115" s="11" t="s">
        <v>101</v>
      </c>
      <c r="C115" s="88">
        <v>45471.298275462963</v>
      </c>
      <c r="D115" s="97">
        <v>5421.73</v>
      </c>
      <c r="E115" s="97"/>
      <c r="F115" s="11" t="s">
        <v>141</v>
      </c>
      <c r="G115" s="92" t="s">
        <v>13</v>
      </c>
      <c r="H115" s="11"/>
    </row>
    <row r="116" spans="1:8" x14ac:dyDescent="0.3">
      <c r="A116" s="88">
        <v>45470.927384259259</v>
      </c>
      <c r="B116" s="11" t="s">
        <v>144</v>
      </c>
      <c r="C116" s="88">
        <v>45471.29828703704</v>
      </c>
      <c r="D116" s="97">
        <v>4603.71</v>
      </c>
      <c r="E116" s="97"/>
      <c r="F116" s="11" t="s">
        <v>141</v>
      </c>
      <c r="G116" s="92" t="s">
        <v>13</v>
      </c>
      <c r="H116" s="11"/>
    </row>
    <row r="117" spans="1:8" x14ac:dyDescent="0.3">
      <c r="A117" s="88">
        <v>45470.927534722221</v>
      </c>
      <c r="B117" s="11" t="s">
        <v>99</v>
      </c>
      <c r="C117" s="88">
        <v>45471.298298611109</v>
      </c>
      <c r="D117" s="97">
        <v>4630.2</v>
      </c>
      <c r="E117" s="97"/>
      <c r="F117" s="11" t="s">
        <v>141</v>
      </c>
      <c r="G117" s="92" t="s">
        <v>13</v>
      </c>
      <c r="H117" s="11"/>
    </row>
    <row r="118" spans="1:8" x14ac:dyDescent="0.3">
      <c r="A118" s="88">
        <v>45470.927662037036</v>
      </c>
      <c r="B118" s="11" t="s">
        <v>84</v>
      </c>
      <c r="C118" s="88">
        <v>45471.298310185186</v>
      </c>
      <c r="D118" s="97">
        <v>6034.95</v>
      </c>
      <c r="E118" s="97"/>
      <c r="F118" s="11" t="s">
        <v>141</v>
      </c>
      <c r="G118" s="92" t="s">
        <v>13</v>
      </c>
      <c r="H118" s="11"/>
    </row>
    <row r="119" spans="1:8" x14ac:dyDescent="0.3">
      <c r="A119" s="88">
        <v>45470.927569444444</v>
      </c>
      <c r="B119" s="11" t="s">
        <v>85</v>
      </c>
      <c r="C119" s="88">
        <v>45471.298310185186</v>
      </c>
      <c r="D119" s="97">
        <v>5204.58</v>
      </c>
      <c r="E119" s="97"/>
      <c r="F119" s="11" t="s">
        <v>141</v>
      </c>
      <c r="G119" s="92" t="s">
        <v>13</v>
      </c>
      <c r="H119" s="11"/>
    </row>
    <row r="120" spans="1:8" x14ac:dyDescent="0.3">
      <c r="A120" s="88">
        <v>45470.927361111113</v>
      </c>
      <c r="B120" s="11" t="s">
        <v>86</v>
      </c>
      <c r="C120" s="88">
        <v>45471.298310185186</v>
      </c>
      <c r="D120" s="97">
        <v>4482.95</v>
      </c>
      <c r="E120" s="97"/>
      <c r="F120" s="11" t="s">
        <v>141</v>
      </c>
      <c r="G120" s="92" t="s">
        <v>13</v>
      </c>
      <c r="H120" s="11"/>
    </row>
    <row r="121" spans="1:8" x14ac:dyDescent="0.3">
      <c r="A121" s="88">
        <v>45470.927499999998</v>
      </c>
      <c r="B121" s="11" t="s">
        <v>517</v>
      </c>
      <c r="C121" s="88">
        <v>45471.298344907409</v>
      </c>
      <c r="D121" s="97">
        <v>3279</v>
      </c>
      <c r="E121" s="97"/>
      <c r="F121" s="11" t="s">
        <v>141</v>
      </c>
      <c r="G121" s="92" t="s">
        <v>13</v>
      </c>
      <c r="H121" s="11"/>
    </row>
    <row r="122" spans="1:8" x14ac:dyDescent="0.3">
      <c r="A122" s="88">
        <v>45470.927372685182</v>
      </c>
      <c r="B122" s="11" t="s">
        <v>87</v>
      </c>
      <c r="C122" s="88">
        <v>45471.298368055555</v>
      </c>
      <c r="D122" s="97">
        <v>5123.6000000000004</v>
      </c>
      <c r="E122" s="97"/>
      <c r="F122" s="11" t="s">
        <v>141</v>
      </c>
      <c r="G122" s="92" t="s">
        <v>13</v>
      </c>
      <c r="H122" s="11"/>
    </row>
    <row r="123" spans="1:8" x14ac:dyDescent="0.3">
      <c r="A123" s="88">
        <v>45470.927905092591</v>
      </c>
      <c r="B123" s="11" t="s">
        <v>89</v>
      </c>
      <c r="C123" s="88">
        <v>45471.298449074071</v>
      </c>
      <c r="D123" s="97">
        <v>5385.93</v>
      </c>
      <c r="E123" s="97"/>
      <c r="F123" s="11" t="s">
        <v>141</v>
      </c>
      <c r="G123" s="92" t="s">
        <v>13</v>
      </c>
      <c r="H123" s="11"/>
    </row>
    <row r="124" spans="1:8" x14ac:dyDescent="0.3">
      <c r="A124" s="88">
        <v>45470.927858796298</v>
      </c>
      <c r="B124" s="11" t="s">
        <v>74</v>
      </c>
      <c r="C124" s="88">
        <v>45471.298460648148</v>
      </c>
      <c r="D124" s="97">
        <v>5543.52</v>
      </c>
      <c r="E124" s="97"/>
      <c r="F124" s="11" t="s">
        <v>141</v>
      </c>
      <c r="G124" s="92" t="s">
        <v>13</v>
      </c>
      <c r="H124" s="11"/>
    </row>
    <row r="125" spans="1:8" x14ac:dyDescent="0.3">
      <c r="A125" s="88">
        <v>45470.927847222221</v>
      </c>
      <c r="B125" s="11" t="s">
        <v>100</v>
      </c>
      <c r="C125" s="88">
        <v>45471.298472222225</v>
      </c>
      <c r="D125" s="97">
        <v>5559.05</v>
      </c>
      <c r="E125" s="97"/>
      <c r="F125" s="11" t="s">
        <v>141</v>
      </c>
      <c r="G125" s="92" t="s">
        <v>13</v>
      </c>
      <c r="H125" s="11"/>
    </row>
    <row r="126" spans="1:8" x14ac:dyDescent="0.3">
      <c r="A126" s="88">
        <v>45470.927731481483</v>
      </c>
      <c r="B126" s="11" t="s">
        <v>149</v>
      </c>
      <c r="C126" s="88">
        <v>45471.298472222225</v>
      </c>
      <c r="D126" s="97">
        <v>4979.43</v>
      </c>
      <c r="E126" s="97"/>
      <c r="F126" s="11" t="s">
        <v>141</v>
      </c>
      <c r="G126" s="92" t="s">
        <v>13</v>
      </c>
      <c r="H126" s="11"/>
    </row>
    <row r="127" spans="1:8" x14ac:dyDescent="0.3">
      <c r="A127" s="88">
        <v>45470.927881944444</v>
      </c>
      <c r="B127" s="11" t="s">
        <v>76</v>
      </c>
      <c r="C127" s="88">
        <v>45471.298518518517</v>
      </c>
      <c r="D127" s="97">
        <v>5108.6899999999996</v>
      </c>
      <c r="E127" s="97"/>
      <c r="F127" s="11" t="s">
        <v>141</v>
      </c>
      <c r="G127" s="92" t="s">
        <v>13</v>
      </c>
      <c r="H127" s="11"/>
    </row>
    <row r="128" spans="1:8" x14ac:dyDescent="0.3">
      <c r="A128" s="88">
        <v>45470.927673611113</v>
      </c>
      <c r="B128" s="11" t="s">
        <v>82</v>
      </c>
      <c r="C128" s="88">
        <v>45471.29855324074</v>
      </c>
      <c r="D128" s="97">
        <v>6201.74</v>
      </c>
      <c r="E128" s="97"/>
      <c r="F128" s="11" t="s">
        <v>141</v>
      </c>
      <c r="G128" s="92" t="s">
        <v>13</v>
      </c>
      <c r="H128" s="11"/>
    </row>
    <row r="129" spans="1:8" x14ac:dyDescent="0.3">
      <c r="A129" s="88">
        <v>45470.927789351852</v>
      </c>
      <c r="B129" s="11" t="s">
        <v>276</v>
      </c>
      <c r="C129" s="88">
        <v>45471.298564814817</v>
      </c>
      <c r="D129" s="97">
        <v>4374.1400000000003</v>
      </c>
      <c r="E129" s="97"/>
      <c r="F129" s="11" t="s">
        <v>141</v>
      </c>
      <c r="G129" s="92" t="s">
        <v>13</v>
      </c>
      <c r="H129" s="11"/>
    </row>
    <row r="130" spans="1:8" x14ac:dyDescent="0.3">
      <c r="A130" s="88">
        <v>45470.927766203706</v>
      </c>
      <c r="B130" s="11" t="s">
        <v>79</v>
      </c>
      <c r="C130" s="88">
        <v>45471.298564814817</v>
      </c>
      <c r="D130" s="97">
        <v>6162.44</v>
      </c>
      <c r="E130" s="97"/>
      <c r="F130" s="11" t="s">
        <v>141</v>
      </c>
      <c r="G130" s="92" t="s">
        <v>13</v>
      </c>
      <c r="H130" s="11"/>
    </row>
    <row r="131" spans="1:8" x14ac:dyDescent="0.3">
      <c r="A131" s="88">
        <v>45470.927685185183</v>
      </c>
      <c r="B131" s="11" t="s">
        <v>95</v>
      </c>
      <c r="C131" s="88">
        <v>45471.298622685186</v>
      </c>
      <c r="D131" s="97">
        <v>5139.99</v>
      </c>
      <c r="E131" s="97"/>
      <c r="F131" s="11" t="s">
        <v>141</v>
      </c>
      <c r="G131" s="92" t="s">
        <v>13</v>
      </c>
      <c r="H131" s="11"/>
    </row>
    <row r="132" spans="1:8" x14ac:dyDescent="0.3">
      <c r="A132" s="88">
        <v>45470.927731481483</v>
      </c>
      <c r="B132" s="11" t="s">
        <v>90</v>
      </c>
      <c r="C132" s="88">
        <v>45471.298645833333</v>
      </c>
      <c r="D132" s="97">
        <v>5275.2</v>
      </c>
      <c r="E132" s="97"/>
      <c r="F132" s="11" t="s">
        <v>141</v>
      </c>
      <c r="G132" s="92" t="s">
        <v>13</v>
      </c>
      <c r="H132" s="11"/>
    </row>
    <row r="133" spans="1:8" x14ac:dyDescent="0.3">
      <c r="A133" s="89">
        <v>45471.301932870374</v>
      </c>
      <c r="B133" s="19" t="s">
        <v>222</v>
      </c>
      <c r="C133" s="89">
        <v>45471.301932870374</v>
      </c>
      <c r="D133" s="98"/>
      <c r="E133" s="98">
        <v>1080</v>
      </c>
      <c r="F133" s="19" t="s">
        <v>692</v>
      </c>
      <c r="G133" s="19" t="s">
        <v>9</v>
      </c>
      <c r="H133" s="19"/>
    </row>
    <row r="134" spans="1:8" x14ac:dyDescent="0.3">
      <c r="A134" s="89">
        <v>45471.306006944447</v>
      </c>
      <c r="B134" s="19" t="s">
        <v>124</v>
      </c>
      <c r="C134" s="89">
        <v>45471.306006944447</v>
      </c>
      <c r="D134" s="98"/>
      <c r="E134" s="98">
        <v>13860</v>
      </c>
      <c r="F134" s="19"/>
      <c r="G134" s="19" t="s">
        <v>9</v>
      </c>
      <c r="H134" s="19"/>
    </row>
    <row r="135" spans="1:8" x14ac:dyDescent="0.3">
      <c r="A135" s="89">
        <v>45471.326898148145</v>
      </c>
      <c r="B135" s="19" t="s">
        <v>282</v>
      </c>
      <c r="C135" s="89">
        <v>45471.326898148145</v>
      </c>
      <c r="D135" s="98"/>
      <c r="E135" s="98">
        <v>10584</v>
      </c>
      <c r="F135" s="19"/>
      <c r="G135" s="19" t="s">
        <v>9</v>
      </c>
      <c r="H135" s="19"/>
    </row>
    <row r="136" spans="1:8" x14ac:dyDescent="0.3">
      <c r="A136" s="89">
        <v>45471.339733796296</v>
      </c>
      <c r="B136" s="19" t="s">
        <v>222</v>
      </c>
      <c r="C136" s="89">
        <v>45471.339733796296</v>
      </c>
      <c r="D136" s="98"/>
      <c r="E136" s="98">
        <v>11340</v>
      </c>
      <c r="F136" s="19" t="s">
        <v>693</v>
      </c>
      <c r="G136" s="19" t="s">
        <v>9</v>
      </c>
      <c r="H136" s="19"/>
    </row>
    <row r="137" spans="1:8" x14ac:dyDescent="0.3">
      <c r="A137" s="89">
        <v>45471.575775462959</v>
      </c>
      <c r="B137" s="19" t="s">
        <v>277</v>
      </c>
      <c r="C137" s="89">
        <v>45471.575775462959</v>
      </c>
      <c r="D137" s="98"/>
      <c r="E137" s="98">
        <v>16780.8</v>
      </c>
      <c r="F137" s="19" t="s">
        <v>694</v>
      </c>
      <c r="G137" s="19" t="s">
        <v>9</v>
      </c>
      <c r="H137" s="19"/>
    </row>
    <row r="138" spans="1:8" x14ac:dyDescent="0.3">
      <c r="A138" s="89">
        <v>45471.585034722222</v>
      </c>
      <c r="B138" s="19" t="s">
        <v>346</v>
      </c>
      <c r="C138" s="89">
        <v>45471.585034722222</v>
      </c>
      <c r="D138" s="98"/>
      <c r="E138" s="98">
        <v>7650</v>
      </c>
      <c r="F138" s="19" t="s">
        <v>695</v>
      </c>
      <c r="G138" s="19" t="s">
        <v>9</v>
      </c>
      <c r="H138" s="19"/>
    </row>
    <row r="139" spans="1:8" x14ac:dyDescent="0.3">
      <c r="A139" s="89">
        <v>45471.58525462963</v>
      </c>
      <c r="B139" s="19" t="s">
        <v>127</v>
      </c>
      <c r="C139" s="89">
        <v>45471.58525462963</v>
      </c>
      <c r="D139" s="98"/>
      <c r="E139" s="98">
        <v>5832</v>
      </c>
      <c r="F139" s="19" t="s">
        <v>696</v>
      </c>
      <c r="G139" s="19" t="s">
        <v>9</v>
      </c>
      <c r="H139" s="19"/>
    </row>
    <row r="140" spans="1:8" x14ac:dyDescent="0.3">
      <c r="A140" s="89">
        <v>45471.588796296295</v>
      </c>
      <c r="B140" s="19" t="s">
        <v>127</v>
      </c>
      <c r="C140" s="89">
        <v>45471.588796296295</v>
      </c>
      <c r="D140" s="98"/>
      <c r="E140" s="98">
        <v>13338</v>
      </c>
      <c r="F140" s="19" t="s">
        <v>697</v>
      </c>
      <c r="G140" s="19" t="s">
        <v>9</v>
      </c>
      <c r="H140" s="19"/>
    </row>
    <row r="141" spans="1:8" x14ac:dyDescent="0.3">
      <c r="A141" s="89">
        <v>45471.589918981481</v>
      </c>
      <c r="B141" s="19" t="s">
        <v>127</v>
      </c>
      <c r="C141" s="89">
        <v>45471.589918981481</v>
      </c>
      <c r="D141" s="98"/>
      <c r="E141" s="98">
        <v>10200</v>
      </c>
      <c r="F141" s="19" t="s">
        <v>698</v>
      </c>
      <c r="G141" s="19" t="s">
        <v>9</v>
      </c>
      <c r="H141" s="19"/>
    </row>
    <row r="142" spans="1:8" x14ac:dyDescent="0.3">
      <c r="A142" s="89">
        <v>45471.645798611113</v>
      </c>
      <c r="B142" s="19" t="s">
        <v>243</v>
      </c>
      <c r="C142" s="89">
        <v>45471.645798611113</v>
      </c>
      <c r="D142" s="98"/>
      <c r="E142" s="98">
        <v>11220</v>
      </c>
      <c r="F142" s="19" t="s">
        <v>699</v>
      </c>
      <c r="G142" s="19" t="s">
        <v>9</v>
      </c>
      <c r="H142" s="19"/>
    </row>
    <row r="143" spans="1:8" x14ac:dyDescent="0.3">
      <c r="A143" s="88">
        <v>45472.654178240744</v>
      </c>
      <c r="B143" s="11" t="s">
        <v>239</v>
      </c>
      <c r="C143" s="88">
        <v>45472.66097222222</v>
      </c>
      <c r="D143" s="97">
        <v>7089.56</v>
      </c>
      <c r="E143" s="97"/>
      <c r="F143" s="11" t="s">
        <v>691</v>
      </c>
      <c r="G143" s="92" t="s">
        <v>13</v>
      </c>
      <c r="H143" s="11"/>
    </row>
    <row r="144" spans="1:8" x14ac:dyDescent="0.3">
      <c r="A144" s="88">
        <v>45472.654976851853</v>
      </c>
      <c r="B144" s="11" t="s">
        <v>234</v>
      </c>
      <c r="C144" s="88">
        <v>45472.661238425928</v>
      </c>
      <c r="D144" s="97">
        <v>2581.04</v>
      </c>
      <c r="E144" s="97"/>
      <c r="F144" s="11" t="s">
        <v>700</v>
      </c>
      <c r="G144" s="92" t="s">
        <v>13</v>
      </c>
      <c r="H144" s="11"/>
    </row>
    <row r="145" spans="1:8" x14ac:dyDescent="0.3">
      <c r="A145" s="88">
        <v>45472.652986111112</v>
      </c>
      <c r="B145" s="11" t="s">
        <v>114</v>
      </c>
      <c r="C145" s="88">
        <v>45472.664583333331</v>
      </c>
      <c r="D145" s="97">
        <v>4980.1499999999996</v>
      </c>
      <c r="E145" s="97"/>
      <c r="F145" s="11" t="s">
        <v>691</v>
      </c>
      <c r="G145" s="92" t="s">
        <v>13</v>
      </c>
      <c r="H145" s="11"/>
    </row>
  </sheetData>
  <autoFilter ref="A1:H13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pane ySplit="1" topLeftCell="A110" activePane="bottomLeft" state="frozen"/>
      <selection pane="bottomLeft" activeCell="G138" sqref="G138:G139"/>
    </sheetView>
  </sheetViews>
  <sheetFormatPr baseColWidth="10" defaultColWidth="11.21875" defaultRowHeight="14.4" x14ac:dyDescent="0.3"/>
  <cols>
    <col min="1" max="1" width="10.5546875" style="4" bestFit="1" customWidth="1"/>
    <col min="2" max="2" width="35" bestFit="1" customWidth="1"/>
    <col min="3" max="3" width="10.6640625" bestFit="1" customWidth="1"/>
    <col min="4" max="4" width="12.5546875" bestFit="1" customWidth="1"/>
    <col min="5" max="5" width="11.5546875" bestFit="1" customWidth="1"/>
    <col min="6" max="6" width="93.21875" bestFit="1" customWidth="1"/>
    <col min="7" max="7" width="17.21875" bestFit="1" customWidth="1"/>
    <col min="8" max="8" width="9.109375" bestFit="1" customWidth="1"/>
    <col min="9" max="9" width="29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87">
        <v>45474.077719907407</v>
      </c>
      <c r="B2" s="15" t="s">
        <v>69</v>
      </c>
      <c r="C2" s="87">
        <v>45474.077743055554</v>
      </c>
      <c r="D2" s="96">
        <v>7.2</v>
      </c>
      <c r="E2" s="96"/>
      <c r="F2" s="80" t="s">
        <v>137</v>
      </c>
      <c r="G2" s="80" t="s">
        <v>8</v>
      </c>
      <c r="H2" s="15"/>
    </row>
    <row r="3" spans="1:8" x14ac:dyDescent="0.3">
      <c r="A3" s="89">
        <v>45474.288807870369</v>
      </c>
      <c r="B3" s="19" t="s">
        <v>126</v>
      </c>
      <c r="C3" s="89">
        <v>45474.288807870369</v>
      </c>
      <c r="D3" s="98"/>
      <c r="E3" s="98">
        <v>12240</v>
      </c>
      <c r="F3" s="19" t="s">
        <v>701</v>
      </c>
      <c r="G3" s="19" t="s">
        <v>9</v>
      </c>
      <c r="H3" s="19"/>
    </row>
    <row r="4" spans="1:8" x14ac:dyDescent="0.3">
      <c r="A4" s="89">
        <v>45474.31695601852</v>
      </c>
      <c r="B4" s="19" t="s">
        <v>124</v>
      </c>
      <c r="C4" s="89">
        <v>45474.31695601852</v>
      </c>
      <c r="D4" s="98"/>
      <c r="E4" s="98">
        <v>11880</v>
      </c>
      <c r="F4" s="19"/>
      <c r="G4" s="19" t="s">
        <v>9</v>
      </c>
      <c r="H4" s="19"/>
    </row>
    <row r="5" spans="1:8" x14ac:dyDescent="0.3">
      <c r="A5" s="89">
        <v>45474.328530092593</v>
      </c>
      <c r="B5" s="19" t="s">
        <v>278</v>
      </c>
      <c r="C5" s="89">
        <v>45474.328530092593</v>
      </c>
      <c r="D5" s="98"/>
      <c r="E5" s="98">
        <v>11832</v>
      </c>
      <c r="F5" s="19" t="s">
        <v>702</v>
      </c>
      <c r="G5" s="19" t="s">
        <v>9</v>
      </c>
      <c r="H5" s="19"/>
    </row>
    <row r="6" spans="1:8" x14ac:dyDescent="0.3">
      <c r="A6" s="89">
        <v>45474.344826388886</v>
      </c>
      <c r="B6" s="19" t="s">
        <v>338</v>
      </c>
      <c r="C6" s="89">
        <v>45474.344826388886</v>
      </c>
      <c r="D6" s="98"/>
      <c r="E6" s="98">
        <v>12240</v>
      </c>
      <c r="F6" s="19" t="s">
        <v>703</v>
      </c>
      <c r="G6" s="19" t="s">
        <v>9</v>
      </c>
      <c r="H6" s="19"/>
    </row>
    <row r="7" spans="1:8" x14ac:dyDescent="0.3">
      <c r="A7" s="89">
        <v>45474.639120370368</v>
      </c>
      <c r="B7" s="19" t="s">
        <v>125</v>
      </c>
      <c r="C7" s="89">
        <v>45474.639120370368</v>
      </c>
      <c r="D7" s="98"/>
      <c r="E7" s="98">
        <v>9072</v>
      </c>
      <c r="F7" s="19" t="s">
        <v>705</v>
      </c>
      <c r="G7" s="19" t="s">
        <v>9</v>
      </c>
      <c r="H7" s="19"/>
    </row>
    <row r="8" spans="1:8" x14ac:dyDescent="0.3">
      <c r="A8" s="87">
        <v>45475.218530092592</v>
      </c>
      <c r="B8" s="15" t="s">
        <v>102</v>
      </c>
      <c r="C8" s="87">
        <v>45475.218530092592</v>
      </c>
      <c r="D8" s="96">
        <v>432</v>
      </c>
      <c r="E8" s="96"/>
      <c r="F8" s="80" t="s">
        <v>706</v>
      </c>
      <c r="G8" s="94" t="s">
        <v>24</v>
      </c>
      <c r="H8" s="15"/>
    </row>
    <row r="9" spans="1:8" x14ac:dyDescent="0.3">
      <c r="A9" s="88">
        <v>45475.421493055554</v>
      </c>
      <c r="B9" s="11" t="s">
        <v>260</v>
      </c>
      <c r="C9" s="88">
        <v>45475.421516203707</v>
      </c>
      <c r="D9" s="97">
        <v>5665.79</v>
      </c>
      <c r="E9" s="97"/>
      <c r="F9" s="11" t="s">
        <v>691</v>
      </c>
      <c r="G9" s="92" t="s">
        <v>13</v>
      </c>
      <c r="H9" s="11"/>
    </row>
    <row r="10" spans="1:8" x14ac:dyDescent="0.3">
      <c r="A10" s="89">
        <v>45475.583067129628</v>
      </c>
      <c r="B10" s="19" t="s">
        <v>441</v>
      </c>
      <c r="C10" s="89">
        <v>45475.583067129628</v>
      </c>
      <c r="D10" s="98"/>
      <c r="E10" s="98">
        <v>17280</v>
      </c>
      <c r="F10" s="19" t="s">
        <v>707</v>
      </c>
      <c r="G10" s="19" t="s">
        <v>9</v>
      </c>
      <c r="H10" s="19"/>
    </row>
    <row r="11" spans="1:8" x14ac:dyDescent="0.3">
      <c r="A11" s="89">
        <v>45475.585289351853</v>
      </c>
      <c r="B11" s="19" t="s">
        <v>131</v>
      </c>
      <c r="C11" s="89">
        <v>45475.585289351853</v>
      </c>
      <c r="D11" s="98"/>
      <c r="E11" s="98">
        <v>7722</v>
      </c>
      <c r="F11" s="19" t="s">
        <v>708</v>
      </c>
      <c r="G11" s="19" t="s">
        <v>9</v>
      </c>
      <c r="H11" s="19"/>
    </row>
    <row r="12" spans="1:8" x14ac:dyDescent="0.3">
      <c r="A12" s="90">
        <v>45475.797048611108</v>
      </c>
      <c r="B12" s="22" t="s">
        <v>644</v>
      </c>
      <c r="C12" s="90">
        <v>45476.295104166667</v>
      </c>
      <c r="D12" s="99">
        <v>1482</v>
      </c>
      <c r="E12" s="99"/>
      <c r="F12" s="22" t="s">
        <v>709</v>
      </c>
      <c r="G12" s="22" t="s">
        <v>10</v>
      </c>
      <c r="H12" s="22"/>
    </row>
    <row r="13" spans="1:8" x14ac:dyDescent="0.3">
      <c r="A13" s="90">
        <v>45475.796967592592</v>
      </c>
      <c r="B13" s="22" t="s">
        <v>412</v>
      </c>
      <c r="C13" s="90">
        <v>45476.295162037037</v>
      </c>
      <c r="D13" s="99">
        <v>1815.6</v>
      </c>
      <c r="E13" s="99"/>
      <c r="F13" s="22" t="s">
        <v>710</v>
      </c>
      <c r="G13" s="22" t="s">
        <v>10</v>
      </c>
      <c r="H13" s="22"/>
    </row>
    <row r="14" spans="1:8" x14ac:dyDescent="0.3">
      <c r="A14" s="88">
        <v>45475.794525462959</v>
      </c>
      <c r="B14" s="11" t="s">
        <v>486</v>
      </c>
      <c r="C14" s="88">
        <v>45476.295208333337</v>
      </c>
      <c r="D14" s="97">
        <v>968.9</v>
      </c>
      <c r="E14" s="97"/>
      <c r="F14" s="11" t="s">
        <v>711</v>
      </c>
      <c r="G14" s="92" t="s">
        <v>12</v>
      </c>
      <c r="H14" s="11"/>
    </row>
    <row r="15" spans="1:8" x14ac:dyDescent="0.3">
      <c r="A15" s="90">
        <v>45475.796967592592</v>
      </c>
      <c r="B15" s="22" t="s">
        <v>291</v>
      </c>
      <c r="C15" s="90">
        <v>45476.295219907406</v>
      </c>
      <c r="D15" s="99">
        <v>11280</v>
      </c>
      <c r="E15" s="99"/>
      <c r="F15" s="22" t="s">
        <v>712</v>
      </c>
      <c r="G15" s="22" t="s">
        <v>10</v>
      </c>
      <c r="H15" s="22"/>
    </row>
    <row r="16" spans="1:8" x14ac:dyDescent="0.3">
      <c r="A16" s="90">
        <v>45475.796990740739</v>
      </c>
      <c r="B16" s="22" t="s">
        <v>412</v>
      </c>
      <c r="C16" s="90">
        <v>45476.295254629629</v>
      </c>
      <c r="D16" s="99">
        <v>504</v>
      </c>
      <c r="E16" s="99"/>
      <c r="F16" s="22" t="s">
        <v>713</v>
      </c>
      <c r="G16" s="22" t="s">
        <v>10</v>
      </c>
      <c r="H16" s="22"/>
    </row>
    <row r="17" spans="1:8" x14ac:dyDescent="0.3">
      <c r="A17" s="90">
        <v>45475.796990740739</v>
      </c>
      <c r="B17" s="22" t="s">
        <v>171</v>
      </c>
      <c r="C17" s="90">
        <v>45476.295266203706</v>
      </c>
      <c r="D17" s="99">
        <v>420</v>
      </c>
      <c r="E17" s="99"/>
      <c r="F17" s="22" t="s">
        <v>714</v>
      </c>
      <c r="G17" s="22" t="s">
        <v>10</v>
      </c>
      <c r="H17" s="22"/>
    </row>
    <row r="18" spans="1:8" x14ac:dyDescent="0.3">
      <c r="A18" s="90">
        <v>45475.797048611108</v>
      </c>
      <c r="B18" s="22" t="s">
        <v>171</v>
      </c>
      <c r="C18" s="90">
        <v>45476.295300925929</v>
      </c>
      <c r="D18" s="99">
        <v>5846.4</v>
      </c>
      <c r="E18" s="99"/>
      <c r="F18" s="22" t="s">
        <v>715</v>
      </c>
      <c r="G18" s="22" t="s">
        <v>10</v>
      </c>
      <c r="H18" s="22"/>
    </row>
    <row r="19" spans="1:8" x14ac:dyDescent="0.3">
      <c r="A19" s="90">
        <v>45475.795057870368</v>
      </c>
      <c r="B19" s="22" t="s">
        <v>280</v>
      </c>
      <c r="C19" s="90">
        <v>45476.295983796299</v>
      </c>
      <c r="D19" s="99">
        <v>12240</v>
      </c>
      <c r="E19" s="99"/>
      <c r="F19" s="22" t="s">
        <v>716</v>
      </c>
      <c r="G19" s="22" t="s">
        <v>10</v>
      </c>
      <c r="H19" s="22"/>
    </row>
    <row r="20" spans="1:8" x14ac:dyDescent="0.3">
      <c r="A20" s="88">
        <v>45475.790879629632</v>
      </c>
      <c r="B20" s="11" t="s">
        <v>395</v>
      </c>
      <c r="C20" s="88">
        <v>45476.296712962961</v>
      </c>
      <c r="D20" s="97">
        <v>2249</v>
      </c>
      <c r="E20" s="97"/>
      <c r="F20" s="11" t="s">
        <v>717</v>
      </c>
      <c r="G20" s="92" t="s">
        <v>12</v>
      </c>
      <c r="H20" s="11"/>
    </row>
    <row r="21" spans="1:8" x14ac:dyDescent="0.3">
      <c r="A21" s="90">
        <v>45475.797013888892</v>
      </c>
      <c r="B21" s="22" t="s">
        <v>171</v>
      </c>
      <c r="C21" s="90">
        <v>45476.296724537038</v>
      </c>
      <c r="D21" s="99">
        <v>840</v>
      </c>
      <c r="E21" s="99"/>
      <c r="F21" s="22" t="s">
        <v>718</v>
      </c>
      <c r="G21" s="22" t="s">
        <v>10</v>
      </c>
      <c r="H21" s="22"/>
    </row>
    <row r="22" spans="1:8" x14ac:dyDescent="0.3">
      <c r="A22" s="90">
        <v>45475.797037037039</v>
      </c>
      <c r="B22" s="22" t="s">
        <v>171</v>
      </c>
      <c r="C22" s="90">
        <v>45476.296747685185</v>
      </c>
      <c r="D22" s="99">
        <v>4190.3999999999996</v>
      </c>
      <c r="E22" s="99"/>
      <c r="F22" s="22" t="s">
        <v>718</v>
      </c>
      <c r="G22" s="22" t="s">
        <v>10</v>
      </c>
      <c r="H22" s="22"/>
    </row>
    <row r="23" spans="1:8" x14ac:dyDescent="0.3">
      <c r="A23" s="90">
        <v>45475.797002314815</v>
      </c>
      <c r="B23" s="22" t="s">
        <v>171</v>
      </c>
      <c r="C23" s="90">
        <v>45476.2968287037</v>
      </c>
      <c r="D23" s="99">
        <v>6000</v>
      </c>
      <c r="E23" s="99"/>
      <c r="F23" s="22" t="s">
        <v>714</v>
      </c>
      <c r="G23" s="22" t="s">
        <v>10</v>
      </c>
      <c r="H23" s="22"/>
    </row>
    <row r="24" spans="1:8" x14ac:dyDescent="0.3">
      <c r="A24" s="88">
        <v>45475.791238425925</v>
      </c>
      <c r="B24" s="11" t="s">
        <v>704</v>
      </c>
      <c r="C24" s="88">
        <v>45476.296967592592</v>
      </c>
      <c r="D24" s="97">
        <v>1504</v>
      </c>
      <c r="E24" s="97"/>
      <c r="F24" s="11" t="s">
        <v>719</v>
      </c>
      <c r="G24" s="92" t="s">
        <v>12</v>
      </c>
      <c r="H24" s="11"/>
    </row>
    <row r="25" spans="1:8" x14ac:dyDescent="0.3">
      <c r="A25" s="89">
        <v>45476.309131944443</v>
      </c>
      <c r="B25" s="19" t="s">
        <v>132</v>
      </c>
      <c r="C25" s="89">
        <v>45476.309131944443</v>
      </c>
      <c r="D25" s="98"/>
      <c r="E25" s="98">
        <v>9180</v>
      </c>
      <c r="F25" s="19" t="s">
        <v>132</v>
      </c>
      <c r="G25" s="19" t="s">
        <v>9</v>
      </c>
      <c r="H25" s="19"/>
    </row>
    <row r="26" spans="1:8" x14ac:dyDescent="0.3">
      <c r="A26" s="89">
        <v>45476.333252314813</v>
      </c>
      <c r="B26" s="19" t="s">
        <v>394</v>
      </c>
      <c r="C26" s="89">
        <v>45476.333252314813</v>
      </c>
      <c r="D26" s="98"/>
      <c r="E26" s="98">
        <v>11328</v>
      </c>
      <c r="F26" s="19" t="s">
        <v>720</v>
      </c>
      <c r="G26" s="19" t="s">
        <v>9</v>
      </c>
      <c r="H26" s="19"/>
    </row>
    <row r="27" spans="1:8" x14ac:dyDescent="0.3">
      <c r="A27" s="89">
        <v>45476.335300925923</v>
      </c>
      <c r="B27" s="19" t="s">
        <v>163</v>
      </c>
      <c r="C27" s="89">
        <v>45476.335300925923</v>
      </c>
      <c r="D27" s="98"/>
      <c r="E27" s="98">
        <v>10200</v>
      </c>
      <c r="F27" s="19" t="s">
        <v>721</v>
      </c>
      <c r="G27" s="19" t="s">
        <v>9</v>
      </c>
      <c r="H27" s="19"/>
    </row>
    <row r="28" spans="1:8" x14ac:dyDescent="0.3">
      <c r="A28" s="89">
        <v>45477.000243055554</v>
      </c>
      <c r="B28" s="19" t="s">
        <v>722</v>
      </c>
      <c r="C28" s="89">
        <v>45477.000243055554</v>
      </c>
      <c r="D28" s="98"/>
      <c r="E28" s="98">
        <v>4872</v>
      </c>
      <c r="F28" s="19" t="s">
        <v>723</v>
      </c>
      <c r="G28" s="19" t="s">
        <v>9</v>
      </c>
      <c r="H28" s="19"/>
    </row>
    <row r="29" spans="1:8" x14ac:dyDescent="0.3">
      <c r="A29" s="89">
        <v>45477.304282407407</v>
      </c>
      <c r="B29" s="19" t="s">
        <v>128</v>
      </c>
      <c r="C29" s="89">
        <v>45477.304282407407</v>
      </c>
      <c r="D29" s="98"/>
      <c r="E29" s="98">
        <v>20592</v>
      </c>
      <c r="F29" s="19" t="s">
        <v>724</v>
      </c>
      <c r="G29" s="19" t="s">
        <v>9</v>
      </c>
      <c r="H29" s="19"/>
    </row>
    <row r="30" spans="1:8" x14ac:dyDescent="0.3">
      <c r="A30" s="89">
        <v>45477.319016203706</v>
      </c>
      <c r="B30" s="19" t="s">
        <v>162</v>
      </c>
      <c r="C30" s="89">
        <v>45477.319016203706</v>
      </c>
      <c r="D30" s="98"/>
      <c r="E30" s="98">
        <v>9792</v>
      </c>
      <c r="F30" s="19" t="s">
        <v>725</v>
      </c>
      <c r="G30" s="19" t="s">
        <v>9</v>
      </c>
      <c r="H30" s="19"/>
    </row>
    <row r="31" spans="1:8" x14ac:dyDescent="0.3">
      <c r="A31" s="88">
        <v>45477.354131944441</v>
      </c>
      <c r="B31" s="11" t="s">
        <v>116</v>
      </c>
      <c r="C31" s="88">
        <v>45477.418217592596</v>
      </c>
      <c r="D31" s="97">
        <v>457</v>
      </c>
      <c r="E31" s="97"/>
      <c r="F31" s="11" t="s">
        <v>95</v>
      </c>
      <c r="G31" s="92" t="s">
        <v>62</v>
      </c>
      <c r="H31" s="11"/>
    </row>
    <row r="32" spans="1:8" x14ac:dyDescent="0.3">
      <c r="A32" s="88">
        <v>45477.354178240741</v>
      </c>
      <c r="B32" s="11" t="s">
        <v>121</v>
      </c>
      <c r="C32" s="88">
        <v>45477.418229166666</v>
      </c>
      <c r="D32" s="97">
        <v>153.34</v>
      </c>
      <c r="E32" s="97"/>
      <c r="F32" s="11" t="s">
        <v>149</v>
      </c>
      <c r="G32" s="92" t="s">
        <v>62</v>
      </c>
      <c r="H32" s="11"/>
    </row>
    <row r="33" spans="1:8" x14ac:dyDescent="0.3">
      <c r="A33" s="88">
        <v>45477.354166666664</v>
      </c>
      <c r="B33" s="11" t="s">
        <v>118</v>
      </c>
      <c r="C33" s="88">
        <v>45477.418229166666</v>
      </c>
      <c r="D33" s="97">
        <v>312.76</v>
      </c>
      <c r="E33" s="97"/>
      <c r="F33" s="11" t="s">
        <v>96</v>
      </c>
      <c r="G33" s="92" t="s">
        <v>62</v>
      </c>
      <c r="H33" s="11"/>
    </row>
    <row r="34" spans="1:8" x14ac:dyDescent="0.3">
      <c r="A34" s="88">
        <v>45477.35396990741</v>
      </c>
      <c r="B34" s="11" t="s">
        <v>119</v>
      </c>
      <c r="C34" s="88">
        <v>45477.418229166666</v>
      </c>
      <c r="D34" s="97">
        <v>623.6</v>
      </c>
      <c r="E34" s="97"/>
      <c r="F34" s="11" t="s">
        <v>85</v>
      </c>
      <c r="G34" s="92" t="s">
        <v>62</v>
      </c>
      <c r="H34" s="11"/>
    </row>
    <row r="35" spans="1:8" x14ac:dyDescent="0.3">
      <c r="A35" s="88">
        <v>45477.354155092595</v>
      </c>
      <c r="B35" s="11" t="s">
        <v>113</v>
      </c>
      <c r="C35" s="88">
        <v>45477.418263888889</v>
      </c>
      <c r="D35" s="97">
        <v>940</v>
      </c>
      <c r="E35" s="97"/>
      <c r="F35" s="11" t="s">
        <v>90</v>
      </c>
      <c r="G35" s="92" t="s">
        <v>62</v>
      </c>
      <c r="H35" s="11"/>
    </row>
    <row r="36" spans="1:8" x14ac:dyDescent="0.3">
      <c r="A36" s="88">
        <v>45477.354039351849</v>
      </c>
      <c r="B36" s="11" t="s">
        <v>104</v>
      </c>
      <c r="C36" s="88">
        <v>45477.418263888889</v>
      </c>
      <c r="D36" s="97">
        <v>299.92</v>
      </c>
      <c r="E36" s="97"/>
      <c r="F36" s="11" t="s">
        <v>76</v>
      </c>
      <c r="G36" s="92" t="s">
        <v>62</v>
      </c>
      <c r="H36" s="11"/>
    </row>
    <row r="37" spans="1:8" x14ac:dyDescent="0.3">
      <c r="A37" s="88">
        <v>45477.354016203702</v>
      </c>
      <c r="B37" s="11" t="s">
        <v>108</v>
      </c>
      <c r="C37" s="88">
        <v>45477.418287037035</v>
      </c>
      <c r="D37" s="97">
        <v>342.76</v>
      </c>
      <c r="E37" s="97"/>
      <c r="F37" s="11" t="s">
        <v>82</v>
      </c>
      <c r="G37" s="92" t="s">
        <v>62</v>
      </c>
      <c r="H37" s="11"/>
    </row>
    <row r="38" spans="1:8" x14ac:dyDescent="0.3">
      <c r="A38" s="88">
        <v>45477.354050925926</v>
      </c>
      <c r="B38" s="11" t="s">
        <v>541</v>
      </c>
      <c r="C38" s="88">
        <v>45477.418310185189</v>
      </c>
      <c r="D38" s="97">
        <v>360.04</v>
      </c>
      <c r="E38" s="97"/>
      <c r="F38" s="11" t="s">
        <v>240</v>
      </c>
      <c r="G38" s="92" t="s">
        <v>62</v>
      </c>
      <c r="H38" s="11"/>
    </row>
    <row r="39" spans="1:8" x14ac:dyDescent="0.3">
      <c r="A39" s="88">
        <v>45477.354166666664</v>
      </c>
      <c r="B39" s="11" t="s">
        <v>302</v>
      </c>
      <c r="C39" s="88">
        <v>45477.418321759258</v>
      </c>
      <c r="D39" s="97">
        <v>656.92</v>
      </c>
      <c r="E39" s="97"/>
      <c r="F39" s="11" t="s">
        <v>276</v>
      </c>
      <c r="G39" s="92" t="s">
        <v>62</v>
      </c>
      <c r="H39" s="11"/>
    </row>
    <row r="40" spans="1:8" x14ac:dyDescent="0.3">
      <c r="A40" s="88">
        <v>45477.353981481479</v>
      </c>
      <c r="B40" s="11" t="s">
        <v>106</v>
      </c>
      <c r="C40" s="88">
        <v>45477.418321759258</v>
      </c>
      <c r="D40" s="97">
        <v>453.6</v>
      </c>
      <c r="E40" s="97"/>
      <c r="F40" s="11" t="s">
        <v>93</v>
      </c>
      <c r="G40" s="92" t="s">
        <v>62</v>
      </c>
      <c r="H40" s="11"/>
    </row>
    <row r="41" spans="1:8" x14ac:dyDescent="0.3">
      <c r="A41" s="88">
        <v>45477.354328703703</v>
      </c>
      <c r="B41" s="11" t="s">
        <v>105</v>
      </c>
      <c r="C41" s="88">
        <v>45477.418333333335</v>
      </c>
      <c r="D41" s="97">
        <v>354.32</v>
      </c>
      <c r="E41" s="97"/>
      <c r="F41" s="11" t="s">
        <v>84</v>
      </c>
      <c r="G41" s="92" t="s">
        <v>62</v>
      </c>
      <c r="H41" s="11"/>
    </row>
    <row r="42" spans="1:8" x14ac:dyDescent="0.3">
      <c r="A42" s="88">
        <v>45477.354224537034</v>
      </c>
      <c r="B42" s="11" t="s">
        <v>301</v>
      </c>
      <c r="C42" s="88">
        <v>45477.418333333335</v>
      </c>
      <c r="D42" s="97">
        <v>599.79999999999995</v>
      </c>
      <c r="E42" s="97"/>
      <c r="F42" s="11" t="s">
        <v>307</v>
      </c>
      <c r="G42" s="92" t="s">
        <v>62</v>
      </c>
      <c r="H42" s="11"/>
    </row>
    <row r="43" spans="1:8" x14ac:dyDescent="0.3">
      <c r="A43" s="88">
        <v>45477.354212962964</v>
      </c>
      <c r="B43" s="11" t="s">
        <v>107</v>
      </c>
      <c r="C43" s="88">
        <v>45477.418333333335</v>
      </c>
      <c r="D43" s="97">
        <v>349.9</v>
      </c>
      <c r="E43" s="97"/>
      <c r="F43" s="11" t="s">
        <v>73</v>
      </c>
      <c r="G43" s="92" t="s">
        <v>62</v>
      </c>
      <c r="H43" s="11"/>
    </row>
    <row r="44" spans="1:8" x14ac:dyDescent="0.3">
      <c r="A44" s="88">
        <v>45477.354027777779</v>
      </c>
      <c r="B44" s="11" t="s">
        <v>122</v>
      </c>
      <c r="C44" s="88">
        <v>45477.418368055558</v>
      </c>
      <c r="D44" s="97">
        <v>256.39999999999998</v>
      </c>
      <c r="E44" s="97"/>
      <c r="F44" s="11" t="s">
        <v>83</v>
      </c>
      <c r="G44" s="92" t="s">
        <v>62</v>
      </c>
      <c r="H44" s="11"/>
    </row>
    <row r="45" spans="1:8" x14ac:dyDescent="0.3">
      <c r="A45" s="88">
        <v>45477.354317129626</v>
      </c>
      <c r="B45" s="11" t="s">
        <v>114</v>
      </c>
      <c r="C45" s="88">
        <v>45477.418587962966</v>
      </c>
      <c r="D45" s="97">
        <v>317.60000000000002</v>
      </c>
      <c r="E45" s="97"/>
      <c r="F45" s="11" t="s">
        <v>146</v>
      </c>
      <c r="G45" s="92" t="s">
        <v>62</v>
      </c>
      <c r="H45" s="11"/>
    </row>
    <row r="46" spans="1:8" x14ac:dyDescent="0.3">
      <c r="A46" s="88">
        <v>45477.354074074072</v>
      </c>
      <c r="B46" s="11" t="s">
        <v>110</v>
      </c>
      <c r="C46" s="88">
        <v>45477.418587962966</v>
      </c>
      <c r="D46" s="97">
        <v>519.63</v>
      </c>
      <c r="E46" s="97"/>
      <c r="F46" s="11" t="s">
        <v>144</v>
      </c>
      <c r="G46" s="92" t="s">
        <v>62</v>
      </c>
      <c r="H46" s="11"/>
    </row>
    <row r="47" spans="1:8" x14ac:dyDescent="0.3">
      <c r="A47" s="88">
        <v>45477.354004629633</v>
      </c>
      <c r="B47" s="11" t="s">
        <v>115</v>
      </c>
      <c r="C47" s="88">
        <v>45477.418645833335</v>
      </c>
      <c r="D47" s="97">
        <v>572.79999999999995</v>
      </c>
      <c r="E47" s="97"/>
      <c r="F47" s="11" t="s">
        <v>147</v>
      </c>
      <c r="G47" s="92" t="s">
        <v>62</v>
      </c>
      <c r="H47" s="11"/>
    </row>
    <row r="48" spans="1:8" x14ac:dyDescent="0.3">
      <c r="A48" s="88">
        <v>45477.354201388887</v>
      </c>
      <c r="B48" s="11" t="s">
        <v>123</v>
      </c>
      <c r="C48" s="88">
        <v>45477.418692129628</v>
      </c>
      <c r="D48" s="97">
        <v>471.28</v>
      </c>
      <c r="E48" s="97"/>
      <c r="F48" s="11" t="s">
        <v>78</v>
      </c>
      <c r="G48" s="92" t="s">
        <v>62</v>
      </c>
      <c r="H48" s="11"/>
    </row>
    <row r="49" spans="1:8" x14ac:dyDescent="0.3">
      <c r="A49" s="88">
        <v>45477.354016203702</v>
      </c>
      <c r="B49" s="11" t="s">
        <v>542</v>
      </c>
      <c r="C49" s="88">
        <v>45477.418703703705</v>
      </c>
      <c r="D49" s="97">
        <v>457</v>
      </c>
      <c r="E49" s="97"/>
      <c r="F49" s="11" t="s">
        <v>518</v>
      </c>
      <c r="G49" s="92" t="s">
        <v>62</v>
      </c>
      <c r="H49" s="11"/>
    </row>
    <row r="50" spans="1:8" x14ac:dyDescent="0.3">
      <c r="A50" s="90">
        <v>45477.504791666666</v>
      </c>
      <c r="B50" s="22" t="s">
        <v>566</v>
      </c>
      <c r="C50" s="90">
        <v>45477.504791666666</v>
      </c>
      <c r="D50" s="99">
        <v>10608</v>
      </c>
      <c r="E50" s="99"/>
      <c r="F50" s="22" t="s">
        <v>727</v>
      </c>
      <c r="G50" s="22" t="s">
        <v>10</v>
      </c>
      <c r="H50" s="22"/>
    </row>
    <row r="51" spans="1:8" x14ac:dyDescent="0.3">
      <c r="A51" s="87">
        <v>45476.760150462964</v>
      </c>
      <c r="B51" s="15" t="s">
        <v>726</v>
      </c>
      <c r="C51" s="87">
        <v>45477.656712962962</v>
      </c>
      <c r="D51" s="96">
        <v>446.18</v>
      </c>
      <c r="E51" s="96"/>
      <c r="F51" s="80"/>
      <c r="G51" s="80" t="s">
        <v>14</v>
      </c>
      <c r="H51" s="15"/>
    </row>
    <row r="52" spans="1:8" x14ac:dyDescent="0.3">
      <c r="A52" s="88">
        <v>45477.504444444443</v>
      </c>
      <c r="B52" s="11" t="s">
        <v>456</v>
      </c>
      <c r="C52" s="88">
        <v>45478.003888888888</v>
      </c>
      <c r="D52" s="97">
        <v>399</v>
      </c>
      <c r="E52" s="97"/>
      <c r="F52" s="11" t="s">
        <v>728</v>
      </c>
      <c r="G52" s="92" t="s">
        <v>12</v>
      </c>
      <c r="H52" s="11"/>
    </row>
    <row r="53" spans="1:8" x14ac:dyDescent="0.3">
      <c r="A53" s="88">
        <v>45477.50408564815</v>
      </c>
      <c r="B53" s="11" t="s">
        <v>456</v>
      </c>
      <c r="C53" s="88">
        <v>45478.004062499997</v>
      </c>
      <c r="D53" s="97">
        <v>282.16000000000003</v>
      </c>
      <c r="E53" s="97"/>
      <c r="F53" s="11" t="s">
        <v>729</v>
      </c>
      <c r="G53" s="92" t="s">
        <v>12</v>
      </c>
      <c r="H53" s="11"/>
    </row>
    <row r="54" spans="1:8" x14ac:dyDescent="0.3">
      <c r="A54" s="87">
        <v>45479.185949074075</v>
      </c>
      <c r="B54" s="15" t="s">
        <v>730</v>
      </c>
      <c r="C54" s="87">
        <v>45480.587881944448</v>
      </c>
      <c r="D54" s="96">
        <v>62.93</v>
      </c>
      <c r="E54" s="96"/>
      <c r="F54" s="80"/>
      <c r="G54" s="80" t="s">
        <v>14</v>
      </c>
      <c r="H54" s="15"/>
    </row>
    <row r="55" spans="1:8" x14ac:dyDescent="0.3">
      <c r="A55" s="89">
        <v>45481.305243055554</v>
      </c>
      <c r="B55" s="19" t="s">
        <v>133</v>
      </c>
      <c r="C55" s="89">
        <v>45481.305243055554</v>
      </c>
      <c r="D55" s="98"/>
      <c r="E55" s="98">
        <v>10800</v>
      </c>
      <c r="F55" s="19" t="s">
        <v>731</v>
      </c>
      <c r="G55" s="19" t="s">
        <v>9</v>
      </c>
      <c r="H55" s="19"/>
    </row>
    <row r="56" spans="1:8" x14ac:dyDescent="0.3">
      <c r="A56" s="89">
        <v>45481.354664351849</v>
      </c>
      <c r="B56" s="19" t="s">
        <v>160</v>
      </c>
      <c r="C56" s="89">
        <v>45481.354664351849</v>
      </c>
      <c r="D56" s="98"/>
      <c r="E56" s="98">
        <v>11856</v>
      </c>
      <c r="F56" s="19" t="s">
        <v>733</v>
      </c>
      <c r="G56" s="19" t="s">
        <v>9</v>
      </c>
      <c r="H56" s="19"/>
    </row>
    <row r="57" spans="1:8" x14ac:dyDescent="0.3">
      <c r="A57" s="89">
        <v>45481.636493055557</v>
      </c>
      <c r="B57" s="19" t="s">
        <v>169</v>
      </c>
      <c r="C57" s="89">
        <v>45481.636493055557</v>
      </c>
      <c r="D57" s="98"/>
      <c r="E57" s="98">
        <v>14520</v>
      </c>
      <c r="F57" s="19" t="s">
        <v>734</v>
      </c>
      <c r="G57" s="19" t="s">
        <v>9</v>
      </c>
      <c r="H57" s="19"/>
    </row>
    <row r="58" spans="1:8" x14ac:dyDescent="0.3">
      <c r="A58" s="88">
        <v>45481.817326388889</v>
      </c>
      <c r="B58" s="11" t="s">
        <v>236</v>
      </c>
      <c r="C58" s="88">
        <v>45482.299664351849</v>
      </c>
      <c r="D58" s="97">
        <v>5259.2</v>
      </c>
      <c r="E58" s="97"/>
      <c r="F58" s="11" t="s">
        <v>691</v>
      </c>
      <c r="G58" s="92" t="s">
        <v>13</v>
      </c>
      <c r="H58" s="11"/>
    </row>
    <row r="59" spans="1:8" x14ac:dyDescent="0.3">
      <c r="A59" s="88">
        <v>45481.817314814813</v>
      </c>
      <c r="B59" s="11" t="s">
        <v>732</v>
      </c>
      <c r="C59" s="88">
        <v>45482.300706018519</v>
      </c>
      <c r="D59" s="97">
        <v>3154.82</v>
      </c>
      <c r="E59" s="97"/>
      <c r="F59" s="11" t="s">
        <v>691</v>
      </c>
      <c r="G59" s="92" t="s">
        <v>13</v>
      </c>
      <c r="H59" s="11"/>
    </row>
    <row r="60" spans="1:8" x14ac:dyDescent="0.3">
      <c r="A60" s="88">
        <v>45481.817314814813</v>
      </c>
      <c r="B60" s="11" t="s">
        <v>236</v>
      </c>
      <c r="C60" s="88">
        <v>45482.300717592596</v>
      </c>
      <c r="D60" s="97">
        <v>6125.94</v>
      </c>
      <c r="E60" s="97"/>
      <c r="F60" s="11" t="s">
        <v>592</v>
      </c>
      <c r="G60" s="92" t="s">
        <v>13</v>
      </c>
      <c r="H60" s="11"/>
    </row>
    <row r="61" spans="1:8" x14ac:dyDescent="0.3">
      <c r="A61" s="88">
        <v>45481.817361111112</v>
      </c>
      <c r="B61" s="11" t="s">
        <v>732</v>
      </c>
      <c r="C61" s="88">
        <v>45482.300856481481</v>
      </c>
      <c r="D61" s="97">
        <v>3154.82</v>
      </c>
      <c r="E61" s="97"/>
      <c r="F61" s="11" t="s">
        <v>592</v>
      </c>
      <c r="G61" s="92" t="s">
        <v>13</v>
      </c>
      <c r="H61" s="11"/>
    </row>
    <row r="62" spans="1:8" x14ac:dyDescent="0.3">
      <c r="A62" s="89">
        <v>45483.293773148151</v>
      </c>
      <c r="B62" s="19" t="s">
        <v>177</v>
      </c>
      <c r="C62" s="89">
        <v>45483.293773148151</v>
      </c>
      <c r="D62" s="98"/>
      <c r="E62" s="98">
        <v>14820</v>
      </c>
      <c r="F62" s="19" t="s">
        <v>737</v>
      </c>
      <c r="G62" s="19" t="s">
        <v>9</v>
      </c>
      <c r="H62" s="19"/>
    </row>
    <row r="63" spans="1:8" x14ac:dyDescent="0.3">
      <c r="A63" s="89">
        <v>45483.616770833331</v>
      </c>
      <c r="B63" s="19" t="s">
        <v>646</v>
      </c>
      <c r="C63" s="89">
        <v>45483.616770833331</v>
      </c>
      <c r="D63" s="98"/>
      <c r="E63" s="98">
        <v>20808</v>
      </c>
      <c r="F63" s="19" t="s">
        <v>738</v>
      </c>
      <c r="G63" s="19" t="s">
        <v>9</v>
      </c>
      <c r="H63" s="19"/>
    </row>
    <row r="64" spans="1:8" x14ac:dyDescent="0.3">
      <c r="A64" s="89">
        <v>45484.320983796293</v>
      </c>
      <c r="B64" s="19" t="s">
        <v>176</v>
      </c>
      <c r="C64" s="89">
        <v>45484.320983796293</v>
      </c>
      <c r="D64" s="98"/>
      <c r="E64" s="98">
        <v>14688</v>
      </c>
      <c r="F64" s="19" t="s">
        <v>739</v>
      </c>
      <c r="G64" s="19" t="s">
        <v>9</v>
      </c>
      <c r="H64" s="19"/>
    </row>
    <row r="65" spans="1:8" x14ac:dyDescent="0.3">
      <c r="A65" s="89">
        <v>45484.448680555557</v>
      </c>
      <c r="B65" s="19" t="s">
        <v>358</v>
      </c>
      <c r="C65" s="89">
        <v>45484.448680555557</v>
      </c>
      <c r="D65" s="98"/>
      <c r="E65" s="98">
        <v>624</v>
      </c>
      <c r="F65" s="19" t="s">
        <v>740</v>
      </c>
      <c r="G65" s="19" t="s">
        <v>9</v>
      </c>
      <c r="H65" s="19"/>
    </row>
    <row r="66" spans="1:8" x14ac:dyDescent="0.3">
      <c r="A66" s="89">
        <v>45485.296898148146</v>
      </c>
      <c r="B66" s="19" t="s">
        <v>335</v>
      </c>
      <c r="C66" s="89">
        <v>45485.296898148146</v>
      </c>
      <c r="D66" s="98"/>
      <c r="E66" s="98">
        <v>11016</v>
      </c>
      <c r="F66" s="19" t="s">
        <v>336</v>
      </c>
      <c r="G66" s="19" t="s">
        <v>9</v>
      </c>
      <c r="H66" s="19"/>
    </row>
    <row r="67" spans="1:8" x14ac:dyDescent="0.3">
      <c r="A67" s="88">
        <v>45484.717731481483</v>
      </c>
      <c r="B67" s="11" t="s">
        <v>735</v>
      </c>
      <c r="C67" s="88">
        <v>45485.322870370372</v>
      </c>
      <c r="D67" s="97">
        <v>1368.96</v>
      </c>
      <c r="E67" s="97"/>
      <c r="F67" s="11" t="s">
        <v>741</v>
      </c>
      <c r="G67" s="92" t="s">
        <v>12</v>
      </c>
      <c r="H67" s="11"/>
    </row>
    <row r="68" spans="1:8" x14ac:dyDescent="0.3">
      <c r="A68" s="87">
        <v>45483.16746527778</v>
      </c>
      <c r="B68" s="15" t="s">
        <v>390</v>
      </c>
      <c r="C68" s="87">
        <v>45485.363379629627</v>
      </c>
      <c r="D68" s="96">
        <v>22.99</v>
      </c>
      <c r="E68" s="96"/>
      <c r="F68" s="80"/>
      <c r="G68" s="80" t="s">
        <v>14</v>
      </c>
      <c r="H68" s="15"/>
    </row>
    <row r="69" spans="1:8" x14ac:dyDescent="0.3">
      <c r="A69" s="88">
        <v>45485.489236111112</v>
      </c>
      <c r="B69" s="11" t="s">
        <v>121</v>
      </c>
      <c r="C69" s="88">
        <v>45485.489259259259</v>
      </c>
      <c r="D69" s="97">
        <v>1000</v>
      </c>
      <c r="E69" s="97"/>
      <c r="F69" s="11" t="s">
        <v>742</v>
      </c>
      <c r="G69" s="79" t="s">
        <v>56</v>
      </c>
      <c r="H69" s="11"/>
    </row>
    <row r="70" spans="1:8" x14ac:dyDescent="0.3">
      <c r="A70" s="89">
        <v>45485.615011574075</v>
      </c>
      <c r="B70" s="19" t="s">
        <v>314</v>
      </c>
      <c r="C70" s="89">
        <v>45485.615011574075</v>
      </c>
      <c r="D70" s="98"/>
      <c r="E70" s="98">
        <v>11400</v>
      </c>
      <c r="F70" s="19" t="s">
        <v>743</v>
      </c>
      <c r="G70" s="19" t="s">
        <v>9</v>
      </c>
      <c r="H70" s="19"/>
    </row>
    <row r="71" spans="1:8" x14ac:dyDescent="0.3">
      <c r="A71" s="87">
        <v>45485.11377314815</v>
      </c>
      <c r="B71" s="15" t="s">
        <v>617</v>
      </c>
      <c r="C71" s="87">
        <v>45485.618541666663</v>
      </c>
      <c r="D71" s="96">
        <v>45.96</v>
      </c>
      <c r="E71" s="96"/>
      <c r="F71" s="80"/>
      <c r="G71" s="15" t="s">
        <v>57</v>
      </c>
      <c r="H71" s="15"/>
    </row>
    <row r="72" spans="1:8" x14ac:dyDescent="0.3">
      <c r="A72" s="89">
        <v>45485.652766203704</v>
      </c>
      <c r="B72" s="19" t="s">
        <v>736</v>
      </c>
      <c r="C72" s="89">
        <v>45485.652766203704</v>
      </c>
      <c r="D72" s="98"/>
      <c r="E72" s="98">
        <v>5724</v>
      </c>
      <c r="F72" s="19" t="s">
        <v>744</v>
      </c>
      <c r="G72" s="19" t="s">
        <v>9</v>
      </c>
      <c r="H72" s="19"/>
    </row>
    <row r="73" spans="1:8" x14ac:dyDescent="0.3">
      <c r="A73" s="89">
        <v>45488.321284722224</v>
      </c>
      <c r="B73" s="19" t="s">
        <v>199</v>
      </c>
      <c r="C73" s="89">
        <v>45488.321284722224</v>
      </c>
      <c r="D73" s="98"/>
      <c r="E73" s="98">
        <v>11556</v>
      </c>
      <c r="F73" s="19" t="s">
        <v>745</v>
      </c>
      <c r="G73" s="19" t="s">
        <v>9</v>
      </c>
      <c r="H73" s="19"/>
    </row>
    <row r="74" spans="1:8" x14ac:dyDescent="0.3">
      <c r="A74" s="89">
        <v>45488.339837962965</v>
      </c>
      <c r="B74" s="19" t="s">
        <v>198</v>
      </c>
      <c r="C74" s="89">
        <v>45488.339837962965</v>
      </c>
      <c r="D74" s="98"/>
      <c r="E74" s="98">
        <v>14472</v>
      </c>
      <c r="F74" s="19" t="s">
        <v>746</v>
      </c>
      <c r="G74" s="19" t="s">
        <v>9</v>
      </c>
      <c r="H74" s="19"/>
    </row>
    <row r="75" spans="1:8" x14ac:dyDescent="0.3">
      <c r="A75" s="89">
        <v>45488.377696759257</v>
      </c>
      <c r="B75" s="19" t="s">
        <v>159</v>
      </c>
      <c r="C75" s="89">
        <v>45488.377696759257</v>
      </c>
      <c r="D75" s="98"/>
      <c r="E75" s="98">
        <v>11136</v>
      </c>
      <c r="F75" s="19" t="s">
        <v>747</v>
      </c>
      <c r="G75" s="19" t="s">
        <v>9</v>
      </c>
      <c r="H75" s="19"/>
    </row>
    <row r="76" spans="1:8" x14ac:dyDescent="0.3">
      <c r="A76" s="90">
        <v>45488.343275462961</v>
      </c>
      <c r="B76" s="22" t="s">
        <v>233</v>
      </c>
      <c r="C76" s="90">
        <v>45488.418726851851</v>
      </c>
      <c r="D76" s="99">
        <v>5603</v>
      </c>
      <c r="E76" s="99"/>
      <c r="F76" s="22" t="s">
        <v>748</v>
      </c>
      <c r="G76" s="22" t="s">
        <v>10</v>
      </c>
      <c r="H76" s="22"/>
    </row>
    <row r="77" spans="1:8" x14ac:dyDescent="0.3">
      <c r="A77" s="89">
        <v>45489.298032407409</v>
      </c>
      <c r="B77" s="19" t="s">
        <v>281</v>
      </c>
      <c r="C77" s="89">
        <v>45489.298032407409</v>
      </c>
      <c r="D77" s="98"/>
      <c r="E77" s="98">
        <v>11016</v>
      </c>
      <c r="F77" s="19" t="s">
        <v>751</v>
      </c>
      <c r="G77" s="19" t="s">
        <v>9</v>
      </c>
      <c r="H77" s="19"/>
    </row>
    <row r="78" spans="1:8" x14ac:dyDescent="0.3">
      <c r="A78" s="89">
        <v>45489.307662037034</v>
      </c>
      <c r="B78" s="19" t="s">
        <v>197</v>
      </c>
      <c r="C78" s="89">
        <v>45489.307662037034</v>
      </c>
      <c r="D78" s="98"/>
      <c r="E78" s="98">
        <v>12960</v>
      </c>
      <c r="F78" s="19"/>
      <c r="G78" s="19" t="s">
        <v>9</v>
      </c>
      <c r="H78" s="19"/>
    </row>
    <row r="79" spans="1:8" x14ac:dyDescent="0.3">
      <c r="A79" s="89">
        <v>45489.320173611108</v>
      </c>
      <c r="B79" s="19" t="s">
        <v>669</v>
      </c>
      <c r="C79" s="89">
        <v>45489.320173611108</v>
      </c>
      <c r="D79" s="98"/>
      <c r="E79" s="98">
        <v>11232</v>
      </c>
      <c r="F79" s="19" t="s">
        <v>752</v>
      </c>
      <c r="G79" s="19" t="s">
        <v>9</v>
      </c>
      <c r="H79" s="19"/>
    </row>
    <row r="80" spans="1:8" x14ac:dyDescent="0.3">
      <c r="A80" s="89">
        <v>45489.604861111111</v>
      </c>
      <c r="B80" s="19" t="s">
        <v>212</v>
      </c>
      <c r="C80" s="89">
        <v>45489.605034722219</v>
      </c>
      <c r="D80" s="98"/>
      <c r="E80" s="98">
        <v>14040</v>
      </c>
      <c r="F80" s="19" t="s">
        <v>214</v>
      </c>
      <c r="G80" s="19" t="s">
        <v>9</v>
      </c>
      <c r="H80" s="19"/>
    </row>
    <row r="81" spans="1:8" x14ac:dyDescent="0.3">
      <c r="A81" s="91">
        <v>45489.656053240738</v>
      </c>
      <c r="B81" s="13" t="s">
        <v>325</v>
      </c>
      <c r="C81" s="91">
        <v>45489.656053240738</v>
      </c>
      <c r="D81" s="100">
        <v>103450</v>
      </c>
      <c r="E81" s="100"/>
      <c r="F81" s="13" t="s">
        <v>753</v>
      </c>
      <c r="G81" s="13" t="s">
        <v>16</v>
      </c>
      <c r="H81" s="13"/>
    </row>
    <row r="82" spans="1:8" x14ac:dyDescent="0.3">
      <c r="A82" s="87">
        <v>45490.223738425928</v>
      </c>
      <c r="B82" s="15" t="s">
        <v>213</v>
      </c>
      <c r="C82" s="87">
        <v>45490.223738425928</v>
      </c>
      <c r="D82" s="96">
        <v>2</v>
      </c>
      <c r="E82" s="96"/>
      <c r="F82" s="80"/>
      <c r="G82" s="80" t="s">
        <v>14</v>
      </c>
      <c r="H82" s="15"/>
    </row>
    <row r="83" spans="1:8" x14ac:dyDescent="0.3">
      <c r="A83" s="90">
        <v>45490.345358796294</v>
      </c>
      <c r="B83" s="22" t="s">
        <v>170</v>
      </c>
      <c r="C83" s="90">
        <v>45490.345358796294</v>
      </c>
      <c r="D83" s="99">
        <v>10800</v>
      </c>
      <c r="E83" s="99"/>
      <c r="F83" s="22" t="s">
        <v>754</v>
      </c>
      <c r="G83" s="22" t="s">
        <v>10</v>
      </c>
      <c r="H83" s="22"/>
    </row>
    <row r="84" spans="1:8" x14ac:dyDescent="0.3">
      <c r="A84" s="88">
        <v>45490.345023148147</v>
      </c>
      <c r="B84" s="11" t="s">
        <v>300</v>
      </c>
      <c r="C84" s="88">
        <v>45490.419166666667</v>
      </c>
      <c r="D84" s="97">
        <v>949.99</v>
      </c>
      <c r="E84" s="97"/>
      <c r="F84" s="11" t="s">
        <v>755</v>
      </c>
      <c r="G84" s="92" t="s">
        <v>12</v>
      </c>
      <c r="H84" s="11"/>
    </row>
    <row r="85" spans="1:8" x14ac:dyDescent="0.3">
      <c r="A85" s="87">
        <v>45488.115335648145</v>
      </c>
      <c r="B85" s="15" t="s">
        <v>218</v>
      </c>
      <c r="C85" s="87">
        <v>45490.654594907406</v>
      </c>
      <c r="D85" s="96">
        <v>14.4</v>
      </c>
      <c r="E85" s="96"/>
      <c r="F85" s="80"/>
      <c r="G85" s="15" t="s">
        <v>680</v>
      </c>
      <c r="H85" s="15"/>
    </row>
    <row r="86" spans="1:8" x14ac:dyDescent="0.3">
      <c r="A86" s="89">
        <v>45491.323935185188</v>
      </c>
      <c r="B86" s="19" t="s">
        <v>117</v>
      </c>
      <c r="C86" s="89">
        <v>45491.323935185188</v>
      </c>
      <c r="D86" s="98"/>
      <c r="E86" s="98">
        <v>17640</v>
      </c>
      <c r="F86" s="19" t="s">
        <v>148</v>
      </c>
      <c r="G86" s="19" t="s">
        <v>9</v>
      </c>
      <c r="H86" s="19"/>
    </row>
    <row r="87" spans="1:8" x14ac:dyDescent="0.3">
      <c r="A87" s="87">
        <v>45490.363692129627</v>
      </c>
      <c r="B87" s="15" t="s">
        <v>217</v>
      </c>
      <c r="C87" s="87">
        <v>45491.595243055555</v>
      </c>
      <c r="D87" s="96">
        <v>28.84</v>
      </c>
      <c r="E87" s="96"/>
      <c r="F87" s="80" t="s">
        <v>760</v>
      </c>
      <c r="G87" s="80" t="s">
        <v>14</v>
      </c>
      <c r="H87" s="15"/>
    </row>
    <row r="88" spans="1:8" x14ac:dyDescent="0.3">
      <c r="A88" s="89">
        <v>45492.606076388889</v>
      </c>
      <c r="B88" s="19" t="s">
        <v>212</v>
      </c>
      <c r="C88" s="89">
        <v>45492.610300925924</v>
      </c>
      <c r="D88" s="98"/>
      <c r="E88" s="98">
        <v>1818</v>
      </c>
      <c r="F88" s="19" t="s">
        <v>214</v>
      </c>
      <c r="G88" s="19" t="s">
        <v>9</v>
      </c>
      <c r="H88" s="19"/>
    </row>
    <row r="89" spans="1:8" x14ac:dyDescent="0.3">
      <c r="A89" s="88">
        <v>45496.237060185187</v>
      </c>
      <c r="B89" s="11" t="s">
        <v>599</v>
      </c>
      <c r="C89" s="88">
        <v>45496.237060185187</v>
      </c>
      <c r="D89" s="97">
        <v>2909.1</v>
      </c>
      <c r="E89" s="97"/>
      <c r="F89" s="11" t="s">
        <v>679</v>
      </c>
      <c r="G89" s="92" t="s">
        <v>601</v>
      </c>
      <c r="H89" s="11"/>
    </row>
    <row r="90" spans="1:8" x14ac:dyDescent="0.3">
      <c r="A90" s="91">
        <v>45496.238703703704</v>
      </c>
      <c r="B90" s="13" t="s">
        <v>223</v>
      </c>
      <c r="C90" s="91">
        <v>45496.238703703704</v>
      </c>
      <c r="D90" s="100">
        <v>15554</v>
      </c>
      <c r="E90" s="100"/>
      <c r="F90" s="13" t="s">
        <v>756</v>
      </c>
      <c r="G90" s="13" t="s">
        <v>17</v>
      </c>
      <c r="H90" s="13"/>
    </row>
    <row r="91" spans="1:8" x14ac:dyDescent="0.3">
      <c r="A91" s="88">
        <v>45495.674189814818</v>
      </c>
      <c r="B91" s="11" t="s">
        <v>749</v>
      </c>
      <c r="C91" s="88">
        <v>45496.294930555552</v>
      </c>
      <c r="D91" s="97">
        <v>266</v>
      </c>
      <c r="E91" s="97"/>
      <c r="F91" s="11" t="s">
        <v>757</v>
      </c>
      <c r="G91" s="92" t="s">
        <v>62</v>
      </c>
      <c r="H91" s="11"/>
    </row>
    <row r="92" spans="1:8" x14ac:dyDescent="0.3">
      <c r="A92" s="87">
        <v>45495.675034722219</v>
      </c>
      <c r="B92" s="15" t="s">
        <v>750</v>
      </c>
      <c r="C92" s="87">
        <v>45496.295138888891</v>
      </c>
      <c r="D92" s="96">
        <v>128.4</v>
      </c>
      <c r="E92" s="96"/>
      <c r="F92" s="80" t="s">
        <v>758</v>
      </c>
      <c r="G92" s="15" t="s">
        <v>58</v>
      </c>
      <c r="H92" s="15"/>
    </row>
    <row r="93" spans="1:8" x14ac:dyDescent="0.3">
      <c r="A93" s="88">
        <v>45495.674178240741</v>
      </c>
      <c r="B93" s="11" t="s">
        <v>299</v>
      </c>
      <c r="C93" s="88">
        <v>45496.295451388891</v>
      </c>
      <c r="D93" s="97">
        <v>383.68</v>
      </c>
      <c r="E93" s="97"/>
      <c r="F93" s="11" t="s">
        <v>236</v>
      </c>
      <c r="G93" s="92" t="s">
        <v>62</v>
      </c>
      <c r="H93" s="11"/>
    </row>
    <row r="94" spans="1:8" x14ac:dyDescent="0.3">
      <c r="A94" s="88">
        <v>45495.674699074072</v>
      </c>
      <c r="B94" s="11" t="s">
        <v>299</v>
      </c>
      <c r="C94" s="88">
        <v>45496.29546296296</v>
      </c>
      <c r="D94" s="97">
        <v>326.94</v>
      </c>
      <c r="E94" s="97"/>
      <c r="F94" s="11" t="s">
        <v>236</v>
      </c>
      <c r="G94" s="92" t="s">
        <v>62</v>
      </c>
      <c r="H94" s="11"/>
    </row>
    <row r="95" spans="1:8" x14ac:dyDescent="0.3">
      <c r="A95" s="88">
        <v>45495.674699074072</v>
      </c>
      <c r="B95" s="11" t="s">
        <v>749</v>
      </c>
      <c r="C95" s="88">
        <v>45496.295590277776</v>
      </c>
      <c r="D95" s="97">
        <v>239.4</v>
      </c>
      <c r="E95" s="97"/>
      <c r="F95" s="11" t="s">
        <v>757</v>
      </c>
      <c r="G95" s="92" t="s">
        <v>62</v>
      </c>
      <c r="H95" s="11"/>
    </row>
    <row r="96" spans="1:8" x14ac:dyDescent="0.3">
      <c r="A96" s="89">
        <v>45497.55609953704</v>
      </c>
      <c r="B96" s="19" t="s">
        <v>70</v>
      </c>
      <c r="C96" s="89">
        <v>45497.55609953704</v>
      </c>
      <c r="D96" s="98"/>
      <c r="E96" s="98">
        <v>10080</v>
      </c>
      <c r="F96" s="19" t="s">
        <v>759</v>
      </c>
      <c r="G96" s="19" t="s">
        <v>9</v>
      </c>
      <c r="H96" s="19"/>
    </row>
    <row r="97" spans="1:8" x14ac:dyDescent="0.3">
      <c r="A97" s="91">
        <v>45498.258171296293</v>
      </c>
      <c r="B97" s="13" t="s">
        <v>230</v>
      </c>
      <c r="C97" s="91">
        <v>45498.258171296293</v>
      </c>
      <c r="D97" s="100">
        <v>35444.61</v>
      </c>
      <c r="E97" s="100"/>
      <c r="F97" s="13" t="s">
        <v>763</v>
      </c>
      <c r="G97" s="13" t="s">
        <v>18</v>
      </c>
      <c r="H97" s="13"/>
    </row>
    <row r="98" spans="1:8" x14ac:dyDescent="0.3">
      <c r="A98" s="89">
        <v>45499.305474537039</v>
      </c>
      <c r="B98" s="19" t="s">
        <v>162</v>
      </c>
      <c r="C98" s="89">
        <v>45499.305474537039</v>
      </c>
      <c r="D98" s="98"/>
      <c r="E98" s="98">
        <v>11520</v>
      </c>
      <c r="F98" s="19" t="s">
        <v>764</v>
      </c>
      <c r="G98" s="19" t="s">
        <v>9</v>
      </c>
      <c r="H98" s="19"/>
    </row>
    <row r="99" spans="1:8" x14ac:dyDescent="0.3">
      <c r="A99" s="89">
        <v>45499.575972222221</v>
      </c>
      <c r="B99" s="19" t="s">
        <v>117</v>
      </c>
      <c r="C99" s="89">
        <v>45499.575972222221</v>
      </c>
      <c r="D99" s="98"/>
      <c r="E99" s="98">
        <v>15960</v>
      </c>
      <c r="F99" s="19" t="s">
        <v>148</v>
      </c>
      <c r="G99" s="19" t="s">
        <v>9</v>
      </c>
      <c r="H99" s="19"/>
    </row>
    <row r="100" spans="1:8" x14ac:dyDescent="0.3">
      <c r="A100" s="87">
        <v>45498.420590277776</v>
      </c>
      <c r="B100" s="15" t="s">
        <v>598</v>
      </c>
      <c r="C100" s="87">
        <v>45499.65834490741</v>
      </c>
      <c r="D100" s="96">
        <v>23.88</v>
      </c>
      <c r="E100" s="96"/>
      <c r="F100" s="80"/>
      <c r="G100" s="80" t="s">
        <v>14</v>
      </c>
      <c r="H100" s="15"/>
    </row>
    <row r="101" spans="1:8" x14ac:dyDescent="0.3">
      <c r="A101" s="88">
        <v>45499.421469907407</v>
      </c>
      <c r="B101" s="11" t="s">
        <v>72</v>
      </c>
      <c r="C101" s="88">
        <v>45502.001817129632</v>
      </c>
      <c r="D101" s="97">
        <v>4796.2</v>
      </c>
      <c r="E101" s="97"/>
      <c r="F101" s="11" t="s">
        <v>141</v>
      </c>
      <c r="G101" s="92" t="s">
        <v>13</v>
      </c>
      <c r="H101" s="11"/>
    </row>
    <row r="102" spans="1:8" x14ac:dyDescent="0.3">
      <c r="A102" s="88">
        <v>45499.421817129631</v>
      </c>
      <c r="B102" s="11" t="s">
        <v>276</v>
      </c>
      <c r="C102" s="88">
        <v>45502.001828703702</v>
      </c>
      <c r="D102" s="97">
        <v>4374.1400000000003</v>
      </c>
      <c r="E102" s="97"/>
      <c r="F102" s="11" t="s">
        <v>141</v>
      </c>
      <c r="G102" s="92" t="s">
        <v>13</v>
      </c>
      <c r="H102" s="11"/>
    </row>
    <row r="103" spans="1:8" x14ac:dyDescent="0.3">
      <c r="A103" s="88">
        <v>45499.421712962961</v>
      </c>
      <c r="B103" s="11" t="s">
        <v>84</v>
      </c>
      <c r="C103" s="88">
        <v>45502.001828703702</v>
      </c>
      <c r="D103" s="97">
        <v>6034.95</v>
      </c>
      <c r="E103" s="97"/>
      <c r="F103" s="11" t="s">
        <v>141</v>
      </c>
      <c r="G103" s="92" t="s">
        <v>13</v>
      </c>
      <c r="H103" s="11"/>
    </row>
    <row r="104" spans="1:8" x14ac:dyDescent="0.3">
      <c r="A104" s="88">
        <v>45499.421435185184</v>
      </c>
      <c r="B104" s="11" t="s">
        <v>236</v>
      </c>
      <c r="C104" s="88">
        <v>45502.001828703702</v>
      </c>
      <c r="D104" s="97">
        <v>5231.74</v>
      </c>
      <c r="E104" s="97"/>
      <c r="F104" s="11" t="s">
        <v>141</v>
      </c>
      <c r="G104" s="92" t="s">
        <v>13</v>
      </c>
      <c r="H104" s="11"/>
    </row>
    <row r="105" spans="1:8" x14ac:dyDescent="0.3">
      <c r="A105" s="88">
        <v>45499.421388888892</v>
      </c>
      <c r="B105" s="11" t="s">
        <v>96</v>
      </c>
      <c r="C105" s="88">
        <v>45502.001886574071</v>
      </c>
      <c r="D105" s="97">
        <v>5658.36</v>
      </c>
      <c r="E105" s="97"/>
      <c r="F105" s="11" t="s">
        <v>141</v>
      </c>
      <c r="G105" s="92" t="s">
        <v>13</v>
      </c>
      <c r="H105" s="11"/>
    </row>
    <row r="106" spans="1:8" x14ac:dyDescent="0.3">
      <c r="A106" s="88">
        <v>45499.423252314817</v>
      </c>
      <c r="B106" s="11" t="s">
        <v>80</v>
      </c>
      <c r="C106" s="88">
        <v>45502.001909722225</v>
      </c>
      <c r="D106" s="97">
        <v>4910.07</v>
      </c>
      <c r="E106" s="97"/>
      <c r="F106" s="11" t="s">
        <v>141</v>
      </c>
      <c r="G106" s="92" t="s">
        <v>13</v>
      </c>
      <c r="H106" s="11"/>
    </row>
    <row r="107" spans="1:8" x14ac:dyDescent="0.3">
      <c r="A107" s="88">
        <v>45499.421805555554</v>
      </c>
      <c r="B107" s="11" t="s">
        <v>79</v>
      </c>
      <c r="C107" s="88">
        <v>45502.001909722225</v>
      </c>
      <c r="D107" s="97">
        <v>6162.44</v>
      </c>
      <c r="E107" s="97"/>
      <c r="F107" s="11" t="s">
        <v>141</v>
      </c>
      <c r="G107" s="92" t="s">
        <v>13</v>
      </c>
      <c r="H107" s="11"/>
    </row>
    <row r="108" spans="1:8" x14ac:dyDescent="0.3">
      <c r="A108" s="88">
        <v>45499.421770833331</v>
      </c>
      <c r="B108" s="11" t="s">
        <v>90</v>
      </c>
      <c r="C108" s="88">
        <v>45502.001909722225</v>
      </c>
      <c r="D108" s="97">
        <v>5158.47</v>
      </c>
      <c r="E108" s="97"/>
      <c r="F108" s="11" t="s">
        <v>141</v>
      </c>
      <c r="G108" s="92" t="s">
        <v>13</v>
      </c>
      <c r="H108" s="11"/>
    </row>
    <row r="109" spans="1:8" x14ac:dyDescent="0.3">
      <c r="A109" s="88">
        <v>45499.421736111108</v>
      </c>
      <c r="B109" s="11" t="s">
        <v>81</v>
      </c>
      <c r="C109" s="88">
        <v>45502.001909722225</v>
      </c>
      <c r="D109" s="97">
        <v>2431.17</v>
      </c>
      <c r="E109" s="97"/>
      <c r="F109" s="11" t="s">
        <v>141</v>
      </c>
      <c r="G109" s="92" t="s">
        <v>13</v>
      </c>
      <c r="H109" s="11"/>
    </row>
    <row r="110" spans="1:8" x14ac:dyDescent="0.3">
      <c r="A110" s="88">
        <v>45499.4215625</v>
      </c>
      <c r="B110" s="11" t="s">
        <v>240</v>
      </c>
      <c r="C110" s="88">
        <v>45502.002453703702</v>
      </c>
      <c r="D110" s="97">
        <v>5879.07</v>
      </c>
      <c r="E110" s="97"/>
      <c r="F110" s="11" t="s">
        <v>141</v>
      </c>
      <c r="G110" s="92" t="s">
        <v>13</v>
      </c>
      <c r="H110" s="11"/>
    </row>
    <row r="111" spans="1:8" x14ac:dyDescent="0.3">
      <c r="A111" s="88">
        <v>45499.421423611115</v>
      </c>
      <c r="B111" s="11" t="s">
        <v>86</v>
      </c>
      <c r="C111" s="88">
        <v>45502.002453703702</v>
      </c>
      <c r="D111" s="97">
        <v>4603.2700000000004</v>
      </c>
      <c r="E111" s="97"/>
      <c r="F111" s="11" t="s">
        <v>141</v>
      </c>
      <c r="G111" s="92" t="s">
        <v>13</v>
      </c>
      <c r="H111" s="11"/>
    </row>
    <row r="112" spans="1:8" x14ac:dyDescent="0.3">
      <c r="A112" s="88">
        <v>45499.421724537038</v>
      </c>
      <c r="B112" s="11" t="s">
        <v>95</v>
      </c>
      <c r="C112" s="88">
        <v>45502.002465277779</v>
      </c>
      <c r="D112" s="97">
        <v>5267.66</v>
      </c>
      <c r="E112" s="97"/>
      <c r="F112" s="11" t="s">
        <v>141</v>
      </c>
      <c r="G112" s="92" t="s">
        <v>13</v>
      </c>
      <c r="H112" s="11"/>
    </row>
    <row r="113" spans="1:8" x14ac:dyDescent="0.3">
      <c r="A113" s="88">
        <v>45499.421400462961</v>
      </c>
      <c r="B113" s="11" t="s">
        <v>73</v>
      </c>
      <c r="C113" s="88">
        <v>45502.002708333333</v>
      </c>
      <c r="D113" s="97">
        <v>4580.2299999999996</v>
      </c>
      <c r="E113" s="97"/>
      <c r="F113" s="11" t="s">
        <v>141</v>
      </c>
      <c r="G113" s="92" t="s">
        <v>13</v>
      </c>
      <c r="H113" s="11"/>
    </row>
    <row r="114" spans="1:8" x14ac:dyDescent="0.3">
      <c r="A114" s="88">
        <v>45499.421782407408</v>
      </c>
      <c r="B114" s="11" t="s">
        <v>149</v>
      </c>
      <c r="C114" s="88">
        <v>45502.00271990741</v>
      </c>
      <c r="D114" s="97">
        <v>3979.43</v>
      </c>
      <c r="E114" s="97"/>
      <c r="F114" s="11" t="s">
        <v>141</v>
      </c>
      <c r="G114" s="92" t="s">
        <v>13</v>
      </c>
      <c r="H114" s="11"/>
    </row>
    <row r="115" spans="1:8" x14ac:dyDescent="0.3">
      <c r="A115" s="88">
        <v>45499.421770833331</v>
      </c>
      <c r="B115" s="11" t="s">
        <v>93</v>
      </c>
      <c r="C115" s="88">
        <v>45502.00271990741</v>
      </c>
      <c r="D115" s="97">
        <v>4789.99</v>
      </c>
      <c r="E115" s="97"/>
      <c r="F115" s="11" t="s">
        <v>141</v>
      </c>
      <c r="G115" s="92" t="s">
        <v>13</v>
      </c>
      <c r="H115" s="11"/>
    </row>
    <row r="116" spans="1:8" x14ac:dyDescent="0.3">
      <c r="A116" s="88">
        <v>45499.421458333331</v>
      </c>
      <c r="B116" s="11" t="s">
        <v>518</v>
      </c>
      <c r="C116" s="88">
        <v>45502.00271990741</v>
      </c>
      <c r="D116" s="97">
        <v>2757.14</v>
      </c>
      <c r="E116" s="97"/>
      <c r="F116" s="11" t="s">
        <v>141</v>
      </c>
      <c r="G116" s="92" t="s">
        <v>13</v>
      </c>
      <c r="H116" s="11"/>
    </row>
    <row r="117" spans="1:8" x14ac:dyDescent="0.3">
      <c r="A117" s="88">
        <v>45499.421770833331</v>
      </c>
      <c r="B117" s="11" t="s">
        <v>732</v>
      </c>
      <c r="C117" s="88">
        <v>45502.003078703703</v>
      </c>
      <c r="D117" s="97">
        <v>3154.82</v>
      </c>
      <c r="E117" s="97"/>
      <c r="F117" s="11" t="s">
        <v>141</v>
      </c>
      <c r="G117" s="92" t="s">
        <v>13</v>
      </c>
      <c r="H117" s="11"/>
    </row>
    <row r="118" spans="1:8" x14ac:dyDescent="0.3">
      <c r="A118" s="88">
        <v>45499.421539351853</v>
      </c>
      <c r="B118" s="11" t="s">
        <v>83</v>
      </c>
      <c r="C118" s="88">
        <v>45502.00309027778</v>
      </c>
      <c r="D118" s="97">
        <v>4668.5200000000004</v>
      </c>
      <c r="E118" s="97"/>
      <c r="F118" s="11" t="s">
        <v>141</v>
      </c>
      <c r="G118" s="92" t="s">
        <v>13</v>
      </c>
      <c r="H118" s="11"/>
    </row>
    <row r="119" spans="1:8" x14ac:dyDescent="0.3">
      <c r="A119" s="88">
        <v>45499.421585648146</v>
      </c>
      <c r="B119" s="11" t="s">
        <v>92</v>
      </c>
      <c r="C119" s="88">
        <v>45502.003113425926</v>
      </c>
      <c r="D119" s="97">
        <v>2180.21</v>
      </c>
      <c r="E119" s="97"/>
      <c r="F119" s="11" t="s">
        <v>141</v>
      </c>
      <c r="G119" s="92" t="s">
        <v>13</v>
      </c>
      <c r="H119" s="11"/>
    </row>
    <row r="120" spans="1:8" x14ac:dyDescent="0.3">
      <c r="A120" s="88">
        <v>45499.423263888886</v>
      </c>
      <c r="B120" s="11" t="s">
        <v>761</v>
      </c>
      <c r="C120" s="88">
        <v>45502.003136574072</v>
      </c>
      <c r="D120" s="97">
        <v>6668.18</v>
      </c>
      <c r="E120" s="97"/>
      <c r="F120" s="11" t="s">
        <v>141</v>
      </c>
      <c r="G120" s="92" t="s">
        <v>13</v>
      </c>
      <c r="H120" s="11"/>
    </row>
    <row r="121" spans="1:8" x14ac:dyDescent="0.3">
      <c r="A121" s="88">
        <v>45499.421539351853</v>
      </c>
      <c r="B121" s="11" t="s">
        <v>146</v>
      </c>
      <c r="C121" s="88">
        <v>45502.003159722219</v>
      </c>
      <c r="D121" s="97">
        <v>3656.53</v>
      </c>
      <c r="E121" s="97"/>
      <c r="F121" s="11" t="s">
        <v>141</v>
      </c>
      <c r="G121" s="92" t="s">
        <v>13</v>
      </c>
      <c r="H121" s="11"/>
    </row>
    <row r="122" spans="1:8" x14ac:dyDescent="0.3">
      <c r="A122" s="88">
        <v>45499.421620370369</v>
      </c>
      <c r="B122" s="11" t="s">
        <v>238</v>
      </c>
      <c r="C122" s="88">
        <v>45502.003171296295</v>
      </c>
      <c r="D122" s="97">
        <v>5574.09</v>
      </c>
      <c r="E122" s="97"/>
      <c r="F122" s="11" t="s">
        <v>141</v>
      </c>
      <c r="G122" s="92" t="s">
        <v>13</v>
      </c>
      <c r="H122" s="11"/>
    </row>
    <row r="123" spans="1:8" x14ac:dyDescent="0.3">
      <c r="A123" s="88">
        <v>45499.421377314815</v>
      </c>
      <c r="B123" s="11" t="s">
        <v>101</v>
      </c>
      <c r="C123" s="88">
        <v>45502.003206018519</v>
      </c>
      <c r="D123" s="97">
        <v>5421.73</v>
      </c>
      <c r="E123" s="97"/>
      <c r="F123" s="11" t="s">
        <v>141</v>
      </c>
      <c r="G123" s="92" t="s">
        <v>13</v>
      </c>
      <c r="H123" s="11"/>
    </row>
    <row r="124" spans="1:8" x14ac:dyDescent="0.3">
      <c r="A124" s="88">
        <v>45499.421631944446</v>
      </c>
      <c r="B124" s="11" t="s">
        <v>85</v>
      </c>
      <c r="C124" s="88">
        <v>45502.003217592595</v>
      </c>
      <c r="D124" s="97">
        <v>5078.92</v>
      </c>
      <c r="E124" s="97"/>
      <c r="F124" s="11" t="s">
        <v>141</v>
      </c>
      <c r="G124" s="92" t="s">
        <v>13</v>
      </c>
      <c r="H124" s="11"/>
    </row>
    <row r="125" spans="1:8" x14ac:dyDescent="0.3">
      <c r="A125" s="88">
        <v>45499.423229166663</v>
      </c>
      <c r="B125" s="11" t="s">
        <v>74</v>
      </c>
      <c r="C125" s="88">
        <v>45502.003333333334</v>
      </c>
      <c r="D125" s="97">
        <v>5309.68</v>
      </c>
      <c r="E125" s="97"/>
      <c r="F125" s="11" t="s">
        <v>141</v>
      </c>
      <c r="G125" s="92" t="s">
        <v>13</v>
      </c>
      <c r="H125" s="11"/>
    </row>
    <row r="126" spans="1:8" x14ac:dyDescent="0.3">
      <c r="A126" s="88">
        <v>45499.421446759261</v>
      </c>
      <c r="B126" s="11" t="s">
        <v>144</v>
      </c>
      <c r="C126" s="88">
        <v>45502.003437500003</v>
      </c>
      <c r="D126" s="97">
        <v>4603.71</v>
      </c>
      <c r="E126" s="97"/>
      <c r="F126" s="11" t="s">
        <v>141</v>
      </c>
      <c r="G126" s="92" t="s">
        <v>13</v>
      </c>
      <c r="H126" s="11"/>
    </row>
    <row r="127" spans="1:8" x14ac:dyDescent="0.3">
      <c r="A127" s="88">
        <v>45499.423252314817</v>
      </c>
      <c r="B127" s="11" t="s">
        <v>76</v>
      </c>
      <c r="C127" s="88">
        <v>45502.003541666665</v>
      </c>
      <c r="D127" s="97">
        <v>5108.6899999999996</v>
      </c>
      <c r="E127" s="97"/>
      <c r="F127" s="11" t="s">
        <v>141</v>
      </c>
      <c r="G127" s="92" t="s">
        <v>13</v>
      </c>
      <c r="H127" s="11"/>
    </row>
    <row r="128" spans="1:8" x14ac:dyDescent="0.3">
      <c r="A128" s="88">
        <v>45499.421620370369</v>
      </c>
      <c r="B128" s="11" t="s">
        <v>99</v>
      </c>
      <c r="C128" s="88">
        <v>45502.003680555557</v>
      </c>
      <c r="D128" s="97">
        <v>4630.2</v>
      </c>
      <c r="E128" s="97"/>
      <c r="F128" s="11" t="s">
        <v>141</v>
      </c>
      <c r="G128" s="92" t="s">
        <v>13</v>
      </c>
      <c r="H128" s="11"/>
    </row>
    <row r="129" spans="1:8" x14ac:dyDescent="0.3">
      <c r="A129" s="88">
        <v>45499.421643518515</v>
      </c>
      <c r="B129" s="11" t="s">
        <v>75</v>
      </c>
      <c r="C129" s="88">
        <v>45502.003703703704</v>
      </c>
      <c r="D129" s="97">
        <v>5710.68</v>
      </c>
      <c r="E129" s="97"/>
      <c r="F129" s="11" t="s">
        <v>141</v>
      </c>
      <c r="G129" s="92" t="s">
        <v>13</v>
      </c>
      <c r="H129" s="11"/>
    </row>
    <row r="130" spans="1:8" x14ac:dyDescent="0.3">
      <c r="A130" s="88">
        <v>45499.421585648146</v>
      </c>
      <c r="B130" s="11" t="s">
        <v>78</v>
      </c>
      <c r="C130" s="88">
        <v>45502.003703703704</v>
      </c>
      <c r="D130" s="97">
        <v>6582.68</v>
      </c>
      <c r="E130" s="97"/>
      <c r="F130" s="11" t="s">
        <v>141</v>
      </c>
      <c r="G130" s="92" t="s">
        <v>13</v>
      </c>
      <c r="H130" s="11"/>
    </row>
    <row r="131" spans="1:8" x14ac:dyDescent="0.3">
      <c r="A131" s="88">
        <v>45499.421400462961</v>
      </c>
      <c r="B131" s="11" t="s">
        <v>94</v>
      </c>
      <c r="C131" s="88">
        <v>45502.003807870373</v>
      </c>
      <c r="D131" s="97">
        <v>5240.6099999999997</v>
      </c>
      <c r="E131" s="97"/>
      <c r="F131" s="11" t="s">
        <v>141</v>
      </c>
      <c r="G131" s="92" t="s">
        <v>13</v>
      </c>
      <c r="H131" s="11"/>
    </row>
    <row r="132" spans="1:8" x14ac:dyDescent="0.3">
      <c r="A132" s="88">
        <v>45499.421574074076</v>
      </c>
      <c r="B132" s="11" t="s">
        <v>762</v>
      </c>
      <c r="C132" s="88">
        <v>45502.003819444442</v>
      </c>
      <c r="D132" s="97">
        <v>2304.66</v>
      </c>
      <c r="E132" s="97"/>
      <c r="F132" s="11" t="s">
        <v>141</v>
      </c>
      <c r="G132" s="92" t="s">
        <v>13</v>
      </c>
      <c r="H132" s="11"/>
    </row>
    <row r="133" spans="1:8" x14ac:dyDescent="0.3">
      <c r="A133" s="88">
        <v>45499.421793981484</v>
      </c>
      <c r="B133" s="11" t="s">
        <v>235</v>
      </c>
      <c r="C133" s="88">
        <v>45502.003831018519</v>
      </c>
      <c r="D133" s="97">
        <v>4500.8500000000004</v>
      </c>
      <c r="E133" s="97"/>
      <c r="F133" s="11" t="s">
        <v>141</v>
      </c>
      <c r="G133" s="92" t="s">
        <v>13</v>
      </c>
      <c r="H133" s="11"/>
    </row>
    <row r="134" spans="1:8" x14ac:dyDescent="0.3">
      <c r="A134" s="87">
        <v>45502.240486111114</v>
      </c>
      <c r="B134" s="15" t="s">
        <v>231</v>
      </c>
      <c r="C134" s="87">
        <v>45502.240486111114</v>
      </c>
      <c r="D134" s="96">
        <v>38.36</v>
      </c>
      <c r="E134" s="96"/>
      <c r="F134" s="80" t="s">
        <v>245</v>
      </c>
      <c r="G134" s="15" t="s">
        <v>15</v>
      </c>
      <c r="H134" s="15"/>
    </row>
    <row r="135" spans="1:8" x14ac:dyDescent="0.3">
      <c r="A135" s="90">
        <v>45502.240578703706</v>
      </c>
      <c r="B135" s="22" t="s">
        <v>223</v>
      </c>
      <c r="C135" s="90">
        <v>45502.240578703706</v>
      </c>
      <c r="D135" s="99">
        <v>75631</v>
      </c>
      <c r="E135" s="99"/>
      <c r="F135" s="22" t="s">
        <v>765</v>
      </c>
      <c r="G135" s="22" t="s">
        <v>21</v>
      </c>
      <c r="H135" s="22"/>
    </row>
    <row r="136" spans="1:8" x14ac:dyDescent="0.3">
      <c r="A136" s="89">
        <v>45502.321145833332</v>
      </c>
      <c r="B136" s="19" t="s">
        <v>124</v>
      </c>
      <c r="C136" s="89">
        <v>45502.321145833332</v>
      </c>
      <c r="D136" s="98"/>
      <c r="E136" s="98">
        <v>13200</v>
      </c>
      <c r="F136" s="19"/>
      <c r="G136" s="19" t="s">
        <v>9</v>
      </c>
      <c r="H136" s="19"/>
    </row>
    <row r="137" spans="1:8" x14ac:dyDescent="0.3">
      <c r="A137" s="89">
        <v>45502.582430555558</v>
      </c>
      <c r="B137" s="19" t="s">
        <v>131</v>
      </c>
      <c r="C137" s="89">
        <v>45502.582430555558</v>
      </c>
      <c r="D137" s="98"/>
      <c r="E137" s="98">
        <v>10098</v>
      </c>
      <c r="F137" s="19" t="s">
        <v>767</v>
      </c>
      <c r="G137" s="19" t="s">
        <v>9</v>
      </c>
      <c r="H137" s="19"/>
    </row>
    <row r="138" spans="1:8" x14ac:dyDescent="0.3">
      <c r="A138" s="91">
        <v>45503.224166666667</v>
      </c>
      <c r="B138" s="13" t="s">
        <v>279</v>
      </c>
      <c r="C138" s="91">
        <v>45503.224166666667</v>
      </c>
      <c r="D138" s="100">
        <v>9680.85</v>
      </c>
      <c r="E138" s="100"/>
      <c r="F138" s="13" t="s">
        <v>768</v>
      </c>
      <c r="G138" s="13" t="s">
        <v>11</v>
      </c>
      <c r="H138" s="13"/>
    </row>
    <row r="139" spans="1:8" x14ac:dyDescent="0.3">
      <c r="A139" s="91">
        <v>45503.226319444446</v>
      </c>
      <c r="B139" s="13" t="s">
        <v>279</v>
      </c>
      <c r="C139" s="91">
        <v>45503.226319444446</v>
      </c>
      <c r="D139" s="100">
        <v>12075</v>
      </c>
      <c r="E139" s="100"/>
      <c r="F139" s="13" t="s">
        <v>769</v>
      </c>
      <c r="G139" s="13" t="s">
        <v>23</v>
      </c>
      <c r="H139" s="13"/>
    </row>
    <row r="140" spans="1:8" x14ac:dyDescent="0.3">
      <c r="A140" s="88">
        <v>45502.733344907407</v>
      </c>
      <c r="B140" s="11" t="s">
        <v>260</v>
      </c>
      <c r="C140" s="88">
        <v>45503.296805555554</v>
      </c>
      <c r="D140" s="97">
        <v>5531.08</v>
      </c>
      <c r="E140" s="97"/>
      <c r="F140" s="11" t="s">
        <v>141</v>
      </c>
      <c r="G140" s="92" t="s">
        <v>13</v>
      </c>
      <c r="H140" s="11"/>
    </row>
    <row r="141" spans="1:8" x14ac:dyDescent="0.3">
      <c r="A141" s="88">
        <v>45502.733287037037</v>
      </c>
      <c r="B141" s="11" t="s">
        <v>766</v>
      </c>
      <c r="C141" s="88">
        <v>45503.297650462962</v>
      </c>
      <c r="D141" s="97">
        <v>4509.04</v>
      </c>
      <c r="E141" s="97"/>
      <c r="F141" s="11" t="s">
        <v>141</v>
      </c>
      <c r="G141" s="92" t="s">
        <v>13</v>
      </c>
      <c r="H141" s="11"/>
    </row>
    <row r="142" spans="1:8" x14ac:dyDescent="0.3">
      <c r="A142" s="88">
        <v>45502.73333333333</v>
      </c>
      <c r="B142" s="11" t="s">
        <v>97</v>
      </c>
      <c r="C142" s="88">
        <v>45503.297662037039</v>
      </c>
      <c r="D142" s="97">
        <v>4021.16</v>
      </c>
      <c r="E142" s="97"/>
      <c r="F142" s="11" t="s">
        <v>141</v>
      </c>
      <c r="G142" s="92" t="s">
        <v>13</v>
      </c>
      <c r="H142" s="11"/>
    </row>
    <row r="143" spans="1:8" x14ac:dyDescent="0.3">
      <c r="A143" s="88">
        <v>45502.733275462961</v>
      </c>
      <c r="B143" s="11" t="s">
        <v>82</v>
      </c>
      <c r="C143" s="88">
        <v>45503.297777777778</v>
      </c>
      <c r="D143" s="97">
        <v>6201.74</v>
      </c>
      <c r="E143" s="97"/>
      <c r="F143" s="11" t="s">
        <v>141</v>
      </c>
      <c r="G143" s="92" t="s">
        <v>13</v>
      </c>
      <c r="H143" s="11"/>
    </row>
    <row r="144" spans="1:8" x14ac:dyDescent="0.3">
      <c r="A144" s="88">
        <v>45502.733356481483</v>
      </c>
      <c r="B144" s="11" t="s">
        <v>89</v>
      </c>
      <c r="C144" s="88">
        <v>45503.297789351855</v>
      </c>
      <c r="D144" s="97">
        <v>5314.33</v>
      </c>
      <c r="E144" s="97"/>
      <c r="F144" s="11" t="s">
        <v>141</v>
      </c>
      <c r="G144" s="92" t="s">
        <v>13</v>
      </c>
      <c r="H144" s="11"/>
    </row>
    <row r="145" spans="1:8" x14ac:dyDescent="0.3">
      <c r="A145" s="88">
        <v>45502.733206018522</v>
      </c>
      <c r="B145" s="11" t="s">
        <v>87</v>
      </c>
      <c r="C145" s="88">
        <v>45503.297847222224</v>
      </c>
      <c r="D145" s="97">
        <v>5123.6000000000004</v>
      </c>
      <c r="E145" s="97"/>
      <c r="F145" s="11" t="s">
        <v>141</v>
      </c>
      <c r="G145" s="92" t="s">
        <v>13</v>
      </c>
      <c r="H145" s="11"/>
    </row>
    <row r="146" spans="1:8" x14ac:dyDescent="0.3">
      <c r="A146" s="88">
        <v>45502.733217592591</v>
      </c>
      <c r="B146" s="11" t="s">
        <v>239</v>
      </c>
      <c r="C146" s="88">
        <v>45503.297881944447</v>
      </c>
      <c r="D146" s="97">
        <v>7046.44</v>
      </c>
      <c r="E146" s="97"/>
      <c r="F146" s="11" t="s">
        <v>141</v>
      </c>
      <c r="G146" s="92" t="s">
        <v>13</v>
      </c>
      <c r="H146" s="11"/>
    </row>
    <row r="147" spans="1:8" x14ac:dyDescent="0.3">
      <c r="A147" s="88">
        <v>45502.733298611114</v>
      </c>
      <c r="B147" s="11" t="s">
        <v>100</v>
      </c>
      <c r="C147" s="88">
        <v>45503.29824074074</v>
      </c>
      <c r="D147" s="97">
        <v>3914.98</v>
      </c>
      <c r="E147" s="97"/>
      <c r="F147" s="11" t="s">
        <v>141</v>
      </c>
      <c r="G147" s="92" t="s">
        <v>13</v>
      </c>
      <c r="H147" s="11"/>
    </row>
    <row r="148" spans="1:8" x14ac:dyDescent="0.3">
      <c r="A148" s="89">
        <v>45503.324143518519</v>
      </c>
      <c r="B148" s="19" t="s">
        <v>124</v>
      </c>
      <c r="C148" s="89">
        <v>45503.324143518519</v>
      </c>
      <c r="D148" s="98"/>
      <c r="E148" s="98">
        <v>11448</v>
      </c>
      <c r="F148" s="19"/>
      <c r="G148" s="19" t="s">
        <v>9</v>
      </c>
      <c r="H148" s="19"/>
    </row>
    <row r="149" spans="1:8" x14ac:dyDescent="0.3">
      <c r="A149" s="89">
        <v>45503.335150462961</v>
      </c>
      <c r="B149" s="19" t="s">
        <v>243</v>
      </c>
      <c r="C149" s="89">
        <v>45503.335150462961</v>
      </c>
      <c r="D149" s="98"/>
      <c r="E149" s="98">
        <v>10890</v>
      </c>
      <c r="F149" s="19" t="s">
        <v>770</v>
      </c>
      <c r="G149" s="19" t="s">
        <v>9</v>
      </c>
      <c r="H149" s="19"/>
    </row>
    <row r="150" spans="1:8" x14ac:dyDescent="0.3">
      <c r="A150" s="89">
        <v>45503.582881944443</v>
      </c>
      <c r="B150" s="19" t="s">
        <v>126</v>
      </c>
      <c r="C150" s="89">
        <v>45503.582881944443</v>
      </c>
      <c r="D150" s="98"/>
      <c r="E150" s="98">
        <v>11628</v>
      </c>
      <c r="F150" s="19" t="s">
        <v>771</v>
      </c>
      <c r="G150" s="19" t="s">
        <v>9</v>
      </c>
      <c r="H150" s="19"/>
    </row>
    <row r="151" spans="1:8" x14ac:dyDescent="0.3">
      <c r="A151" s="87">
        <v>45504.237800925926</v>
      </c>
      <c r="B151" s="15" t="s">
        <v>102</v>
      </c>
      <c r="C151" s="87">
        <v>45504.237800925926</v>
      </c>
      <c r="D151" s="96">
        <v>432</v>
      </c>
      <c r="E151" s="96"/>
      <c r="F151" s="80" t="s">
        <v>772</v>
      </c>
      <c r="G151" s="15" t="s">
        <v>24</v>
      </c>
      <c r="H151" s="15"/>
    </row>
    <row r="152" spans="1:8" x14ac:dyDescent="0.3">
      <c r="A152" s="88">
        <v>45503.759768518517</v>
      </c>
      <c r="B152" s="11" t="s">
        <v>234</v>
      </c>
      <c r="C152" s="88">
        <v>45504.296574074076</v>
      </c>
      <c r="D152" s="97">
        <v>8589.75</v>
      </c>
      <c r="E152" s="97"/>
      <c r="F152" s="11" t="s">
        <v>141</v>
      </c>
      <c r="G152" s="92" t="s">
        <v>13</v>
      </c>
      <c r="H152" s="11"/>
    </row>
    <row r="153" spans="1:8" x14ac:dyDescent="0.3">
      <c r="A153" s="89">
        <v>45504.322731481479</v>
      </c>
      <c r="B153" s="19" t="s">
        <v>125</v>
      </c>
      <c r="C153" s="89">
        <v>45504.322731481479</v>
      </c>
      <c r="D153" s="98"/>
      <c r="E153" s="98">
        <v>15120</v>
      </c>
      <c r="F153" s="19" t="s">
        <v>773</v>
      </c>
      <c r="G153" s="19" t="s">
        <v>9</v>
      </c>
      <c r="H153" s="19"/>
    </row>
    <row r="154" spans="1:8" x14ac:dyDescent="0.3">
      <c r="A154" s="89">
        <v>45504.32912037037</v>
      </c>
      <c r="B154" s="19" t="s">
        <v>127</v>
      </c>
      <c r="C154" s="89">
        <v>45504.32912037037</v>
      </c>
      <c r="D154" s="98"/>
      <c r="E154" s="98">
        <v>13137</v>
      </c>
      <c r="F154" s="19"/>
      <c r="G154" s="19" t="s">
        <v>9</v>
      </c>
      <c r="H154" s="19"/>
    </row>
    <row r="155" spans="1:8" x14ac:dyDescent="0.3">
      <c r="A155" s="89">
        <v>45504.330960648149</v>
      </c>
      <c r="B155" s="19" t="s">
        <v>127</v>
      </c>
      <c r="C155" s="89">
        <v>45504.330960648149</v>
      </c>
      <c r="D155" s="98"/>
      <c r="E155" s="98">
        <v>12960</v>
      </c>
      <c r="F155" s="19" t="s">
        <v>774</v>
      </c>
      <c r="G155" s="19" t="s">
        <v>9</v>
      </c>
      <c r="H155" s="19"/>
    </row>
    <row r="156" spans="1:8" x14ac:dyDescent="0.3">
      <c r="A156" s="89">
        <v>45504.333055555559</v>
      </c>
      <c r="B156" s="19" t="s">
        <v>281</v>
      </c>
      <c r="C156" s="89">
        <v>45504.333055555559</v>
      </c>
      <c r="D156" s="98"/>
      <c r="E156" s="98">
        <v>12240</v>
      </c>
      <c r="F156" s="19" t="s">
        <v>775</v>
      </c>
      <c r="G156" s="19" t="s">
        <v>9</v>
      </c>
      <c r="H156" s="19"/>
    </row>
    <row r="157" spans="1:8" x14ac:dyDescent="0.3">
      <c r="A157" s="89">
        <v>45504.33394675926</v>
      </c>
      <c r="B157" s="19" t="s">
        <v>127</v>
      </c>
      <c r="C157" s="89">
        <v>45504.33394675926</v>
      </c>
      <c r="D157" s="98"/>
      <c r="E157" s="98">
        <v>16680</v>
      </c>
      <c r="F157" s="19" t="s">
        <v>776</v>
      </c>
      <c r="G157" s="19" t="s">
        <v>9</v>
      </c>
      <c r="H157" s="19"/>
    </row>
    <row r="158" spans="1:8" x14ac:dyDescent="0.3">
      <c r="A158" s="89">
        <v>45504.335486111115</v>
      </c>
      <c r="B158" s="19" t="s">
        <v>127</v>
      </c>
      <c r="C158" s="89">
        <v>45504.335486111115</v>
      </c>
      <c r="D158" s="98"/>
      <c r="E158" s="98">
        <v>1428</v>
      </c>
      <c r="F158" s="19" t="s">
        <v>777</v>
      </c>
      <c r="G158" s="19" t="s">
        <v>9</v>
      </c>
      <c r="H158" s="19"/>
    </row>
    <row r="159" spans="1:8" x14ac:dyDescent="0.3">
      <c r="A159" s="89">
        <v>45504.338240740741</v>
      </c>
      <c r="B159" s="19" t="s">
        <v>127</v>
      </c>
      <c r="C159" s="89">
        <v>45504.338240740741</v>
      </c>
      <c r="D159" s="98"/>
      <c r="E159" s="98">
        <v>9936</v>
      </c>
      <c r="F159" s="19" t="s">
        <v>778</v>
      </c>
      <c r="G159" s="19" t="s">
        <v>9</v>
      </c>
      <c r="H159" s="19"/>
    </row>
    <row r="160" spans="1:8" x14ac:dyDescent="0.3">
      <c r="A160" s="89">
        <v>45504.339548611111</v>
      </c>
      <c r="B160" s="19" t="s">
        <v>127</v>
      </c>
      <c r="C160" s="89">
        <v>45504.339548611111</v>
      </c>
      <c r="D160" s="98"/>
      <c r="E160" s="98">
        <v>6000</v>
      </c>
      <c r="F160" s="19" t="s">
        <v>779</v>
      </c>
      <c r="G160" s="19" t="s">
        <v>9</v>
      </c>
      <c r="H160" s="19"/>
    </row>
    <row r="161" spans="1:8" x14ac:dyDescent="0.3">
      <c r="A161" s="89">
        <v>45504.456701388888</v>
      </c>
      <c r="B161" s="19" t="s">
        <v>175</v>
      </c>
      <c r="C161" s="89">
        <v>45504.456701388888</v>
      </c>
      <c r="D161" s="98"/>
      <c r="E161" s="98">
        <v>13200</v>
      </c>
      <c r="F161" s="19" t="s">
        <v>780</v>
      </c>
      <c r="G161" s="19" t="s">
        <v>9</v>
      </c>
      <c r="H161" s="19"/>
    </row>
    <row r="162" spans="1:8" x14ac:dyDescent="0.3">
      <c r="A162" s="89">
        <v>45504.458819444444</v>
      </c>
      <c r="B162" s="19" t="s">
        <v>175</v>
      </c>
      <c r="C162" s="89">
        <v>45504.458819444444</v>
      </c>
      <c r="D162" s="98"/>
      <c r="E162" s="98">
        <v>11172</v>
      </c>
      <c r="F162" s="19" t="s">
        <v>781</v>
      </c>
      <c r="G162" s="19" t="s">
        <v>9</v>
      </c>
      <c r="H162" s="19"/>
    </row>
    <row r="163" spans="1:8" x14ac:dyDescent="0.3">
      <c r="A163" s="89">
        <v>45504.46125</v>
      </c>
      <c r="B163" s="19" t="s">
        <v>175</v>
      </c>
      <c r="C163" s="89">
        <v>45504.46125</v>
      </c>
      <c r="D163" s="98"/>
      <c r="E163" s="98">
        <v>1854</v>
      </c>
      <c r="F163" s="19" t="s">
        <v>782</v>
      </c>
      <c r="G163" s="19" t="s">
        <v>9</v>
      </c>
      <c r="H163" s="19"/>
    </row>
    <row r="164" spans="1:8" x14ac:dyDescent="0.3">
      <c r="A164" s="89">
        <v>45504.590949074074</v>
      </c>
      <c r="B164" s="19" t="s">
        <v>277</v>
      </c>
      <c r="C164" s="89">
        <v>45504.590949074074</v>
      </c>
      <c r="D164" s="98"/>
      <c r="E164" s="98">
        <v>13248</v>
      </c>
      <c r="F164" s="19" t="s">
        <v>783</v>
      </c>
      <c r="G164" s="19" t="s">
        <v>9</v>
      </c>
      <c r="H164" s="19"/>
    </row>
    <row r="165" spans="1:8" x14ac:dyDescent="0.3">
      <c r="A165" s="89">
        <v>45504.592824074076</v>
      </c>
      <c r="B165" s="19" t="s">
        <v>346</v>
      </c>
      <c r="C165" s="89">
        <v>45504.592824074076</v>
      </c>
      <c r="D165" s="98"/>
      <c r="E165" s="98">
        <v>11016</v>
      </c>
      <c r="F165" s="19" t="s">
        <v>784</v>
      </c>
      <c r="G165" s="19" t="s">
        <v>9</v>
      </c>
      <c r="H165" s="19"/>
    </row>
    <row r="166" spans="1:8" x14ac:dyDescent="0.3">
      <c r="A166" s="88">
        <v>45504.719201388885</v>
      </c>
      <c r="B166" s="11" t="s">
        <v>517</v>
      </c>
      <c r="C166" s="88">
        <v>45504.719247685185</v>
      </c>
      <c r="D166" s="97">
        <v>5498.07</v>
      </c>
      <c r="E166" s="97"/>
      <c r="F166" s="11" t="s">
        <v>785</v>
      </c>
      <c r="G166" s="92" t="s">
        <v>13</v>
      </c>
      <c r="H166" s="11"/>
    </row>
    <row r="167" spans="1:8" x14ac:dyDescent="0.3">
      <c r="A167" s="88">
        <v>45504.719976851855</v>
      </c>
      <c r="B167" s="11" t="s">
        <v>456</v>
      </c>
      <c r="C167" s="88">
        <v>45504.72</v>
      </c>
      <c r="D167" s="97">
        <v>6057.69</v>
      </c>
      <c r="E167" s="97"/>
      <c r="F167" s="11" t="s">
        <v>785</v>
      </c>
      <c r="G167" s="92" t="s">
        <v>13</v>
      </c>
      <c r="H167" s="11"/>
    </row>
    <row r="168" spans="1:8" x14ac:dyDescent="0.3">
      <c r="A168" s="88">
        <v>45504.720833333333</v>
      </c>
      <c r="B168" s="11" t="s">
        <v>143</v>
      </c>
      <c r="C168" s="88">
        <v>45504.72084490741</v>
      </c>
      <c r="D168" s="97">
        <v>2210.66</v>
      </c>
      <c r="E168" s="97"/>
      <c r="F168" s="11" t="s">
        <v>785</v>
      </c>
      <c r="G168" s="92" t="s">
        <v>13</v>
      </c>
      <c r="H168" s="11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47"/>
  <sheetViews>
    <sheetView zoomScaleNormal="100" workbookViewId="0">
      <pane ySplit="1" topLeftCell="A3" activePane="bottomLeft" state="frozen"/>
      <selection pane="bottomLeft" activeCell="B3" sqref="B3"/>
    </sheetView>
  </sheetViews>
  <sheetFormatPr baseColWidth="10" defaultColWidth="11.21875" defaultRowHeight="14.4" x14ac:dyDescent="0.3"/>
  <cols>
    <col min="1" max="1" width="10.5546875" bestFit="1" customWidth="1"/>
    <col min="2" max="2" width="28.5546875" bestFit="1" customWidth="1"/>
    <col min="3" max="3" width="10.6640625" style="24" bestFit="1" customWidth="1"/>
    <col min="4" max="4" width="12.5546875" bestFit="1" customWidth="1"/>
    <col min="5" max="5" width="11.5546875" bestFit="1" customWidth="1"/>
    <col min="6" max="6" width="78.109375" bestFit="1" customWidth="1"/>
    <col min="7" max="7" width="17.21875" bestFit="1" customWidth="1"/>
    <col min="8" max="8" width="9.109375" bestFit="1" customWidth="1"/>
    <col min="9" max="9" width="37" bestFit="1" customWidth="1"/>
  </cols>
  <sheetData>
    <row r="1" spans="1:8" x14ac:dyDescent="0.3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">
      <c r="A2" s="87">
        <v>45505.074675925927</v>
      </c>
      <c r="B2" s="15" t="s">
        <v>69</v>
      </c>
      <c r="C2" s="87">
        <v>45505.074687499997</v>
      </c>
      <c r="D2" s="96">
        <v>7.2</v>
      </c>
      <c r="E2" s="96"/>
      <c r="F2" s="80" t="s">
        <v>137</v>
      </c>
      <c r="G2" s="80" t="s">
        <v>8</v>
      </c>
      <c r="H2" s="15"/>
    </row>
    <row r="3" spans="1:8" x14ac:dyDescent="0.3">
      <c r="A3" s="90">
        <v>45505.619756944441</v>
      </c>
      <c r="B3" s="22" t="s">
        <v>170</v>
      </c>
      <c r="C3" s="90">
        <v>45505.619756944441</v>
      </c>
      <c r="D3" s="99">
        <v>10800</v>
      </c>
      <c r="E3" s="99"/>
      <c r="F3" s="22" t="s">
        <v>754</v>
      </c>
      <c r="G3" s="22" t="s">
        <v>1083</v>
      </c>
      <c r="H3" s="22"/>
    </row>
    <row r="4" spans="1:8" x14ac:dyDescent="0.3">
      <c r="A4" s="88">
        <v>45505.619398148148</v>
      </c>
      <c r="B4" s="11" t="s">
        <v>119</v>
      </c>
      <c r="C4" s="88">
        <v>45506.295277777775</v>
      </c>
      <c r="D4" s="97">
        <v>623.6</v>
      </c>
      <c r="E4" s="97"/>
      <c r="F4" s="11" t="s">
        <v>85</v>
      </c>
      <c r="G4" s="92" t="s">
        <v>62</v>
      </c>
      <c r="H4" s="11"/>
    </row>
    <row r="5" spans="1:8" x14ac:dyDescent="0.3">
      <c r="A5" s="90">
        <v>45505.620486111111</v>
      </c>
      <c r="B5" s="22" t="s">
        <v>171</v>
      </c>
      <c r="C5" s="90">
        <v>45506.295763888891</v>
      </c>
      <c r="D5" s="99">
        <v>420</v>
      </c>
      <c r="E5" s="99"/>
      <c r="F5" s="22" t="s">
        <v>715</v>
      </c>
      <c r="G5" s="22" t="s">
        <v>10</v>
      </c>
      <c r="H5" s="22"/>
    </row>
    <row r="6" spans="1:8" x14ac:dyDescent="0.3">
      <c r="A6" s="88">
        <v>45505.619456018518</v>
      </c>
      <c r="B6" s="11" t="s">
        <v>108</v>
      </c>
      <c r="C6" s="88">
        <v>45506.295763888891</v>
      </c>
      <c r="D6" s="97">
        <v>184.97</v>
      </c>
      <c r="E6" s="97"/>
      <c r="F6" s="11" t="s">
        <v>82</v>
      </c>
      <c r="G6" s="92" t="s">
        <v>62</v>
      </c>
      <c r="H6" s="11"/>
    </row>
    <row r="7" spans="1:8" x14ac:dyDescent="0.3">
      <c r="A7" s="90">
        <v>45505.620486111111</v>
      </c>
      <c r="B7" s="22" t="s">
        <v>171</v>
      </c>
      <c r="C7" s="90">
        <v>45506.295798611114</v>
      </c>
      <c r="D7" s="99">
        <v>3957.6</v>
      </c>
      <c r="E7" s="99"/>
      <c r="F7" s="22" t="s">
        <v>787</v>
      </c>
      <c r="G7" s="22" t="s">
        <v>10</v>
      </c>
      <c r="H7" s="22"/>
    </row>
    <row r="8" spans="1:8" x14ac:dyDescent="0.3">
      <c r="A8" s="90">
        <v>45505.620439814818</v>
      </c>
      <c r="B8" s="22" t="s">
        <v>412</v>
      </c>
      <c r="C8" s="90">
        <v>45506.295810185184</v>
      </c>
      <c r="D8" s="99">
        <v>1922.4</v>
      </c>
      <c r="E8" s="99"/>
      <c r="F8" s="22" t="s">
        <v>788</v>
      </c>
      <c r="G8" s="22" t="s">
        <v>10</v>
      </c>
      <c r="H8" s="22"/>
    </row>
    <row r="9" spans="1:8" x14ac:dyDescent="0.3">
      <c r="A9" s="88">
        <v>45505.619664351849</v>
      </c>
      <c r="B9" s="11" t="s">
        <v>105</v>
      </c>
      <c r="C9" s="88">
        <v>45506.295856481483</v>
      </c>
      <c r="D9" s="97">
        <v>392.47</v>
      </c>
      <c r="E9" s="97"/>
      <c r="F9" s="11" t="s">
        <v>84</v>
      </c>
      <c r="G9" s="92" t="s">
        <v>62</v>
      </c>
      <c r="H9" s="11"/>
    </row>
    <row r="10" spans="1:8" x14ac:dyDescent="0.3">
      <c r="A10" s="88">
        <v>45505.619560185187</v>
      </c>
      <c r="B10" s="11" t="s">
        <v>116</v>
      </c>
      <c r="C10" s="88">
        <v>45506.295891203707</v>
      </c>
      <c r="D10" s="97">
        <v>492.7</v>
      </c>
      <c r="E10" s="97"/>
      <c r="F10" s="11" t="s">
        <v>95</v>
      </c>
      <c r="G10" s="92" t="s">
        <v>62</v>
      </c>
      <c r="H10" s="11"/>
    </row>
    <row r="11" spans="1:8" x14ac:dyDescent="0.3">
      <c r="A11" s="90">
        <v>45505.620462962965</v>
      </c>
      <c r="B11" s="22" t="s">
        <v>171</v>
      </c>
      <c r="C11" s="90">
        <v>45506.295914351853</v>
      </c>
      <c r="D11" s="99">
        <v>5400</v>
      </c>
      <c r="E11" s="99"/>
      <c r="F11" s="22" t="s">
        <v>789</v>
      </c>
      <c r="G11" s="22" t="s">
        <v>10</v>
      </c>
      <c r="H11" s="22"/>
    </row>
    <row r="12" spans="1:8" x14ac:dyDescent="0.3">
      <c r="A12" s="88">
        <v>45505.619618055556</v>
      </c>
      <c r="B12" s="11" t="s">
        <v>123</v>
      </c>
      <c r="C12" s="88">
        <v>45506.297766203701</v>
      </c>
      <c r="D12" s="97">
        <v>489.84</v>
      </c>
      <c r="E12" s="97"/>
      <c r="F12" s="11" t="s">
        <v>78</v>
      </c>
      <c r="G12" s="92" t="s">
        <v>62</v>
      </c>
      <c r="H12" s="11"/>
    </row>
    <row r="13" spans="1:8" x14ac:dyDescent="0.3">
      <c r="A13" s="88">
        <v>45505.61959490741</v>
      </c>
      <c r="B13" s="11" t="s">
        <v>118</v>
      </c>
      <c r="C13" s="88">
        <v>45506.29787037037</v>
      </c>
      <c r="D13" s="97">
        <v>371.86</v>
      </c>
      <c r="E13" s="97"/>
      <c r="F13" s="11" t="s">
        <v>96</v>
      </c>
      <c r="G13" s="92" t="s">
        <v>62</v>
      </c>
      <c r="H13" s="11"/>
    </row>
    <row r="14" spans="1:8" x14ac:dyDescent="0.3">
      <c r="A14" s="88">
        <v>45505.619571759256</v>
      </c>
      <c r="B14" s="11" t="s">
        <v>113</v>
      </c>
      <c r="C14" s="88">
        <v>45506.29787037037</v>
      </c>
      <c r="D14" s="97">
        <v>1081</v>
      </c>
      <c r="E14" s="97"/>
      <c r="F14" s="11" t="s">
        <v>90</v>
      </c>
      <c r="G14" s="92" t="s">
        <v>62</v>
      </c>
      <c r="H14" s="11"/>
    </row>
    <row r="15" spans="1:8" x14ac:dyDescent="0.3">
      <c r="A15" s="88">
        <v>45505.619618055556</v>
      </c>
      <c r="B15" s="11" t="s">
        <v>121</v>
      </c>
      <c r="C15" s="88">
        <v>45506.297881944447</v>
      </c>
      <c r="D15" s="97">
        <v>139.4</v>
      </c>
      <c r="E15" s="97"/>
      <c r="F15" s="11" t="s">
        <v>149</v>
      </c>
      <c r="G15" s="92" t="s">
        <v>62</v>
      </c>
      <c r="H15" s="11"/>
    </row>
    <row r="16" spans="1:8" x14ac:dyDescent="0.3">
      <c r="A16" s="88">
        <v>45505.619479166664</v>
      </c>
      <c r="B16" s="11" t="s">
        <v>122</v>
      </c>
      <c r="C16" s="88">
        <v>45506.297881944447</v>
      </c>
      <c r="D16" s="97">
        <v>279.86</v>
      </c>
      <c r="E16" s="97"/>
      <c r="F16" s="11" t="s">
        <v>83</v>
      </c>
      <c r="G16" s="92" t="s">
        <v>62</v>
      </c>
      <c r="H16" s="11"/>
    </row>
    <row r="17" spans="1:8" x14ac:dyDescent="0.3">
      <c r="A17" s="88">
        <v>45505.619421296295</v>
      </c>
      <c r="B17" s="11" t="s">
        <v>749</v>
      </c>
      <c r="C17" s="88">
        <v>45506.298229166663</v>
      </c>
      <c r="D17" s="97">
        <v>305.89999999999998</v>
      </c>
      <c r="E17" s="97"/>
      <c r="F17" s="11" t="s">
        <v>757</v>
      </c>
      <c r="G17" s="92" t="s">
        <v>62</v>
      </c>
      <c r="H17" s="11"/>
    </row>
    <row r="18" spans="1:8" x14ac:dyDescent="0.3">
      <c r="A18" s="90">
        <v>45505.620509259257</v>
      </c>
      <c r="B18" s="22" t="s">
        <v>644</v>
      </c>
      <c r="C18" s="90">
        <v>45506.298252314817</v>
      </c>
      <c r="D18" s="99">
        <v>1560</v>
      </c>
      <c r="E18" s="99"/>
      <c r="F18" s="22" t="s">
        <v>790</v>
      </c>
      <c r="G18" s="22" t="s">
        <v>10</v>
      </c>
      <c r="H18" s="22"/>
    </row>
    <row r="19" spans="1:8" x14ac:dyDescent="0.3">
      <c r="A19" s="90">
        <v>45505.620462962965</v>
      </c>
      <c r="B19" s="22" t="s">
        <v>412</v>
      </c>
      <c r="C19" s="90">
        <v>45506.298263888886</v>
      </c>
      <c r="D19" s="99">
        <v>612</v>
      </c>
      <c r="E19" s="99"/>
      <c r="F19" s="22" t="s">
        <v>791</v>
      </c>
      <c r="G19" s="22" t="s">
        <v>10</v>
      </c>
      <c r="H19" s="22"/>
    </row>
    <row r="20" spans="1:8" x14ac:dyDescent="0.3">
      <c r="A20" s="88">
        <v>45505.619398148148</v>
      </c>
      <c r="B20" s="11" t="s">
        <v>299</v>
      </c>
      <c r="C20" s="88">
        <v>45506.29828703704</v>
      </c>
      <c r="D20" s="97">
        <v>426.23</v>
      </c>
      <c r="E20" s="97"/>
      <c r="F20" s="11" t="s">
        <v>236</v>
      </c>
      <c r="G20" s="92" t="s">
        <v>62</v>
      </c>
      <c r="H20" s="11"/>
    </row>
    <row r="21" spans="1:8" x14ac:dyDescent="0.3">
      <c r="A21" s="88">
        <v>45505.619641203702</v>
      </c>
      <c r="B21" s="11" t="s">
        <v>301</v>
      </c>
      <c r="C21" s="88">
        <v>45506.298310185186</v>
      </c>
      <c r="D21" s="97">
        <v>239.59</v>
      </c>
      <c r="E21" s="97"/>
      <c r="F21" s="11" t="s">
        <v>307</v>
      </c>
      <c r="G21" s="92" t="s">
        <v>62</v>
      </c>
      <c r="H21" s="11"/>
    </row>
    <row r="22" spans="1:8" x14ac:dyDescent="0.3">
      <c r="A22" s="88">
        <v>45505.619432870371</v>
      </c>
      <c r="B22" s="11" t="s">
        <v>106</v>
      </c>
      <c r="C22" s="88">
        <v>45506.298310185186</v>
      </c>
      <c r="D22" s="97">
        <v>562.4</v>
      </c>
      <c r="E22" s="97"/>
      <c r="F22" s="11" t="s">
        <v>93</v>
      </c>
      <c r="G22" s="92" t="s">
        <v>62</v>
      </c>
      <c r="H22" s="11"/>
    </row>
    <row r="23" spans="1:8" x14ac:dyDescent="0.3">
      <c r="A23" s="88">
        <v>45505.619456018518</v>
      </c>
      <c r="B23" s="11" t="s">
        <v>542</v>
      </c>
      <c r="C23" s="88">
        <v>45506.298333333332</v>
      </c>
      <c r="D23" s="97">
        <v>510.55</v>
      </c>
      <c r="E23" s="97"/>
      <c r="F23" s="11" t="s">
        <v>518</v>
      </c>
      <c r="G23" s="92" t="s">
        <v>62</v>
      </c>
      <c r="H23" s="11"/>
    </row>
    <row r="24" spans="1:8" x14ac:dyDescent="0.3">
      <c r="A24" s="88">
        <v>45505.619641203702</v>
      </c>
      <c r="B24" s="11" t="s">
        <v>107</v>
      </c>
      <c r="C24" s="88">
        <v>45506.298344907409</v>
      </c>
      <c r="D24" s="97">
        <v>374.89</v>
      </c>
      <c r="E24" s="97"/>
      <c r="F24" s="11" t="s">
        <v>73</v>
      </c>
      <c r="G24" s="92" t="s">
        <v>62</v>
      </c>
      <c r="H24" s="11"/>
    </row>
    <row r="25" spans="1:8" x14ac:dyDescent="0.3">
      <c r="A25" s="90">
        <v>45505.620462962965</v>
      </c>
      <c r="B25" s="22" t="s">
        <v>171</v>
      </c>
      <c r="C25" s="90">
        <v>45506.298356481479</v>
      </c>
      <c r="D25" s="99">
        <v>840</v>
      </c>
      <c r="E25" s="99"/>
      <c r="F25" s="22" t="s">
        <v>789</v>
      </c>
      <c r="G25" s="22" t="s">
        <v>10</v>
      </c>
      <c r="H25" s="22"/>
    </row>
    <row r="26" spans="1:8" x14ac:dyDescent="0.3">
      <c r="A26" s="88">
        <v>45505.619432870371</v>
      </c>
      <c r="B26" s="11" t="s">
        <v>115</v>
      </c>
      <c r="C26" s="88">
        <v>45506.298356481479</v>
      </c>
      <c r="D26" s="97">
        <v>194.56</v>
      </c>
      <c r="E26" s="97"/>
      <c r="F26" s="11" t="s">
        <v>147</v>
      </c>
      <c r="G26" s="92" t="s">
        <v>62</v>
      </c>
      <c r="H26" s="11"/>
    </row>
    <row r="27" spans="1:8" x14ac:dyDescent="0.3">
      <c r="A27" s="88">
        <v>45505.619664351849</v>
      </c>
      <c r="B27" s="11" t="s">
        <v>114</v>
      </c>
      <c r="C27" s="88">
        <v>45506.298379629632</v>
      </c>
      <c r="D27" s="97">
        <v>344.8</v>
      </c>
      <c r="E27" s="97"/>
      <c r="F27" s="11" t="s">
        <v>146</v>
      </c>
      <c r="G27" s="92" t="s">
        <v>62</v>
      </c>
      <c r="H27" s="11"/>
    </row>
    <row r="28" spans="1:8" x14ac:dyDescent="0.3">
      <c r="A28" s="88">
        <v>45505.620081018518</v>
      </c>
      <c r="B28" s="11" t="s">
        <v>786</v>
      </c>
      <c r="C28" s="88">
        <v>45506.298414351855</v>
      </c>
      <c r="D28" s="97">
        <v>1709</v>
      </c>
      <c r="E28" s="97"/>
      <c r="F28" s="11" t="s">
        <v>792</v>
      </c>
      <c r="G28" s="92" t="s">
        <v>12</v>
      </c>
      <c r="H28" s="11"/>
    </row>
    <row r="29" spans="1:8" x14ac:dyDescent="0.3">
      <c r="A29" s="90">
        <v>45505.620520833334</v>
      </c>
      <c r="B29" s="22" t="s">
        <v>291</v>
      </c>
      <c r="C29" s="90">
        <v>45506.298425925925</v>
      </c>
      <c r="D29" s="99">
        <v>9588</v>
      </c>
      <c r="E29" s="99"/>
      <c r="F29" s="22" t="s">
        <v>793</v>
      </c>
      <c r="G29" s="22" t="s">
        <v>10</v>
      </c>
      <c r="H29" s="22"/>
    </row>
    <row r="30" spans="1:8" x14ac:dyDescent="0.3">
      <c r="A30" s="88">
        <v>45505.619479166664</v>
      </c>
      <c r="B30" s="11" t="s">
        <v>104</v>
      </c>
      <c r="C30" s="88">
        <v>45506.298506944448</v>
      </c>
      <c r="D30" s="97">
        <v>329.91</v>
      </c>
      <c r="E30" s="97"/>
      <c r="F30" s="11" t="s">
        <v>76</v>
      </c>
      <c r="G30" s="92" t="s">
        <v>62</v>
      </c>
      <c r="H30" s="11"/>
    </row>
    <row r="31" spans="1:8" x14ac:dyDescent="0.3">
      <c r="A31" s="88">
        <v>45505.61959490741</v>
      </c>
      <c r="B31" s="11" t="s">
        <v>302</v>
      </c>
      <c r="C31" s="88">
        <v>45506.298564814817</v>
      </c>
      <c r="D31" s="97">
        <v>740.46</v>
      </c>
      <c r="E31" s="97"/>
      <c r="F31" s="11" t="s">
        <v>276</v>
      </c>
      <c r="G31" s="92" t="s">
        <v>62</v>
      </c>
      <c r="H31" s="11"/>
    </row>
    <row r="32" spans="1:8" x14ac:dyDescent="0.3">
      <c r="A32" s="88">
        <v>45505.619502314818</v>
      </c>
      <c r="B32" s="11" t="s">
        <v>110</v>
      </c>
      <c r="C32" s="88">
        <v>45506.298634259256</v>
      </c>
      <c r="D32" s="97">
        <v>346.84</v>
      </c>
      <c r="E32" s="97"/>
      <c r="F32" s="11" t="s">
        <v>144</v>
      </c>
      <c r="G32" s="92" t="s">
        <v>62</v>
      </c>
      <c r="H32" s="11"/>
    </row>
    <row r="33" spans="1:8" x14ac:dyDescent="0.3">
      <c r="A33" s="89">
        <v>45506.309571759259</v>
      </c>
      <c r="B33" s="19" t="s">
        <v>282</v>
      </c>
      <c r="C33" s="89">
        <v>45506.309571759259</v>
      </c>
      <c r="D33" s="98"/>
      <c r="E33" s="98">
        <v>7056</v>
      </c>
      <c r="F33" s="19"/>
      <c r="G33" s="19" t="s">
        <v>9</v>
      </c>
      <c r="H33" s="19"/>
    </row>
    <row r="34" spans="1:8" x14ac:dyDescent="0.3">
      <c r="A34" s="89">
        <v>45506.312986111108</v>
      </c>
      <c r="B34" s="19" t="s">
        <v>222</v>
      </c>
      <c r="C34" s="89">
        <v>45506.312986111108</v>
      </c>
      <c r="D34" s="98"/>
      <c r="E34" s="98">
        <v>4320</v>
      </c>
      <c r="F34" s="19" t="s">
        <v>794</v>
      </c>
      <c r="G34" s="19" t="s">
        <v>9</v>
      </c>
      <c r="H34" s="19"/>
    </row>
    <row r="35" spans="1:8" x14ac:dyDescent="0.3">
      <c r="A35" s="89">
        <v>45506.317835648151</v>
      </c>
      <c r="B35" s="19" t="s">
        <v>222</v>
      </c>
      <c r="C35" s="89">
        <v>45506.317835648151</v>
      </c>
      <c r="D35" s="98"/>
      <c r="E35" s="98">
        <v>10260</v>
      </c>
      <c r="F35" s="19" t="s">
        <v>795</v>
      </c>
      <c r="G35" s="19" t="s">
        <v>9</v>
      </c>
      <c r="H35" s="19"/>
    </row>
    <row r="36" spans="1:8" x14ac:dyDescent="0.3">
      <c r="A36" s="87">
        <v>45505.877384259256</v>
      </c>
      <c r="B36" s="15" t="s">
        <v>130</v>
      </c>
      <c r="C36" s="87">
        <v>45506.654328703706</v>
      </c>
      <c r="D36" s="96">
        <v>9.6</v>
      </c>
      <c r="E36" s="96"/>
      <c r="F36" s="80"/>
      <c r="G36" s="80" t="s">
        <v>59</v>
      </c>
      <c r="H36" s="15"/>
    </row>
    <row r="37" spans="1:8" x14ac:dyDescent="0.3">
      <c r="A37" s="89">
        <v>45509.346053240741</v>
      </c>
      <c r="B37" s="19" t="s">
        <v>278</v>
      </c>
      <c r="C37" s="89">
        <v>45509.346053240741</v>
      </c>
      <c r="D37" s="98"/>
      <c r="E37" s="98">
        <v>7656</v>
      </c>
      <c r="F37" s="19" t="s">
        <v>797</v>
      </c>
      <c r="G37" s="19" t="s">
        <v>9</v>
      </c>
      <c r="H37" s="19"/>
    </row>
    <row r="38" spans="1:8" x14ac:dyDescent="0.3">
      <c r="A38" s="90">
        <v>45509.735983796294</v>
      </c>
      <c r="B38" s="22" t="s">
        <v>171</v>
      </c>
      <c r="C38" s="90">
        <v>45510.300625000003</v>
      </c>
      <c r="D38" s="99">
        <v>5289.6</v>
      </c>
      <c r="E38" s="99"/>
      <c r="F38" s="22" t="s">
        <v>798</v>
      </c>
      <c r="G38" s="22" t="s">
        <v>10</v>
      </c>
      <c r="H38" s="22"/>
    </row>
    <row r="39" spans="1:8" x14ac:dyDescent="0.3">
      <c r="A39" s="90">
        <v>45509.735972222225</v>
      </c>
      <c r="B39" s="22" t="s">
        <v>280</v>
      </c>
      <c r="C39" s="90">
        <v>45510.301053240742</v>
      </c>
      <c r="D39" s="99">
        <v>12960</v>
      </c>
      <c r="E39" s="99"/>
      <c r="F39" s="22" t="s">
        <v>799</v>
      </c>
      <c r="G39" s="22" t="s">
        <v>10</v>
      </c>
      <c r="H39" s="22"/>
    </row>
    <row r="40" spans="1:8" x14ac:dyDescent="0.3">
      <c r="A40" s="89">
        <v>45510.348969907405</v>
      </c>
      <c r="B40" s="19" t="s">
        <v>163</v>
      </c>
      <c r="C40" s="89">
        <v>45510.348969907405</v>
      </c>
      <c r="D40" s="98"/>
      <c r="E40" s="98">
        <v>11700</v>
      </c>
      <c r="F40" s="19" t="s">
        <v>800</v>
      </c>
      <c r="G40" s="19" t="s">
        <v>9</v>
      </c>
      <c r="H40" s="19"/>
    </row>
    <row r="41" spans="1:8" x14ac:dyDescent="0.3">
      <c r="A41" s="89">
        <v>45510.614837962959</v>
      </c>
      <c r="B41" s="19" t="s">
        <v>169</v>
      </c>
      <c r="C41" s="89">
        <v>45510.614837962959</v>
      </c>
      <c r="D41" s="98"/>
      <c r="E41" s="98">
        <v>16698</v>
      </c>
      <c r="F41" s="19" t="s">
        <v>801</v>
      </c>
      <c r="G41" s="19" t="s">
        <v>9</v>
      </c>
      <c r="H41" s="19"/>
    </row>
    <row r="42" spans="1:8" x14ac:dyDescent="0.3">
      <c r="A42" s="89">
        <v>45510.640231481484</v>
      </c>
      <c r="B42" s="19" t="s">
        <v>736</v>
      </c>
      <c r="C42" s="89">
        <v>45510.640231481484</v>
      </c>
      <c r="D42" s="98"/>
      <c r="E42" s="98">
        <v>6360</v>
      </c>
      <c r="F42" s="19" t="s">
        <v>802</v>
      </c>
      <c r="G42" s="19" t="s">
        <v>9</v>
      </c>
      <c r="H42" s="19"/>
    </row>
    <row r="43" spans="1:8" x14ac:dyDescent="0.3">
      <c r="A43" s="87">
        <v>45509.40152777778</v>
      </c>
      <c r="B43" s="15" t="s">
        <v>796</v>
      </c>
      <c r="C43" s="87">
        <v>45510.640717592592</v>
      </c>
      <c r="D43" s="96">
        <v>58.92</v>
      </c>
      <c r="E43" s="96"/>
      <c r="F43" s="80"/>
      <c r="G43" s="80" t="s">
        <v>14</v>
      </c>
      <c r="H43" s="15"/>
    </row>
    <row r="44" spans="1:8" x14ac:dyDescent="0.3">
      <c r="A44" s="89">
        <v>45511.640810185185</v>
      </c>
      <c r="B44" s="19" t="s">
        <v>177</v>
      </c>
      <c r="C44" s="89">
        <v>45511.640810185185</v>
      </c>
      <c r="D44" s="98"/>
      <c r="E44" s="98">
        <v>10920</v>
      </c>
      <c r="F44" s="19" t="s">
        <v>803</v>
      </c>
      <c r="G44" s="19" t="s">
        <v>9</v>
      </c>
      <c r="H44" s="19"/>
    </row>
    <row r="45" spans="1:8" x14ac:dyDescent="0.3">
      <c r="A45" s="89">
        <v>45511.683379629627</v>
      </c>
      <c r="B45" s="19" t="s">
        <v>278</v>
      </c>
      <c r="C45" s="89">
        <v>45511.683379629627</v>
      </c>
      <c r="D45" s="98"/>
      <c r="E45" s="98">
        <v>10212</v>
      </c>
      <c r="F45" s="19" t="s">
        <v>804</v>
      </c>
      <c r="G45" s="19" t="s">
        <v>9</v>
      </c>
      <c r="H45" s="19"/>
    </row>
    <row r="46" spans="1:8" x14ac:dyDescent="0.3">
      <c r="A46" s="89">
        <v>45512.283877314818</v>
      </c>
      <c r="B46" s="19" t="s">
        <v>133</v>
      </c>
      <c r="C46" s="89">
        <v>45512.283877314818</v>
      </c>
      <c r="D46" s="98"/>
      <c r="E46" s="98">
        <v>9600</v>
      </c>
      <c r="F46" s="19" t="s">
        <v>805</v>
      </c>
      <c r="G46" s="19" t="s">
        <v>9</v>
      </c>
      <c r="H46" s="19"/>
    </row>
    <row r="47" spans="1:8" x14ac:dyDescent="0.3">
      <c r="A47" s="89">
        <v>45512.302430555559</v>
      </c>
      <c r="B47" s="19" t="s">
        <v>160</v>
      </c>
      <c r="C47" s="89">
        <v>45512.302430555559</v>
      </c>
      <c r="D47" s="98"/>
      <c r="E47" s="98">
        <v>12480</v>
      </c>
      <c r="F47" s="19" t="s">
        <v>806</v>
      </c>
      <c r="G47" s="19" t="s">
        <v>9</v>
      </c>
      <c r="H47" s="19"/>
    </row>
    <row r="48" spans="1:8" x14ac:dyDescent="0.3">
      <c r="A48" s="89">
        <v>45512.320451388892</v>
      </c>
      <c r="B48" s="19" t="s">
        <v>394</v>
      </c>
      <c r="C48" s="89">
        <v>45512.320451388892</v>
      </c>
      <c r="D48" s="98"/>
      <c r="E48" s="98">
        <v>14160</v>
      </c>
      <c r="F48" s="19" t="s">
        <v>807</v>
      </c>
      <c r="G48" s="19" t="s">
        <v>9</v>
      </c>
      <c r="H48" s="19"/>
    </row>
    <row r="49" spans="1:8" x14ac:dyDescent="0.3">
      <c r="A49" s="88">
        <v>45512.605868055558</v>
      </c>
      <c r="B49" s="11" t="s">
        <v>766</v>
      </c>
      <c r="C49" s="88">
        <v>45512.605937499997</v>
      </c>
      <c r="D49" s="97">
        <v>700</v>
      </c>
      <c r="E49" s="97"/>
      <c r="F49" s="11" t="s">
        <v>362</v>
      </c>
      <c r="G49" s="79" t="s">
        <v>56</v>
      </c>
      <c r="H49" s="11"/>
    </row>
    <row r="50" spans="1:8" x14ac:dyDescent="0.3">
      <c r="A50" s="89">
        <v>45513.303657407407</v>
      </c>
      <c r="B50" s="19" t="s">
        <v>441</v>
      </c>
      <c r="C50" s="89">
        <v>45513.303657407407</v>
      </c>
      <c r="D50" s="98"/>
      <c r="E50" s="98">
        <v>19200</v>
      </c>
      <c r="F50" s="19" t="s">
        <v>808</v>
      </c>
      <c r="G50" s="19" t="s">
        <v>9</v>
      </c>
      <c r="H50" s="19"/>
    </row>
    <row r="51" spans="1:8" x14ac:dyDescent="0.3">
      <c r="A51" s="89">
        <v>45513.308587962965</v>
      </c>
      <c r="B51" s="19" t="s">
        <v>176</v>
      </c>
      <c r="C51" s="89">
        <v>45513.308587962965</v>
      </c>
      <c r="D51" s="98"/>
      <c r="E51" s="98">
        <v>17280</v>
      </c>
      <c r="F51" s="19" t="s">
        <v>809</v>
      </c>
      <c r="G51" s="19" t="s">
        <v>9</v>
      </c>
      <c r="H51" s="19"/>
    </row>
    <row r="52" spans="1:8" x14ac:dyDescent="0.3">
      <c r="A52" s="89">
        <v>45513.31659722222</v>
      </c>
      <c r="B52" s="19" t="s">
        <v>127</v>
      </c>
      <c r="C52" s="89">
        <v>45513.31659722222</v>
      </c>
      <c r="D52" s="98"/>
      <c r="E52" s="98">
        <v>816</v>
      </c>
      <c r="F52" s="19" t="s">
        <v>810</v>
      </c>
      <c r="G52" s="19" t="s">
        <v>9</v>
      </c>
      <c r="H52" s="19"/>
    </row>
    <row r="53" spans="1:8" x14ac:dyDescent="0.3">
      <c r="A53" s="87">
        <v>45514.167268518519</v>
      </c>
      <c r="B53" s="15" t="s">
        <v>390</v>
      </c>
      <c r="C53" s="87">
        <v>45515.609664351854</v>
      </c>
      <c r="D53" s="96">
        <v>22.99</v>
      </c>
      <c r="E53" s="96"/>
      <c r="F53" s="80"/>
      <c r="G53" s="80" t="s">
        <v>14</v>
      </c>
      <c r="H53" s="15"/>
    </row>
    <row r="54" spans="1:8" x14ac:dyDescent="0.3">
      <c r="A54" s="89">
        <v>45516.299907407411</v>
      </c>
      <c r="B54" s="19" t="s">
        <v>646</v>
      </c>
      <c r="C54" s="89">
        <v>45516.299907407411</v>
      </c>
      <c r="D54" s="98"/>
      <c r="E54" s="98">
        <v>22752</v>
      </c>
      <c r="F54" s="19" t="s">
        <v>811</v>
      </c>
      <c r="G54" s="19" t="s">
        <v>9</v>
      </c>
      <c r="H54" s="19"/>
    </row>
    <row r="55" spans="1:8" x14ac:dyDescent="0.3">
      <c r="A55" s="88">
        <v>45516.933865740742</v>
      </c>
      <c r="B55" s="11" t="s">
        <v>812</v>
      </c>
      <c r="C55" s="88">
        <v>45517.294594907406</v>
      </c>
      <c r="D55" s="97">
        <v>1219</v>
      </c>
      <c r="E55" s="97"/>
      <c r="F55" s="11" t="s">
        <v>813</v>
      </c>
      <c r="G55" s="92" t="s">
        <v>12</v>
      </c>
      <c r="H55" s="11"/>
    </row>
    <row r="56" spans="1:8" x14ac:dyDescent="0.3">
      <c r="A56" s="89">
        <v>45518.289699074077</v>
      </c>
      <c r="B56" s="19" t="s">
        <v>335</v>
      </c>
      <c r="C56" s="89">
        <v>45518.289699074077</v>
      </c>
      <c r="D56" s="98"/>
      <c r="E56" s="98">
        <v>12240</v>
      </c>
      <c r="F56" s="19" t="s">
        <v>336</v>
      </c>
      <c r="G56" s="19" t="s">
        <v>9</v>
      </c>
      <c r="H56" s="19"/>
    </row>
    <row r="57" spans="1:8" x14ac:dyDescent="0.3">
      <c r="A57" s="89">
        <v>45518.578622685185</v>
      </c>
      <c r="B57" s="19" t="s">
        <v>569</v>
      </c>
      <c r="C57" s="89">
        <v>45518.578622685185</v>
      </c>
      <c r="D57" s="98"/>
      <c r="E57" s="98">
        <v>12600</v>
      </c>
      <c r="F57" s="19" t="s">
        <v>815</v>
      </c>
      <c r="G57" s="19" t="s">
        <v>9</v>
      </c>
      <c r="H57" s="19"/>
    </row>
    <row r="58" spans="1:8" x14ac:dyDescent="0.3">
      <c r="A58" s="89">
        <v>45518.609270833331</v>
      </c>
      <c r="B58" s="19" t="s">
        <v>314</v>
      </c>
      <c r="C58" s="89">
        <v>45518.609270833331</v>
      </c>
      <c r="D58" s="98"/>
      <c r="E58" s="98">
        <v>4200</v>
      </c>
      <c r="F58" s="19" t="s">
        <v>816</v>
      </c>
      <c r="G58" s="19" t="s">
        <v>9</v>
      </c>
      <c r="H58" s="19"/>
    </row>
    <row r="59" spans="1:8" x14ac:dyDescent="0.3">
      <c r="A59" s="89">
        <v>45519.291122685187</v>
      </c>
      <c r="B59" s="19" t="s">
        <v>669</v>
      </c>
      <c r="C59" s="89">
        <v>45519.291122685187</v>
      </c>
      <c r="D59" s="98"/>
      <c r="E59" s="98">
        <v>5616</v>
      </c>
      <c r="F59" s="19" t="s">
        <v>817</v>
      </c>
      <c r="G59" s="19" t="s">
        <v>9</v>
      </c>
      <c r="H59" s="19"/>
    </row>
    <row r="60" spans="1:8" x14ac:dyDescent="0.3">
      <c r="A60" s="88">
        <v>45518.677372685182</v>
      </c>
      <c r="B60" s="11" t="s">
        <v>812</v>
      </c>
      <c r="C60" s="88">
        <v>45519.294305555559</v>
      </c>
      <c r="D60" s="97">
        <v>189</v>
      </c>
      <c r="E60" s="97"/>
      <c r="F60" s="11" t="s">
        <v>818</v>
      </c>
      <c r="G60" s="92" t="s">
        <v>12</v>
      </c>
      <c r="H60" s="11"/>
    </row>
    <row r="61" spans="1:8" x14ac:dyDescent="0.3">
      <c r="A61" s="90">
        <v>45518.677557870367</v>
      </c>
      <c r="B61" s="22" t="s">
        <v>814</v>
      </c>
      <c r="C61" s="90">
        <v>45519.294432870367</v>
      </c>
      <c r="D61" s="99">
        <v>14400</v>
      </c>
      <c r="E61" s="99"/>
      <c r="F61" s="22" t="s">
        <v>819</v>
      </c>
      <c r="G61" s="22" t="s">
        <v>10</v>
      </c>
      <c r="H61" s="22"/>
    </row>
    <row r="62" spans="1:8" x14ac:dyDescent="0.3">
      <c r="A62" s="89">
        <v>45519.300497685188</v>
      </c>
      <c r="B62" s="19" t="s">
        <v>197</v>
      </c>
      <c r="C62" s="89">
        <v>45519.300497685188</v>
      </c>
      <c r="D62" s="98"/>
      <c r="E62" s="98">
        <v>12960</v>
      </c>
      <c r="F62" s="19"/>
      <c r="G62" s="19" t="s">
        <v>9</v>
      </c>
      <c r="H62" s="19"/>
    </row>
    <row r="63" spans="1:8" x14ac:dyDescent="0.3">
      <c r="A63" s="89">
        <v>45519.605046296296</v>
      </c>
      <c r="B63" s="19" t="s">
        <v>212</v>
      </c>
      <c r="C63" s="89">
        <v>45519.605081018519</v>
      </c>
      <c r="D63" s="98"/>
      <c r="E63" s="98">
        <v>1476</v>
      </c>
      <c r="F63" s="19" t="s">
        <v>274</v>
      </c>
      <c r="G63" s="19" t="s">
        <v>9</v>
      </c>
      <c r="H63" s="19"/>
    </row>
    <row r="64" spans="1:8" x14ac:dyDescent="0.3">
      <c r="A64" s="87">
        <v>45520.241122685184</v>
      </c>
      <c r="B64" s="15" t="s">
        <v>213</v>
      </c>
      <c r="C64" s="87">
        <v>45520.241122685184</v>
      </c>
      <c r="D64" s="96">
        <v>2</v>
      </c>
      <c r="E64" s="96"/>
      <c r="F64" s="80"/>
      <c r="G64" s="80" t="s">
        <v>14</v>
      </c>
      <c r="H64" s="15"/>
    </row>
    <row r="65" spans="1:8" x14ac:dyDescent="0.3">
      <c r="A65" s="87">
        <v>45519.001828703702</v>
      </c>
      <c r="B65" s="15" t="s">
        <v>218</v>
      </c>
      <c r="C65" s="87">
        <v>45520.61246527778</v>
      </c>
      <c r="D65" s="96">
        <v>14.4</v>
      </c>
      <c r="E65" s="96"/>
      <c r="F65" s="80"/>
      <c r="G65" s="15" t="s">
        <v>680</v>
      </c>
      <c r="H65" s="15"/>
    </row>
    <row r="66" spans="1:8" x14ac:dyDescent="0.3">
      <c r="A66" s="91">
        <v>45523.248333333337</v>
      </c>
      <c r="B66" s="13" t="s">
        <v>325</v>
      </c>
      <c r="C66" s="91">
        <v>45523.248333333337</v>
      </c>
      <c r="D66" s="100">
        <v>102323</v>
      </c>
      <c r="E66" s="100"/>
      <c r="F66" s="13" t="s">
        <v>820</v>
      </c>
      <c r="G66" s="13" t="s">
        <v>16</v>
      </c>
      <c r="H66" s="13"/>
    </row>
    <row r="67" spans="1:8" x14ac:dyDescent="0.3">
      <c r="A67" s="89">
        <v>45523.334178240744</v>
      </c>
      <c r="B67" s="19" t="s">
        <v>159</v>
      </c>
      <c r="C67" s="89">
        <v>45523.334178240744</v>
      </c>
      <c r="D67" s="98"/>
      <c r="E67" s="98">
        <v>7656</v>
      </c>
      <c r="F67" s="19" t="s">
        <v>821</v>
      </c>
      <c r="G67" s="19" t="s">
        <v>9</v>
      </c>
      <c r="H67" s="19"/>
    </row>
    <row r="68" spans="1:8" x14ac:dyDescent="0.3">
      <c r="A68" s="89">
        <v>45524.294340277775</v>
      </c>
      <c r="B68" s="19" t="s">
        <v>175</v>
      </c>
      <c r="C68" s="89">
        <v>45524.294340277775</v>
      </c>
      <c r="D68" s="98"/>
      <c r="E68" s="98">
        <v>13860</v>
      </c>
      <c r="F68" s="19" t="s">
        <v>822</v>
      </c>
      <c r="G68" s="19" t="s">
        <v>9</v>
      </c>
      <c r="H68" s="19"/>
    </row>
    <row r="69" spans="1:8" x14ac:dyDescent="0.3">
      <c r="A69" s="89">
        <v>45524.300347222219</v>
      </c>
      <c r="B69" s="19" t="s">
        <v>175</v>
      </c>
      <c r="C69" s="89">
        <v>45524.300347222219</v>
      </c>
      <c r="D69" s="98"/>
      <c r="E69" s="98">
        <v>13104</v>
      </c>
      <c r="F69" s="19" t="s">
        <v>823</v>
      </c>
      <c r="G69" s="19" t="s">
        <v>9</v>
      </c>
      <c r="H69" s="19"/>
    </row>
    <row r="70" spans="1:8" x14ac:dyDescent="0.3">
      <c r="A70" s="89">
        <v>45524.590127314812</v>
      </c>
      <c r="B70" s="19" t="s">
        <v>175</v>
      </c>
      <c r="C70" s="89">
        <v>45524.590127314812</v>
      </c>
      <c r="D70" s="98"/>
      <c r="E70" s="98">
        <v>6600</v>
      </c>
      <c r="F70" s="19" t="s">
        <v>824</v>
      </c>
      <c r="G70" s="19" t="s">
        <v>9</v>
      </c>
      <c r="H70" s="19"/>
    </row>
    <row r="71" spans="1:8" x14ac:dyDescent="0.3">
      <c r="A71" s="89">
        <v>45524.605300925927</v>
      </c>
      <c r="B71" s="19" t="s">
        <v>212</v>
      </c>
      <c r="C71" s="89">
        <v>45524.605324074073</v>
      </c>
      <c r="D71" s="98"/>
      <c r="E71" s="98">
        <v>14820</v>
      </c>
      <c r="F71" s="19" t="s">
        <v>214</v>
      </c>
      <c r="G71" s="19" t="s">
        <v>9</v>
      </c>
      <c r="H71" s="19"/>
    </row>
    <row r="72" spans="1:8" x14ac:dyDescent="0.3">
      <c r="A72" s="89">
        <v>45525.282812500001</v>
      </c>
      <c r="B72" s="19" t="s">
        <v>117</v>
      </c>
      <c r="C72" s="89">
        <v>45525.282812500001</v>
      </c>
      <c r="D72" s="98"/>
      <c r="E72" s="98">
        <v>16800</v>
      </c>
      <c r="F72" s="19" t="s">
        <v>148</v>
      </c>
      <c r="G72" s="19" t="s">
        <v>9</v>
      </c>
      <c r="H72" s="19"/>
    </row>
    <row r="73" spans="1:8" x14ac:dyDescent="0.3">
      <c r="A73" s="89">
        <v>45525.59003472222</v>
      </c>
      <c r="B73" s="19" t="s">
        <v>175</v>
      </c>
      <c r="C73" s="89">
        <v>45525.59003472222</v>
      </c>
      <c r="D73" s="98"/>
      <c r="E73" s="98">
        <v>6600</v>
      </c>
      <c r="F73" s="19" t="s">
        <v>825</v>
      </c>
      <c r="G73" s="19" t="s">
        <v>9</v>
      </c>
      <c r="H73" s="19"/>
    </row>
    <row r="74" spans="1:8" x14ac:dyDescent="0.3">
      <c r="A74" s="89">
        <v>45525.602002314816</v>
      </c>
      <c r="B74" s="19" t="s">
        <v>175</v>
      </c>
      <c r="C74" s="89">
        <v>45525.602002314816</v>
      </c>
      <c r="D74" s="98"/>
      <c r="E74" s="98">
        <v>12540</v>
      </c>
      <c r="F74" s="19" t="s">
        <v>826</v>
      </c>
      <c r="G74" s="19" t="s">
        <v>9</v>
      </c>
      <c r="H74" s="19"/>
    </row>
    <row r="75" spans="1:8" x14ac:dyDescent="0.3">
      <c r="A75" s="89">
        <v>45525.657743055555</v>
      </c>
      <c r="B75" s="19" t="s">
        <v>175</v>
      </c>
      <c r="C75" s="89">
        <v>45525.657743055555</v>
      </c>
      <c r="D75" s="98"/>
      <c r="E75" s="98">
        <v>12348</v>
      </c>
      <c r="F75" s="19" t="s">
        <v>827</v>
      </c>
      <c r="G75" s="19" t="s">
        <v>9</v>
      </c>
      <c r="H75" s="19"/>
    </row>
    <row r="76" spans="1:8" x14ac:dyDescent="0.3">
      <c r="A76" s="91">
        <v>45526.232812499999</v>
      </c>
      <c r="B76" s="13" t="s">
        <v>223</v>
      </c>
      <c r="C76" s="91">
        <v>45526.232812499999</v>
      </c>
      <c r="D76" s="100">
        <v>16196</v>
      </c>
      <c r="E76" s="100"/>
      <c r="F76" s="13" t="s">
        <v>828</v>
      </c>
      <c r="G76" s="13" t="s">
        <v>17</v>
      </c>
      <c r="H76" s="13"/>
    </row>
    <row r="77" spans="1:8" x14ac:dyDescent="0.3">
      <c r="A77" s="89">
        <v>45526.590694444443</v>
      </c>
      <c r="B77" s="19" t="s">
        <v>175</v>
      </c>
      <c r="C77" s="89">
        <v>45526.590694444443</v>
      </c>
      <c r="D77" s="98"/>
      <c r="E77" s="98">
        <v>10878</v>
      </c>
      <c r="F77" s="19" t="s">
        <v>829</v>
      </c>
      <c r="G77" s="19" t="s">
        <v>9</v>
      </c>
      <c r="H77" s="19"/>
    </row>
    <row r="78" spans="1:8" x14ac:dyDescent="0.3">
      <c r="A78" s="89">
        <v>45526.665324074071</v>
      </c>
      <c r="B78" s="19" t="s">
        <v>175</v>
      </c>
      <c r="C78" s="89">
        <v>45526.665324074071</v>
      </c>
      <c r="D78" s="98"/>
      <c r="E78" s="98">
        <v>6600</v>
      </c>
      <c r="F78" s="19" t="s">
        <v>830</v>
      </c>
      <c r="G78" s="19" t="s">
        <v>9</v>
      </c>
      <c r="H78" s="19"/>
    </row>
    <row r="79" spans="1:8" x14ac:dyDescent="0.3">
      <c r="A79" s="89">
        <v>45526.665497685186</v>
      </c>
      <c r="B79" s="19" t="s">
        <v>175</v>
      </c>
      <c r="C79" s="89">
        <v>45526.665497685186</v>
      </c>
      <c r="D79" s="98"/>
      <c r="E79" s="98">
        <v>8580</v>
      </c>
      <c r="F79" s="19" t="s">
        <v>831</v>
      </c>
      <c r="G79" s="19" t="s">
        <v>9</v>
      </c>
      <c r="H79" s="19"/>
    </row>
    <row r="80" spans="1:8" x14ac:dyDescent="0.3">
      <c r="A80" s="89">
        <v>45527.579629629632</v>
      </c>
      <c r="B80" s="19" t="s">
        <v>346</v>
      </c>
      <c r="C80" s="89">
        <v>45527.579629629632</v>
      </c>
      <c r="D80" s="98"/>
      <c r="E80" s="98">
        <v>12240</v>
      </c>
      <c r="F80" s="19" t="s">
        <v>832</v>
      </c>
      <c r="G80" s="19" t="s">
        <v>9</v>
      </c>
      <c r="H80" s="19"/>
    </row>
    <row r="81" spans="1:8" x14ac:dyDescent="0.3">
      <c r="A81" s="89">
        <v>45527.636076388888</v>
      </c>
      <c r="B81" s="19" t="s">
        <v>212</v>
      </c>
      <c r="C81" s="89">
        <v>45527.636111111111</v>
      </c>
      <c r="D81" s="98"/>
      <c r="E81" s="98">
        <v>996</v>
      </c>
      <c r="F81" s="19" t="s">
        <v>274</v>
      </c>
      <c r="G81" s="19" t="s">
        <v>9</v>
      </c>
      <c r="H81" s="19"/>
    </row>
    <row r="82" spans="1:8" x14ac:dyDescent="0.3">
      <c r="A82" s="87">
        <v>45530.237511574072</v>
      </c>
      <c r="B82" s="15" t="s">
        <v>231</v>
      </c>
      <c r="C82" s="87">
        <v>45530.237511574072</v>
      </c>
      <c r="D82" s="96">
        <v>38.36</v>
      </c>
      <c r="E82" s="96"/>
      <c r="F82" s="80" t="s">
        <v>245</v>
      </c>
      <c r="G82" s="15" t="s">
        <v>15</v>
      </c>
      <c r="H82" s="15"/>
    </row>
    <row r="83" spans="1:8" x14ac:dyDescent="0.3">
      <c r="A83" s="91">
        <v>45530.256458333337</v>
      </c>
      <c r="B83" s="13" t="s">
        <v>230</v>
      </c>
      <c r="C83" s="91">
        <v>45530.256458333337</v>
      </c>
      <c r="D83" s="100">
        <v>35512.04</v>
      </c>
      <c r="E83" s="100"/>
      <c r="F83" s="13" t="s">
        <v>833</v>
      </c>
      <c r="G83" s="13" t="s">
        <v>18</v>
      </c>
      <c r="H83" s="13"/>
    </row>
    <row r="84" spans="1:8" x14ac:dyDescent="0.3">
      <c r="A84" s="90">
        <v>45530.260150462964</v>
      </c>
      <c r="B84" s="22" t="s">
        <v>223</v>
      </c>
      <c r="C84" s="90">
        <v>45530.260150462964</v>
      </c>
      <c r="D84" s="99">
        <v>60504</v>
      </c>
      <c r="E84" s="99"/>
      <c r="F84" s="22" t="s">
        <v>834</v>
      </c>
      <c r="G84" s="22" t="s">
        <v>21</v>
      </c>
      <c r="H84" s="22"/>
    </row>
    <row r="85" spans="1:8" x14ac:dyDescent="0.3">
      <c r="A85" s="88">
        <v>45527.628888888888</v>
      </c>
      <c r="B85" s="11" t="s">
        <v>92</v>
      </c>
      <c r="C85" s="88">
        <v>45530.294293981482</v>
      </c>
      <c r="D85" s="97">
        <v>2685.31</v>
      </c>
      <c r="E85" s="97"/>
      <c r="F85" s="11" t="s">
        <v>141</v>
      </c>
      <c r="G85" s="92" t="s">
        <v>13</v>
      </c>
      <c r="H85" s="11"/>
    </row>
    <row r="86" spans="1:8" x14ac:dyDescent="0.3">
      <c r="A86" s="88">
        <v>45527.628888888888</v>
      </c>
      <c r="B86" s="11" t="s">
        <v>144</v>
      </c>
      <c r="C86" s="88">
        <v>45530.294444444444</v>
      </c>
      <c r="D86" s="97">
        <v>5247.35</v>
      </c>
      <c r="E86" s="97"/>
      <c r="F86" s="11" t="s">
        <v>141</v>
      </c>
      <c r="G86" s="92" t="s">
        <v>13</v>
      </c>
      <c r="H86" s="11"/>
    </row>
    <row r="87" spans="1:8" x14ac:dyDescent="0.3">
      <c r="A87" s="89">
        <v>45530.610844907409</v>
      </c>
      <c r="B87" s="19" t="s">
        <v>70</v>
      </c>
      <c r="C87" s="89">
        <v>45530.610844907409</v>
      </c>
      <c r="D87" s="98"/>
      <c r="E87" s="98">
        <v>14400</v>
      </c>
      <c r="F87" s="19" t="s">
        <v>835</v>
      </c>
      <c r="G87" s="19" t="s">
        <v>9</v>
      </c>
      <c r="H87" s="19"/>
    </row>
    <row r="88" spans="1:8" x14ac:dyDescent="0.3">
      <c r="A88" s="87">
        <v>45529.418009259258</v>
      </c>
      <c r="B88" s="15" t="s">
        <v>598</v>
      </c>
      <c r="C88" s="87">
        <v>45530.61959490741</v>
      </c>
      <c r="D88" s="96">
        <v>23.88</v>
      </c>
      <c r="E88" s="96"/>
      <c r="F88" s="80"/>
      <c r="G88" s="80" t="s">
        <v>14</v>
      </c>
      <c r="H88" s="15"/>
    </row>
    <row r="89" spans="1:8" x14ac:dyDescent="0.3">
      <c r="A89" s="89">
        <v>45531.300740740742</v>
      </c>
      <c r="B89" s="19" t="s">
        <v>338</v>
      </c>
      <c r="C89" s="89">
        <v>45531.300740740742</v>
      </c>
      <c r="D89" s="98"/>
      <c r="E89" s="98">
        <v>6480</v>
      </c>
      <c r="F89" s="19" t="s">
        <v>836</v>
      </c>
      <c r="G89" s="19" t="s">
        <v>9</v>
      </c>
      <c r="H89" s="19"/>
    </row>
    <row r="90" spans="1:8" x14ac:dyDescent="0.3">
      <c r="A90" s="89">
        <v>45531.315069444441</v>
      </c>
      <c r="B90" s="19" t="s">
        <v>177</v>
      </c>
      <c r="C90" s="89">
        <v>45531.315069444441</v>
      </c>
      <c r="D90" s="98"/>
      <c r="E90" s="98">
        <v>13260</v>
      </c>
      <c r="F90" s="19" t="s">
        <v>837</v>
      </c>
      <c r="G90" s="19" t="s">
        <v>9</v>
      </c>
      <c r="H90" s="19"/>
    </row>
    <row r="91" spans="1:8" x14ac:dyDescent="0.3">
      <c r="A91" s="88">
        <v>45531.354189814818</v>
      </c>
      <c r="B91" s="11" t="s">
        <v>241</v>
      </c>
      <c r="C91" s="88">
        <v>45531.418067129627</v>
      </c>
      <c r="D91" s="97">
        <v>5706.2</v>
      </c>
      <c r="E91" s="97"/>
      <c r="F91" s="11" t="s">
        <v>141</v>
      </c>
      <c r="G91" s="92" t="s">
        <v>13</v>
      </c>
      <c r="H91" s="11"/>
    </row>
    <row r="92" spans="1:8" x14ac:dyDescent="0.3">
      <c r="A92" s="88">
        <v>45531.354351851849</v>
      </c>
      <c r="B92" s="11" t="s">
        <v>276</v>
      </c>
      <c r="C92" s="88">
        <v>45531.418078703704</v>
      </c>
      <c r="D92" s="97">
        <v>4374.1400000000003</v>
      </c>
      <c r="E92" s="97"/>
      <c r="F92" s="11" t="s">
        <v>141</v>
      </c>
      <c r="G92" s="92" t="s">
        <v>13</v>
      </c>
      <c r="H92" s="11"/>
    </row>
    <row r="93" spans="1:8" x14ac:dyDescent="0.3">
      <c r="A93" s="88">
        <v>45531.354317129626</v>
      </c>
      <c r="B93" s="11" t="s">
        <v>149</v>
      </c>
      <c r="C93" s="88">
        <v>45531.418078703704</v>
      </c>
      <c r="D93" s="97">
        <v>4979.43</v>
      </c>
      <c r="E93" s="97"/>
      <c r="F93" s="11" t="s">
        <v>141</v>
      </c>
      <c r="G93" s="92" t="s">
        <v>13</v>
      </c>
      <c r="H93" s="11"/>
    </row>
    <row r="94" spans="1:8" x14ac:dyDescent="0.3">
      <c r="A94" s="88">
        <v>45531.354120370372</v>
      </c>
      <c r="B94" s="11" t="s">
        <v>239</v>
      </c>
      <c r="C94" s="88">
        <v>45531.418078703704</v>
      </c>
      <c r="D94" s="97">
        <v>7089.56</v>
      </c>
      <c r="E94" s="97"/>
      <c r="F94" s="11" t="s">
        <v>141</v>
      </c>
      <c r="G94" s="92" t="s">
        <v>13</v>
      </c>
      <c r="H94" s="11"/>
    </row>
    <row r="95" spans="1:8" x14ac:dyDescent="0.3">
      <c r="A95" s="88">
        <v>45531.354004629633</v>
      </c>
      <c r="B95" s="11" t="s">
        <v>236</v>
      </c>
      <c r="C95" s="88">
        <v>45531.418078703704</v>
      </c>
      <c r="D95" s="97">
        <v>2747.14</v>
      </c>
      <c r="E95" s="97"/>
      <c r="F95" s="11" t="s">
        <v>141</v>
      </c>
      <c r="G95" s="92" t="s">
        <v>13</v>
      </c>
      <c r="H95" s="11"/>
    </row>
    <row r="96" spans="1:8" x14ac:dyDescent="0.3">
      <c r="A96" s="88">
        <v>45531.354189814818</v>
      </c>
      <c r="B96" s="11" t="s">
        <v>84</v>
      </c>
      <c r="C96" s="88">
        <v>45531.418090277781</v>
      </c>
      <c r="D96" s="97">
        <v>6034.95</v>
      </c>
      <c r="E96" s="97"/>
      <c r="F96" s="11" t="s">
        <v>141</v>
      </c>
      <c r="G96" s="92" t="s">
        <v>13</v>
      </c>
      <c r="H96" s="11"/>
    </row>
    <row r="97" spans="1:8" x14ac:dyDescent="0.3">
      <c r="A97" s="88">
        <v>45531.354490740741</v>
      </c>
      <c r="B97" s="11" t="s">
        <v>761</v>
      </c>
      <c r="C97" s="88">
        <v>45531.41810185185</v>
      </c>
      <c r="D97" s="97">
        <v>6668.18</v>
      </c>
      <c r="E97" s="97"/>
      <c r="F97" s="11" t="s">
        <v>141</v>
      </c>
      <c r="G97" s="92" t="s">
        <v>13</v>
      </c>
      <c r="H97" s="11"/>
    </row>
    <row r="98" spans="1:8" x14ac:dyDescent="0.3">
      <c r="A98" s="88">
        <v>45531.354432870372</v>
      </c>
      <c r="B98" s="11" t="s">
        <v>74</v>
      </c>
      <c r="C98" s="88">
        <v>45531.41810185185</v>
      </c>
      <c r="D98" s="97">
        <v>5317.16</v>
      </c>
      <c r="E98" s="97"/>
      <c r="F98" s="11" t="s">
        <v>141</v>
      </c>
      <c r="G98" s="92" t="s">
        <v>13</v>
      </c>
      <c r="H98" s="11"/>
    </row>
    <row r="99" spans="1:8" x14ac:dyDescent="0.3">
      <c r="A99" s="88">
        <v>45531.354305555556</v>
      </c>
      <c r="B99" s="11" t="s">
        <v>766</v>
      </c>
      <c r="C99" s="88">
        <v>45531.41810185185</v>
      </c>
      <c r="D99" s="97">
        <v>4427.41</v>
      </c>
      <c r="E99" s="97"/>
      <c r="F99" s="11" t="s">
        <v>141</v>
      </c>
      <c r="G99" s="92" t="s">
        <v>13</v>
      </c>
      <c r="H99" s="11"/>
    </row>
    <row r="100" spans="1:8" x14ac:dyDescent="0.3">
      <c r="A100" s="88">
        <v>45531.354004629633</v>
      </c>
      <c r="B100" s="11" t="s">
        <v>518</v>
      </c>
      <c r="C100" s="88">
        <v>45531.41810185185</v>
      </c>
      <c r="D100" s="97">
        <v>2757.14</v>
      </c>
      <c r="E100" s="97"/>
      <c r="F100" s="11" t="s">
        <v>141</v>
      </c>
      <c r="G100" s="92" t="s">
        <v>13</v>
      </c>
      <c r="H100" s="11"/>
    </row>
    <row r="101" spans="1:8" x14ac:dyDescent="0.3">
      <c r="A101" s="88">
        <v>45531.353993055556</v>
      </c>
      <c r="B101" s="11" t="s">
        <v>86</v>
      </c>
      <c r="C101" s="88">
        <v>45531.41810185185</v>
      </c>
      <c r="D101" s="97">
        <v>4360.6499999999996</v>
      </c>
      <c r="E101" s="97"/>
      <c r="F101" s="11" t="s">
        <v>141</v>
      </c>
      <c r="G101" s="92" t="s">
        <v>13</v>
      </c>
      <c r="H101" s="11"/>
    </row>
    <row r="102" spans="1:8" x14ac:dyDescent="0.3">
      <c r="A102" s="88">
        <v>45531.354131944441</v>
      </c>
      <c r="B102" s="11" t="s">
        <v>78</v>
      </c>
      <c r="C102" s="88">
        <v>45531.418113425927</v>
      </c>
      <c r="D102" s="97">
        <v>4644.59</v>
      </c>
      <c r="E102" s="97"/>
      <c r="F102" s="11" t="s">
        <v>141</v>
      </c>
      <c r="G102" s="92" t="s">
        <v>13</v>
      </c>
      <c r="H102" s="11"/>
    </row>
    <row r="103" spans="1:8" x14ac:dyDescent="0.3">
      <c r="A103" s="88">
        <v>45531.354479166665</v>
      </c>
      <c r="B103" s="11" t="s">
        <v>89</v>
      </c>
      <c r="C103" s="88">
        <v>45531.418124999997</v>
      </c>
      <c r="D103" s="97">
        <v>5314.33</v>
      </c>
      <c r="E103" s="97"/>
      <c r="F103" s="11" t="s">
        <v>141</v>
      </c>
      <c r="G103" s="92" t="s">
        <v>13</v>
      </c>
      <c r="H103" s="11"/>
    </row>
    <row r="104" spans="1:8" x14ac:dyDescent="0.3">
      <c r="A104" s="88">
        <v>45531.354270833333</v>
      </c>
      <c r="B104" s="11" t="s">
        <v>82</v>
      </c>
      <c r="C104" s="88">
        <v>45531.418124999997</v>
      </c>
      <c r="D104" s="97">
        <v>6258.03</v>
      </c>
      <c r="E104" s="97"/>
      <c r="F104" s="11" t="s">
        <v>141</v>
      </c>
      <c r="G104" s="92" t="s">
        <v>13</v>
      </c>
      <c r="H104" s="11"/>
    </row>
    <row r="105" spans="1:8" x14ac:dyDescent="0.3">
      <c r="A105" s="88">
        <v>45531.354085648149</v>
      </c>
      <c r="B105" s="11" t="s">
        <v>83</v>
      </c>
      <c r="C105" s="88">
        <v>45531.418124999997</v>
      </c>
      <c r="D105" s="97">
        <v>4604.76</v>
      </c>
      <c r="E105" s="97"/>
      <c r="F105" s="11" t="s">
        <v>141</v>
      </c>
      <c r="G105" s="92" t="s">
        <v>13</v>
      </c>
      <c r="H105" s="11"/>
    </row>
    <row r="106" spans="1:8" x14ac:dyDescent="0.3">
      <c r="A106" s="88">
        <v>45531.354027777779</v>
      </c>
      <c r="B106" s="11" t="s">
        <v>72</v>
      </c>
      <c r="C106" s="88">
        <v>45531.418136574073</v>
      </c>
      <c r="D106" s="97">
        <v>4521.55</v>
      </c>
      <c r="E106" s="97"/>
      <c r="F106" s="11" t="s">
        <v>141</v>
      </c>
      <c r="G106" s="92" t="s">
        <v>13</v>
      </c>
      <c r="H106" s="11"/>
    </row>
    <row r="107" spans="1:8" x14ac:dyDescent="0.3">
      <c r="A107" s="88">
        <v>45531.354178240741</v>
      </c>
      <c r="B107" s="11" t="s">
        <v>75</v>
      </c>
      <c r="C107" s="88">
        <v>45531.41814814815</v>
      </c>
      <c r="D107" s="97">
        <v>5710.68</v>
      </c>
      <c r="E107" s="97"/>
      <c r="F107" s="11" t="s">
        <v>141</v>
      </c>
      <c r="G107" s="92" t="s">
        <v>13</v>
      </c>
      <c r="H107" s="11"/>
    </row>
    <row r="108" spans="1:8" x14ac:dyDescent="0.3">
      <c r="A108" s="88">
        <v>45531.354467592595</v>
      </c>
      <c r="B108" s="11" t="s">
        <v>80</v>
      </c>
      <c r="C108" s="88">
        <v>45531.41815972222</v>
      </c>
      <c r="D108" s="97">
        <v>4900.99</v>
      </c>
      <c r="E108" s="97"/>
      <c r="F108" s="11" t="s">
        <v>141</v>
      </c>
      <c r="G108" s="92" t="s">
        <v>13</v>
      </c>
      <c r="H108" s="11"/>
    </row>
    <row r="109" spans="1:8" x14ac:dyDescent="0.3">
      <c r="A109" s="88">
        <v>45531.354155092595</v>
      </c>
      <c r="B109" s="11" t="s">
        <v>238</v>
      </c>
      <c r="C109" s="88">
        <v>45531.418171296296</v>
      </c>
      <c r="D109" s="97">
        <v>5570.28</v>
      </c>
      <c r="E109" s="97"/>
      <c r="F109" s="11" t="s">
        <v>141</v>
      </c>
      <c r="G109" s="92" t="s">
        <v>13</v>
      </c>
      <c r="H109" s="11"/>
    </row>
    <row r="110" spans="1:8" x14ac:dyDescent="0.3">
      <c r="A110" s="88">
        <v>45531.354120370372</v>
      </c>
      <c r="B110" s="11" t="s">
        <v>517</v>
      </c>
      <c r="C110" s="88">
        <v>45531.418171296296</v>
      </c>
      <c r="D110" s="97">
        <v>5498.07</v>
      </c>
      <c r="E110" s="97"/>
      <c r="F110" s="11" t="s">
        <v>141</v>
      </c>
      <c r="G110" s="92" t="s">
        <v>13</v>
      </c>
      <c r="H110" s="11"/>
    </row>
    <row r="111" spans="1:8" x14ac:dyDescent="0.3">
      <c r="A111" s="88">
        <v>45531.354328703703</v>
      </c>
      <c r="B111" s="11" t="s">
        <v>235</v>
      </c>
      <c r="C111" s="88">
        <v>45531.418194444443</v>
      </c>
      <c r="D111" s="97">
        <v>4662.01</v>
      </c>
      <c r="E111" s="97"/>
      <c r="F111" s="11" t="s">
        <v>141</v>
      </c>
      <c r="G111" s="92" t="s">
        <v>13</v>
      </c>
      <c r="H111" s="11"/>
    </row>
    <row r="112" spans="1:8" x14ac:dyDescent="0.3">
      <c r="A112" s="88">
        <v>45531.35429398148</v>
      </c>
      <c r="B112" s="11" t="s">
        <v>90</v>
      </c>
      <c r="C112" s="88">
        <v>45531.418194444443</v>
      </c>
      <c r="D112" s="97">
        <v>5158.47</v>
      </c>
      <c r="E112" s="97"/>
      <c r="F112" s="11" t="s">
        <v>141</v>
      </c>
      <c r="G112" s="92" t="s">
        <v>13</v>
      </c>
      <c r="H112" s="11"/>
    </row>
    <row r="113" spans="1:8" x14ac:dyDescent="0.3">
      <c r="A113" s="88">
        <v>45531.35428240741</v>
      </c>
      <c r="B113" s="11" t="s">
        <v>93</v>
      </c>
      <c r="C113" s="88">
        <v>45531.418194444443</v>
      </c>
      <c r="D113" s="97">
        <v>4888.08</v>
      </c>
      <c r="E113" s="97"/>
      <c r="F113" s="11" t="s">
        <v>141</v>
      </c>
      <c r="G113" s="92" t="s">
        <v>13</v>
      </c>
      <c r="H113" s="11"/>
    </row>
    <row r="114" spans="1:8" x14ac:dyDescent="0.3">
      <c r="A114" s="88">
        <v>45531.353981481479</v>
      </c>
      <c r="B114" s="11" t="s">
        <v>94</v>
      </c>
      <c r="C114" s="88">
        <v>45531.418194444443</v>
      </c>
      <c r="D114" s="97">
        <v>5196.46</v>
      </c>
      <c r="E114" s="97"/>
      <c r="F114" s="11" t="s">
        <v>141</v>
      </c>
      <c r="G114" s="92" t="s">
        <v>13</v>
      </c>
      <c r="H114" s="11"/>
    </row>
    <row r="115" spans="1:8" x14ac:dyDescent="0.3">
      <c r="A115" s="88">
        <v>45531.354375000003</v>
      </c>
      <c r="B115" s="11" t="s">
        <v>97</v>
      </c>
      <c r="C115" s="88">
        <v>45531.418206018519</v>
      </c>
      <c r="D115" s="97">
        <v>4952.62</v>
      </c>
      <c r="E115" s="97"/>
      <c r="F115" s="11" t="s">
        <v>141</v>
      </c>
      <c r="G115" s="92" t="s">
        <v>13</v>
      </c>
      <c r="H115" s="11"/>
    </row>
    <row r="116" spans="1:8" x14ac:dyDescent="0.3">
      <c r="A116" s="88">
        <v>45531.354155092595</v>
      </c>
      <c r="B116" s="11" t="s">
        <v>99</v>
      </c>
      <c r="C116" s="88">
        <v>45531.418252314812</v>
      </c>
      <c r="D116" s="97">
        <v>4630.2</v>
      </c>
      <c r="E116" s="97"/>
      <c r="F116" s="11" t="s">
        <v>141</v>
      </c>
      <c r="G116" s="92" t="s">
        <v>13</v>
      </c>
      <c r="H116" s="11"/>
    </row>
    <row r="117" spans="1:8" x14ac:dyDescent="0.3">
      <c r="A117" s="88">
        <v>45531.354363425926</v>
      </c>
      <c r="B117" s="11" t="s">
        <v>100</v>
      </c>
      <c r="C117" s="88">
        <v>45531.418263888889</v>
      </c>
      <c r="D117" s="97">
        <v>2785.18</v>
      </c>
      <c r="E117" s="97"/>
      <c r="F117" s="11" t="s">
        <v>141</v>
      </c>
      <c r="G117" s="92" t="s">
        <v>13</v>
      </c>
      <c r="H117" s="11"/>
    </row>
    <row r="118" spans="1:8" x14ac:dyDescent="0.3">
      <c r="A118" s="88">
        <v>45531.354351851849</v>
      </c>
      <c r="B118" s="11" t="s">
        <v>79</v>
      </c>
      <c r="C118" s="88">
        <v>45531.418263888889</v>
      </c>
      <c r="D118" s="97">
        <v>6162.44</v>
      </c>
      <c r="E118" s="97"/>
      <c r="F118" s="11" t="s">
        <v>141</v>
      </c>
      <c r="G118" s="92" t="s">
        <v>13</v>
      </c>
      <c r="H118" s="11"/>
    </row>
    <row r="119" spans="1:8" x14ac:dyDescent="0.3">
      <c r="A119" s="88">
        <v>45531.354166666664</v>
      </c>
      <c r="B119" s="11" t="s">
        <v>85</v>
      </c>
      <c r="C119" s="88">
        <v>45531.418263888889</v>
      </c>
      <c r="D119" s="97">
        <v>5078.92</v>
      </c>
      <c r="E119" s="97"/>
      <c r="F119" s="11" t="s">
        <v>141</v>
      </c>
      <c r="G119" s="92" t="s">
        <v>13</v>
      </c>
      <c r="H119" s="11"/>
    </row>
    <row r="120" spans="1:8" x14ac:dyDescent="0.3">
      <c r="A120" s="88">
        <v>45531.354456018518</v>
      </c>
      <c r="B120" s="11" t="s">
        <v>76</v>
      </c>
      <c r="C120" s="88">
        <v>45531.418321759258</v>
      </c>
      <c r="D120" s="97">
        <v>5108.6899999999996</v>
      </c>
      <c r="E120" s="97"/>
      <c r="F120" s="11" t="s">
        <v>141</v>
      </c>
      <c r="G120" s="92" t="s">
        <v>13</v>
      </c>
      <c r="H120" s="11"/>
    </row>
    <row r="121" spans="1:8" x14ac:dyDescent="0.3">
      <c r="A121" s="89">
        <v>45532.001215277778</v>
      </c>
      <c r="B121" s="19" t="s">
        <v>722</v>
      </c>
      <c r="C121" s="89">
        <v>45532.001226851855</v>
      </c>
      <c r="D121" s="98"/>
      <c r="E121" s="98">
        <v>6840</v>
      </c>
      <c r="F121" s="19" t="s">
        <v>838</v>
      </c>
      <c r="G121" s="19" t="s">
        <v>9</v>
      </c>
      <c r="H121" s="19"/>
    </row>
    <row r="122" spans="1:8" x14ac:dyDescent="0.3">
      <c r="A122" s="89">
        <v>45532.294120370374</v>
      </c>
      <c r="B122" s="19" t="s">
        <v>127</v>
      </c>
      <c r="C122" s="89">
        <v>45532.294120370374</v>
      </c>
      <c r="D122" s="98"/>
      <c r="E122" s="98">
        <v>4800</v>
      </c>
      <c r="F122" s="19" t="s">
        <v>839</v>
      </c>
      <c r="G122" s="19" t="s">
        <v>9</v>
      </c>
      <c r="H122" s="19"/>
    </row>
    <row r="123" spans="1:8" x14ac:dyDescent="0.3">
      <c r="A123" s="89">
        <v>45532.294120370374</v>
      </c>
      <c r="B123" s="19" t="s">
        <v>127</v>
      </c>
      <c r="C123" s="89">
        <v>45532.294120370374</v>
      </c>
      <c r="D123" s="98"/>
      <c r="E123" s="98">
        <v>13608</v>
      </c>
      <c r="F123" s="19" t="s">
        <v>840</v>
      </c>
      <c r="G123" s="19" t="s">
        <v>9</v>
      </c>
      <c r="H123" s="19"/>
    </row>
    <row r="124" spans="1:8" x14ac:dyDescent="0.3">
      <c r="A124" s="89">
        <v>45532.299074074072</v>
      </c>
      <c r="B124" s="19" t="s">
        <v>127</v>
      </c>
      <c r="C124" s="89">
        <v>45532.299074074072</v>
      </c>
      <c r="D124" s="98"/>
      <c r="E124" s="98">
        <v>5520</v>
      </c>
      <c r="F124" s="19" t="s">
        <v>841</v>
      </c>
      <c r="G124" s="19" t="s">
        <v>9</v>
      </c>
      <c r="H124" s="19"/>
    </row>
    <row r="125" spans="1:8" x14ac:dyDescent="0.3">
      <c r="A125" s="89">
        <v>45532.30091435185</v>
      </c>
      <c r="B125" s="19" t="s">
        <v>127</v>
      </c>
      <c r="C125" s="89">
        <v>45532.30091435185</v>
      </c>
      <c r="D125" s="98"/>
      <c r="E125" s="98">
        <v>10008</v>
      </c>
      <c r="F125" s="19" t="s">
        <v>842</v>
      </c>
      <c r="G125" s="19" t="s">
        <v>9</v>
      </c>
      <c r="H125" s="19"/>
    </row>
    <row r="126" spans="1:8" x14ac:dyDescent="0.3">
      <c r="A126" s="89">
        <v>45532.317361111112</v>
      </c>
      <c r="B126" s="19" t="s">
        <v>133</v>
      </c>
      <c r="C126" s="89">
        <v>45532.317361111112</v>
      </c>
      <c r="D126" s="98"/>
      <c r="E126" s="98">
        <v>447.55</v>
      </c>
      <c r="F126" s="19" t="s">
        <v>844</v>
      </c>
      <c r="G126" s="19" t="s">
        <v>9</v>
      </c>
      <c r="H126" s="19"/>
    </row>
    <row r="127" spans="1:8" x14ac:dyDescent="0.3">
      <c r="A127" s="89">
        <v>45532.414722222224</v>
      </c>
      <c r="B127" s="19" t="s">
        <v>162</v>
      </c>
      <c r="C127" s="89">
        <v>45532.414722222224</v>
      </c>
      <c r="D127" s="98"/>
      <c r="E127" s="98">
        <v>13248</v>
      </c>
      <c r="F127" s="19" t="s">
        <v>845</v>
      </c>
      <c r="G127" s="19" t="s">
        <v>9</v>
      </c>
      <c r="H127" s="19"/>
    </row>
    <row r="128" spans="1:8" x14ac:dyDescent="0.3">
      <c r="A128" s="89">
        <v>45532.580335648148</v>
      </c>
      <c r="B128" s="19" t="s">
        <v>131</v>
      </c>
      <c r="C128" s="89">
        <v>45532.580335648148</v>
      </c>
      <c r="D128" s="98"/>
      <c r="E128" s="98">
        <v>5940</v>
      </c>
      <c r="F128" s="19" t="s">
        <v>846</v>
      </c>
      <c r="G128" s="19" t="s">
        <v>9</v>
      </c>
      <c r="H128" s="19"/>
    </row>
    <row r="129" spans="1:8" x14ac:dyDescent="0.3">
      <c r="A129" s="89">
        <v>45532.672465277778</v>
      </c>
      <c r="B129" s="19" t="s">
        <v>125</v>
      </c>
      <c r="C129" s="89">
        <v>45532.672465277778</v>
      </c>
      <c r="D129" s="98"/>
      <c r="E129" s="98">
        <v>5292</v>
      </c>
      <c r="F129" s="19" t="s">
        <v>847</v>
      </c>
      <c r="G129" s="19" t="s">
        <v>9</v>
      </c>
      <c r="H129" s="19"/>
    </row>
    <row r="130" spans="1:8" x14ac:dyDescent="0.3">
      <c r="A130" s="90">
        <v>45532.813402777778</v>
      </c>
      <c r="B130" s="22" t="s">
        <v>566</v>
      </c>
      <c r="C130" s="90">
        <v>45532.813402777778</v>
      </c>
      <c r="D130" s="99">
        <v>5616</v>
      </c>
      <c r="E130" s="99"/>
      <c r="F130" s="22" t="s">
        <v>848</v>
      </c>
      <c r="G130" s="22" t="s">
        <v>10</v>
      </c>
      <c r="H130" s="22"/>
    </row>
    <row r="131" spans="1:8" x14ac:dyDescent="0.3">
      <c r="A131" s="88">
        <v>45532.812418981484</v>
      </c>
      <c r="B131" s="11" t="s">
        <v>240</v>
      </c>
      <c r="C131" s="88">
        <v>45533.293622685182</v>
      </c>
      <c r="D131" s="97">
        <v>5334.76</v>
      </c>
      <c r="E131" s="97"/>
      <c r="F131" s="11" t="s">
        <v>141</v>
      </c>
      <c r="G131" s="92" t="s">
        <v>13</v>
      </c>
      <c r="H131" s="11"/>
    </row>
    <row r="132" spans="1:8" x14ac:dyDescent="0.3">
      <c r="A132" s="88">
        <v>45532.812476851854</v>
      </c>
      <c r="B132" s="11" t="s">
        <v>732</v>
      </c>
      <c r="C132" s="88">
        <v>45533.293692129628</v>
      </c>
      <c r="D132" s="97">
        <v>3101.09</v>
      </c>
      <c r="E132" s="97"/>
      <c r="F132" s="11" t="s">
        <v>141</v>
      </c>
      <c r="G132" s="92" t="s">
        <v>13</v>
      </c>
      <c r="H132" s="11"/>
    </row>
    <row r="133" spans="1:8" x14ac:dyDescent="0.3">
      <c r="A133" s="88">
        <v>45532.813935185186</v>
      </c>
      <c r="B133" s="11" t="s">
        <v>297</v>
      </c>
      <c r="C133" s="88">
        <v>45533.293854166666</v>
      </c>
      <c r="D133" s="97">
        <v>192.07</v>
      </c>
      <c r="E133" s="97"/>
      <c r="F133" s="11" t="s">
        <v>304</v>
      </c>
      <c r="G133" s="11" t="s">
        <v>583</v>
      </c>
      <c r="H133" s="11"/>
    </row>
    <row r="134" spans="1:8" x14ac:dyDescent="0.3">
      <c r="A134" s="88">
        <v>45532.812384259261</v>
      </c>
      <c r="B134" s="11" t="s">
        <v>96</v>
      </c>
      <c r="C134" s="88">
        <v>45533.293854166666</v>
      </c>
      <c r="D134" s="97">
        <v>5658.36</v>
      </c>
      <c r="E134" s="97"/>
      <c r="F134" s="11" t="s">
        <v>141</v>
      </c>
      <c r="G134" s="92" t="s">
        <v>13</v>
      </c>
      <c r="H134" s="11"/>
    </row>
    <row r="135" spans="1:8" x14ac:dyDescent="0.3">
      <c r="A135" s="88">
        <v>45532.812442129631</v>
      </c>
      <c r="B135" s="11" t="s">
        <v>95</v>
      </c>
      <c r="C135" s="88">
        <v>45533.293912037036</v>
      </c>
      <c r="D135" s="97">
        <v>5101.4399999999996</v>
      </c>
      <c r="E135" s="97"/>
      <c r="F135" s="11" t="s">
        <v>141</v>
      </c>
      <c r="G135" s="92" t="s">
        <v>13</v>
      </c>
      <c r="H135" s="11"/>
    </row>
    <row r="136" spans="1:8" x14ac:dyDescent="0.3">
      <c r="A136" s="88">
        <v>45532.812384259261</v>
      </c>
      <c r="B136" s="11" t="s">
        <v>843</v>
      </c>
      <c r="C136" s="88">
        <v>45533.293981481482</v>
      </c>
      <c r="D136" s="97">
        <v>4408.7</v>
      </c>
      <c r="E136" s="97"/>
      <c r="F136" s="11" t="s">
        <v>141</v>
      </c>
      <c r="G136" s="92" t="s">
        <v>13</v>
      </c>
      <c r="H136" s="11"/>
    </row>
    <row r="137" spans="1:8" x14ac:dyDescent="0.3">
      <c r="A137" s="88">
        <v>45532.812407407408</v>
      </c>
      <c r="B137" s="11" t="s">
        <v>87</v>
      </c>
      <c r="C137" s="88">
        <v>45533.293993055559</v>
      </c>
      <c r="D137" s="97">
        <v>5123.6000000000004</v>
      </c>
      <c r="E137" s="97"/>
      <c r="F137" s="11" t="s">
        <v>141</v>
      </c>
      <c r="G137" s="92" t="s">
        <v>13</v>
      </c>
      <c r="H137" s="11"/>
    </row>
    <row r="138" spans="1:8" x14ac:dyDescent="0.3">
      <c r="A138" s="88">
        <v>45532.812384259261</v>
      </c>
      <c r="B138" s="11" t="s">
        <v>73</v>
      </c>
      <c r="C138" s="88">
        <v>45533.294027777774</v>
      </c>
      <c r="D138" s="97">
        <v>4503.12</v>
      </c>
      <c r="E138" s="97"/>
      <c r="F138" s="11" t="s">
        <v>141</v>
      </c>
      <c r="G138" s="92" t="s">
        <v>13</v>
      </c>
      <c r="H138" s="11"/>
    </row>
    <row r="139" spans="1:8" x14ac:dyDescent="0.3">
      <c r="A139" s="88">
        <v>45532.812407407408</v>
      </c>
      <c r="B139" s="11" t="s">
        <v>146</v>
      </c>
      <c r="C139" s="88">
        <v>45533.294120370374</v>
      </c>
      <c r="D139" s="97">
        <v>4810.6400000000003</v>
      </c>
      <c r="E139" s="97"/>
      <c r="F139" s="11" t="s">
        <v>141</v>
      </c>
      <c r="G139" s="92" t="s">
        <v>13</v>
      </c>
      <c r="H139" s="11"/>
    </row>
    <row r="140" spans="1:8" x14ac:dyDescent="0.3">
      <c r="A140" s="88">
        <v>45532.8124537037</v>
      </c>
      <c r="B140" s="11" t="s">
        <v>81</v>
      </c>
      <c r="C140" s="88">
        <v>45533.294340277775</v>
      </c>
      <c r="D140" s="97">
        <v>4631.17</v>
      </c>
      <c r="E140" s="97"/>
      <c r="F140" s="11" t="s">
        <v>141</v>
      </c>
      <c r="G140" s="92" t="s">
        <v>13</v>
      </c>
      <c r="H140" s="11"/>
    </row>
    <row r="141" spans="1:8" x14ac:dyDescent="0.3">
      <c r="A141" s="88">
        <v>45532.812476851854</v>
      </c>
      <c r="B141" s="11" t="s">
        <v>260</v>
      </c>
      <c r="C141" s="88">
        <v>45533.294421296298</v>
      </c>
      <c r="D141" s="97">
        <v>5531.08</v>
      </c>
      <c r="E141" s="97"/>
      <c r="F141" s="11" t="s">
        <v>141</v>
      </c>
      <c r="G141" s="92" t="s">
        <v>13</v>
      </c>
      <c r="H141" s="11"/>
    </row>
    <row r="142" spans="1:8" x14ac:dyDescent="0.3">
      <c r="A142" s="89">
        <v>45533.303935185184</v>
      </c>
      <c r="B142" s="19" t="s">
        <v>278</v>
      </c>
      <c r="C142" s="89">
        <v>45533.303935185184</v>
      </c>
      <c r="D142" s="98"/>
      <c r="E142" s="98">
        <v>16008</v>
      </c>
      <c r="F142" s="19" t="s">
        <v>849</v>
      </c>
      <c r="G142" s="19" t="s">
        <v>9</v>
      </c>
      <c r="H142" s="19"/>
    </row>
    <row r="143" spans="1:8" x14ac:dyDescent="0.3">
      <c r="A143" s="89">
        <v>45533.309421296297</v>
      </c>
      <c r="B143" s="19" t="s">
        <v>128</v>
      </c>
      <c r="C143" s="89">
        <v>45533.309421296297</v>
      </c>
      <c r="D143" s="98"/>
      <c r="E143" s="98">
        <v>10032</v>
      </c>
      <c r="F143" s="19" t="s">
        <v>850</v>
      </c>
      <c r="G143" s="19" t="s">
        <v>9</v>
      </c>
      <c r="H143" s="19"/>
    </row>
    <row r="144" spans="1:8" x14ac:dyDescent="0.3">
      <c r="A144" s="89">
        <v>45533.318831018521</v>
      </c>
      <c r="B144" s="19" t="s">
        <v>126</v>
      </c>
      <c r="C144" s="89">
        <v>45533.318831018521</v>
      </c>
      <c r="D144" s="98"/>
      <c r="E144" s="98">
        <v>6426</v>
      </c>
      <c r="F144" s="19" t="s">
        <v>851</v>
      </c>
      <c r="G144" s="19" t="s">
        <v>9</v>
      </c>
      <c r="H144" s="19"/>
    </row>
    <row r="145" spans="1:8" x14ac:dyDescent="0.3">
      <c r="A145" s="89">
        <v>45534.299432870372</v>
      </c>
      <c r="B145" s="19" t="s">
        <v>282</v>
      </c>
      <c r="C145" s="89">
        <v>45534.299432870372</v>
      </c>
      <c r="D145" s="98"/>
      <c r="E145" s="98">
        <v>9828</v>
      </c>
      <c r="F145" s="19"/>
      <c r="G145" s="19" t="s">
        <v>9</v>
      </c>
      <c r="H145" s="19"/>
    </row>
    <row r="146" spans="1:8" x14ac:dyDescent="0.3">
      <c r="A146" s="89">
        <v>45534.322870370372</v>
      </c>
      <c r="B146" s="19" t="s">
        <v>243</v>
      </c>
      <c r="C146" s="89">
        <v>45534.322870370372</v>
      </c>
      <c r="D146" s="98"/>
      <c r="E146" s="98">
        <v>11880</v>
      </c>
      <c r="F146" s="19" t="s">
        <v>852</v>
      </c>
      <c r="G146" s="19" t="s">
        <v>9</v>
      </c>
      <c r="H146" s="19"/>
    </row>
    <row r="147" spans="1:8" x14ac:dyDescent="0.3">
      <c r="A147" s="89">
        <v>45534.60465277778</v>
      </c>
      <c r="B147" s="19" t="s">
        <v>132</v>
      </c>
      <c r="C147" s="89">
        <v>45534.60465277778</v>
      </c>
      <c r="D147" s="98"/>
      <c r="E147" s="98">
        <v>11880</v>
      </c>
      <c r="F147" s="19" t="s">
        <v>132</v>
      </c>
      <c r="G147" s="19" t="s">
        <v>9</v>
      </c>
      <c r="H147" s="19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6" zoomScale="85" zoomScaleNormal="85" workbookViewId="0">
      <selection activeCell="G6" sqref="G6"/>
    </sheetView>
  </sheetViews>
  <sheetFormatPr baseColWidth="10" defaultColWidth="11.21875" defaultRowHeight="14.4" x14ac:dyDescent="0.3"/>
  <cols>
    <col min="1" max="1" width="15.33203125" bestFit="1" customWidth="1"/>
    <col min="2" max="2" width="34.109375" bestFit="1" customWidth="1"/>
    <col min="3" max="3" width="15.33203125" style="4" bestFit="1" customWidth="1"/>
    <col min="4" max="4" width="11.5546875" style="24" bestFit="1" customWidth="1"/>
    <col min="5" max="5" width="11.5546875" style="25" bestFit="1" customWidth="1"/>
    <col min="6" max="6" width="78.109375" style="27" bestFit="1" customWidth="1"/>
    <col min="7" max="7" width="17.21875" style="28" bestFit="1" customWidth="1"/>
    <col min="8" max="8" width="11.21875" style="28" bestFit="1" customWidth="1"/>
    <col min="9" max="9" width="33.21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87">
        <v>45536.072280092594</v>
      </c>
      <c r="B2" s="15" t="s">
        <v>69</v>
      </c>
      <c r="C2" s="87">
        <v>45536.07230324074</v>
      </c>
      <c r="D2" s="96">
        <v>7.2</v>
      </c>
      <c r="E2" s="96"/>
      <c r="F2" s="80" t="s">
        <v>137</v>
      </c>
      <c r="G2" s="80" t="s">
        <v>8</v>
      </c>
      <c r="H2" s="15"/>
    </row>
    <row r="3" spans="1:8" x14ac:dyDescent="0.3">
      <c r="A3" s="87">
        <v>45537.262858796297</v>
      </c>
      <c r="B3" s="15" t="s">
        <v>102</v>
      </c>
      <c r="C3" s="87">
        <v>45537.262858796297</v>
      </c>
      <c r="D3" s="96">
        <v>432</v>
      </c>
      <c r="E3" s="96"/>
      <c r="F3" s="80" t="s">
        <v>853</v>
      </c>
      <c r="G3" s="15" t="s">
        <v>24</v>
      </c>
      <c r="H3" s="15"/>
    </row>
    <row r="4" spans="1:8" x14ac:dyDescent="0.3">
      <c r="A4" s="89">
        <v>45537.310497685183</v>
      </c>
      <c r="B4" s="19" t="s">
        <v>199</v>
      </c>
      <c r="C4" s="89">
        <v>45537.310497685183</v>
      </c>
      <c r="D4" s="98"/>
      <c r="E4" s="98">
        <v>12840</v>
      </c>
      <c r="F4" s="19" t="s">
        <v>854</v>
      </c>
      <c r="G4" s="19" t="s">
        <v>9</v>
      </c>
      <c r="H4" s="19"/>
    </row>
    <row r="5" spans="1:8" x14ac:dyDescent="0.3">
      <c r="A5" s="89">
        <v>45537.328483796293</v>
      </c>
      <c r="B5" s="19" t="s">
        <v>441</v>
      </c>
      <c r="C5" s="89">
        <v>45537.328483796293</v>
      </c>
      <c r="D5" s="98"/>
      <c r="E5" s="98">
        <v>16320</v>
      </c>
      <c r="F5" s="19" t="s">
        <v>855</v>
      </c>
      <c r="G5" s="19" t="s">
        <v>9</v>
      </c>
      <c r="H5" s="19"/>
    </row>
    <row r="6" spans="1:8" x14ac:dyDescent="0.3">
      <c r="A6" s="90">
        <v>45537.540555555555</v>
      </c>
      <c r="B6" s="22" t="s">
        <v>170</v>
      </c>
      <c r="C6" s="90">
        <v>45537.540555555555</v>
      </c>
      <c r="D6" s="99">
        <v>10800</v>
      </c>
      <c r="E6" s="99"/>
      <c r="F6" s="22" t="s">
        <v>856</v>
      </c>
      <c r="G6" s="22" t="s">
        <v>1083</v>
      </c>
      <c r="H6" s="22"/>
    </row>
    <row r="7" spans="1:8" x14ac:dyDescent="0.3">
      <c r="A7" s="90">
        <v>45537.540243055555</v>
      </c>
      <c r="B7" s="22" t="s">
        <v>171</v>
      </c>
      <c r="C7" s="90">
        <v>45538.002523148149</v>
      </c>
      <c r="D7" s="99">
        <v>420</v>
      </c>
      <c r="E7" s="99"/>
      <c r="F7" s="22" t="s">
        <v>857</v>
      </c>
      <c r="G7" s="22" t="s">
        <v>10</v>
      </c>
      <c r="H7" s="22"/>
    </row>
    <row r="8" spans="1:8" x14ac:dyDescent="0.3">
      <c r="A8" s="88">
        <v>45537.541134259256</v>
      </c>
      <c r="B8" s="11" t="s">
        <v>122</v>
      </c>
      <c r="C8" s="88">
        <v>45538.002534722225</v>
      </c>
      <c r="D8" s="97">
        <v>178.2</v>
      </c>
      <c r="E8" s="97"/>
      <c r="F8" s="11" t="s">
        <v>83</v>
      </c>
      <c r="G8" s="92" t="s">
        <v>62</v>
      </c>
      <c r="H8" s="11"/>
    </row>
    <row r="9" spans="1:8" x14ac:dyDescent="0.3">
      <c r="A9" s="88">
        <v>45537.54111111111</v>
      </c>
      <c r="B9" s="11" t="s">
        <v>115</v>
      </c>
      <c r="C9" s="88">
        <v>45538.002534722225</v>
      </c>
      <c r="D9" s="97">
        <v>549.16</v>
      </c>
      <c r="E9" s="97"/>
      <c r="F9" s="11" t="s">
        <v>147</v>
      </c>
      <c r="G9" s="92" t="s">
        <v>62</v>
      </c>
      <c r="H9" s="11"/>
    </row>
    <row r="10" spans="1:8" x14ac:dyDescent="0.3">
      <c r="A10" s="90">
        <v>45537.540208333332</v>
      </c>
      <c r="B10" s="22" t="s">
        <v>171</v>
      </c>
      <c r="C10" s="90">
        <v>45538.002534722225</v>
      </c>
      <c r="D10" s="99">
        <v>840</v>
      </c>
      <c r="E10" s="99"/>
      <c r="F10" s="22" t="s">
        <v>858</v>
      </c>
      <c r="G10" s="22" t="s">
        <v>10</v>
      </c>
      <c r="H10" s="22"/>
    </row>
    <row r="11" spans="1:8" x14ac:dyDescent="0.3">
      <c r="A11" s="90">
        <v>45537.540254629632</v>
      </c>
      <c r="B11" s="22" t="s">
        <v>171</v>
      </c>
      <c r="C11" s="90">
        <v>45538.002546296295</v>
      </c>
      <c r="D11" s="99">
        <v>6124.8</v>
      </c>
      <c r="E11" s="99"/>
      <c r="F11" s="22" t="s">
        <v>859</v>
      </c>
      <c r="G11" s="22" t="s">
        <v>10</v>
      </c>
      <c r="H11" s="22"/>
    </row>
    <row r="12" spans="1:8" x14ac:dyDescent="0.3">
      <c r="A12" s="90">
        <v>45537.540243055555</v>
      </c>
      <c r="B12" s="22" t="s">
        <v>171</v>
      </c>
      <c r="C12" s="90">
        <v>45538.002546296295</v>
      </c>
      <c r="D12" s="99">
        <v>5550</v>
      </c>
      <c r="E12" s="99"/>
      <c r="F12" s="22" t="s">
        <v>857</v>
      </c>
      <c r="G12" s="22" t="s">
        <v>10</v>
      </c>
      <c r="H12" s="22"/>
    </row>
    <row r="13" spans="1:8" x14ac:dyDescent="0.3">
      <c r="A13" s="88">
        <v>45537.541319444441</v>
      </c>
      <c r="B13" s="11" t="s">
        <v>113</v>
      </c>
      <c r="C13" s="88">
        <v>45538.002557870372</v>
      </c>
      <c r="D13" s="97">
        <v>329</v>
      </c>
      <c r="E13" s="97"/>
      <c r="F13" s="11" t="s">
        <v>90</v>
      </c>
      <c r="G13" s="92" t="s">
        <v>62</v>
      </c>
      <c r="H13" s="11"/>
    </row>
    <row r="14" spans="1:8" x14ac:dyDescent="0.3">
      <c r="A14" s="88">
        <v>45537.541064814817</v>
      </c>
      <c r="B14" s="11" t="s">
        <v>119</v>
      </c>
      <c r="C14" s="88">
        <v>45538.002557870372</v>
      </c>
      <c r="D14" s="97">
        <v>649.78</v>
      </c>
      <c r="E14" s="97"/>
      <c r="F14" s="11" t="s">
        <v>85</v>
      </c>
      <c r="G14" s="92" t="s">
        <v>62</v>
      </c>
      <c r="H14" s="11"/>
    </row>
    <row r="15" spans="1:8" x14ac:dyDescent="0.3">
      <c r="A15" s="90">
        <v>45537.540277777778</v>
      </c>
      <c r="B15" s="22" t="s">
        <v>171</v>
      </c>
      <c r="C15" s="90">
        <v>45538.002557870372</v>
      </c>
      <c r="D15" s="99">
        <v>4306.8</v>
      </c>
      <c r="E15" s="99"/>
      <c r="F15" s="22" t="s">
        <v>858</v>
      </c>
      <c r="G15" s="22" t="s">
        <v>10</v>
      </c>
      <c r="H15" s="22"/>
    </row>
    <row r="16" spans="1:8" x14ac:dyDescent="0.3">
      <c r="A16" s="90">
        <v>45537.540254629632</v>
      </c>
      <c r="B16" s="22" t="s">
        <v>291</v>
      </c>
      <c r="C16" s="90">
        <v>45538.002557870372</v>
      </c>
      <c r="D16" s="99">
        <v>5640</v>
      </c>
      <c r="E16" s="99"/>
      <c r="F16" s="22" t="s">
        <v>860</v>
      </c>
      <c r="G16" s="22" t="s">
        <v>10</v>
      </c>
      <c r="H16" s="22"/>
    </row>
    <row r="17" spans="1:8" x14ac:dyDescent="0.3">
      <c r="A17" s="88">
        <v>45537.54115740741</v>
      </c>
      <c r="B17" s="11" t="s">
        <v>110</v>
      </c>
      <c r="C17" s="88">
        <v>45538.002569444441</v>
      </c>
      <c r="D17" s="97">
        <v>322.16000000000003</v>
      </c>
      <c r="E17" s="97"/>
      <c r="F17" s="11" t="s">
        <v>144</v>
      </c>
      <c r="G17" s="92" t="s">
        <v>62</v>
      </c>
      <c r="H17" s="11"/>
    </row>
    <row r="18" spans="1:8" x14ac:dyDescent="0.3">
      <c r="A18" s="88">
        <v>45537.541145833333</v>
      </c>
      <c r="B18" s="11" t="s">
        <v>104</v>
      </c>
      <c r="C18" s="88">
        <v>45538.002569444441</v>
      </c>
      <c r="D18" s="97">
        <v>269.93</v>
      </c>
      <c r="E18" s="97"/>
      <c r="F18" s="11" t="s">
        <v>76</v>
      </c>
      <c r="G18" s="92" t="s">
        <v>62</v>
      </c>
      <c r="H18" s="11"/>
    </row>
    <row r="19" spans="1:8" x14ac:dyDescent="0.3">
      <c r="A19" s="88">
        <v>45537.541087962964</v>
      </c>
      <c r="B19" s="11" t="s">
        <v>749</v>
      </c>
      <c r="C19" s="88">
        <v>45538.002569444441</v>
      </c>
      <c r="D19" s="97">
        <v>133</v>
      </c>
      <c r="E19" s="97"/>
      <c r="F19" s="11" t="s">
        <v>757</v>
      </c>
      <c r="G19" s="92" t="s">
        <v>62</v>
      </c>
      <c r="H19" s="11"/>
    </row>
    <row r="20" spans="1:8" x14ac:dyDescent="0.3">
      <c r="A20" s="88">
        <v>45537.541134259256</v>
      </c>
      <c r="B20" s="11" t="s">
        <v>108</v>
      </c>
      <c r="C20" s="88">
        <v>45538.002581018518</v>
      </c>
      <c r="D20" s="97">
        <v>257.79000000000002</v>
      </c>
      <c r="E20" s="97"/>
      <c r="F20" s="11" t="s">
        <v>82</v>
      </c>
      <c r="G20" s="92" t="s">
        <v>62</v>
      </c>
      <c r="H20" s="11"/>
    </row>
    <row r="21" spans="1:8" x14ac:dyDescent="0.3">
      <c r="A21" s="88">
        <v>45537.54111111111</v>
      </c>
      <c r="B21" s="11" t="s">
        <v>542</v>
      </c>
      <c r="C21" s="88">
        <v>45538.002592592595</v>
      </c>
      <c r="D21" s="97">
        <v>474.85</v>
      </c>
      <c r="E21" s="97"/>
      <c r="F21" s="11" t="s">
        <v>518</v>
      </c>
      <c r="G21" s="92" t="s">
        <v>62</v>
      </c>
      <c r="H21" s="11"/>
    </row>
    <row r="22" spans="1:8" x14ac:dyDescent="0.3">
      <c r="A22" s="90">
        <v>45537.540196759262</v>
      </c>
      <c r="B22" s="22" t="s">
        <v>412</v>
      </c>
      <c r="C22" s="90">
        <v>45538.002592592595</v>
      </c>
      <c r="D22" s="99">
        <v>2136</v>
      </c>
      <c r="E22" s="99"/>
      <c r="F22" s="22" t="s">
        <v>861</v>
      </c>
      <c r="G22" s="22" t="s">
        <v>10</v>
      </c>
      <c r="H22" s="22"/>
    </row>
    <row r="23" spans="1:8" x14ac:dyDescent="0.3">
      <c r="A23" s="88">
        <v>45537.541087962964</v>
      </c>
      <c r="B23" s="11" t="s">
        <v>106</v>
      </c>
      <c r="C23" s="88">
        <v>45538.002604166664</v>
      </c>
      <c r="D23" s="97">
        <v>562.4</v>
      </c>
      <c r="E23" s="97"/>
      <c r="F23" s="11" t="s">
        <v>93</v>
      </c>
      <c r="G23" s="92" t="s">
        <v>62</v>
      </c>
      <c r="H23" s="11"/>
    </row>
    <row r="24" spans="1:8" x14ac:dyDescent="0.3">
      <c r="A24" s="90">
        <v>45537.540185185186</v>
      </c>
      <c r="B24" s="22" t="s">
        <v>412</v>
      </c>
      <c r="C24" s="90">
        <v>45538.002604166664</v>
      </c>
      <c r="D24" s="99">
        <v>324</v>
      </c>
      <c r="E24" s="99"/>
      <c r="F24" s="22" t="s">
        <v>862</v>
      </c>
      <c r="G24" s="22" t="s">
        <v>10</v>
      </c>
      <c r="H24" s="22"/>
    </row>
    <row r="25" spans="1:8" x14ac:dyDescent="0.3">
      <c r="A25" s="88">
        <v>45537.541319444441</v>
      </c>
      <c r="B25" s="11" t="s">
        <v>116</v>
      </c>
      <c r="C25" s="88">
        <v>45538.002638888887</v>
      </c>
      <c r="D25" s="97">
        <v>439.15</v>
      </c>
      <c r="E25" s="97"/>
      <c r="F25" s="11" t="s">
        <v>95</v>
      </c>
      <c r="G25" s="92" t="s">
        <v>62</v>
      </c>
      <c r="H25" s="11"/>
    </row>
    <row r="26" spans="1:8" x14ac:dyDescent="0.3">
      <c r="A26" s="88">
        <v>45537.544895833336</v>
      </c>
      <c r="B26" s="11" t="s">
        <v>118</v>
      </c>
      <c r="C26" s="88">
        <v>45538.294421296298</v>
      </c>
      <c r="D26" s="97">
        <v>230.02</v>
      </c>
      <c r="E26" s="97"/>
      <c r="F26" s="11" t="s">
        <v>96</v>
      </c>
      <c r="G26" s="92" t="s">
        <v>62</v>
      </c>
      <c r="H26" s="11"/>
    </row>
    <row r="27" spans="1:8" x14ac:dyDescent="0.3">
      <c r="A27" s="88">
        <v>45537.544930555552</v>
      </c>
      <c r="B27" s="11" t="s">
        <v>123</v>
      </c>
      <c r="C27" s="88">
        <v>45538.29446759259</v>
      </c>
      <c r="D27" s="97">
        <v>471.28</v>
      </c>
      <c r="E27" s="97"/>
      <c r="F27" s="11" t="s">
        <v>78</v>
      </c>
      <c r="G27" s="92" t="s">
        <v>62</v>
      </c>
      <c r="H27" s="11"/>
    </row>
    <row r="28" spans="1:8" x14ac:dyDescent="0.3">
      <c r="A28" s="88">
        <v>45537.545034722221</v>
      </c>
      <c r="B28" s="11" t="s">
        <v>105</v>
      </c>
      <c r="C28" s="88">
        <v>45538.29650462963</v>
      </c>
      <c r="D28" s="97">
        <v>367.04</v>
      </c>
      <c r="E28" s="97"/>
      <c r="F28" s="11" t="s">
        <v>84</v>
      </c>
      <c r="G28" s="92" t="s">
        <v>62</v>
      </c>
      <c r="H28" s="11"/>
    </row>
    <row r="29" spans="1:8" x14ac:dyDescent="0.3">
      <c r="A29" s="88">
        <v>45537.545023148145</v>
      </c>
      <c r="B29" s="11" t="s">
        <v>114</v>
      </c>
      <c r="C29" s="88">
        <v>45538.296516203707</v>
      </c>
      <c r="D29" s="97">
        <v>385.6</v>
      </c>
      <c r="E29" s="97"/>
      <c r="F29" s="11" t="s">
        <v>146</v>
      </c>
      <c r="G29" s="92" t="s">
        <v>62</v>
      </c>
      <c r="H29" s="11"/>
    </row>
    <row r="30" spans="1:8" x14ac:dyDescent="0.3">
      <c r="A30" s="88">
        <v>45537.544999999998</v>
      </c>
      <c r="B30" s="11" t="s">
        <v>107</v>
      </c>
      <c r="C30" s="88">
        <v>45538.296516203707</v>
      </c>
      <c r="D30" s="97">
        <v>362.4</v>
      </c>
      <c r="E30" s="97"/>
      <c r="F30" s="11" t="s">
        <v>73</v>
      </c>
      <c r="G30" s="92" t="s">
        <v>62</v>
      </c>
      <c r="H30" s="11"/>
    </row>
    <row r="31" spans="1:8" x14ac:dyDescent="0.3">
      <c r="A31" s="88">
        <v>45537.544918981483</v>
      </c>
      <c r="B31" s="11" t="s">
        <v>121</v>
      </c>
      <c r="C31" s="88">
        <v>45538.296655092592</v>
      </c>
      <c r="D31" s="97">
        <v>167.28</v>
      </c>
      <c r="E31" s="97"/>
      <c r="F31" s="11" t="s">
        <v>149</v>
      </c>
      <c r="G31" s="92" t="s">
        <v>62</v>
      </c>
      <c r="H31" s="11"/>
    </row>
    <row r="32" spans="1:8" x14ac:dyDescent="0.3">
      <c r="A32" s="88">
        <v>45537.544907407406</v>
      </c>
      <c r="B32" s="11" t="s">
        <v>302</v>
      </c>
      <c r="C32" s="88">
        <v>45538.2971875</v>
      </c>
      <c r="D32" s="97">
        <v>601.23</v>
      </c>
      <c r="E32" s="97"/>
      <c r="F32" s="11" t="s">
        <v>276</v>
      </c>
      <c r="G32" s="92" t="s">
        <v>62</v>
      </c>
      <c r="H32" s="11"/>
    </row>
    <row r="33" spans="1:8" x14ac:dyDescent="0.3">
      <c r="A33" s="88">
        <v>45537.545011574075</v>
      </c>
      <c r="B33" s="11" t="s">
        <v>301</v>
      </c>
      <c r="C33" s="88">
        <v>45538.297222222223</v>
      </c>
      <c r="D33" s="97">
        <v>223.17</v>
      </c>
      <c r="E33" s="97"/>
      <c r="F33" s="11" t="s">
        <v>307</v>
      </c>
      <c r="G33" s="92" t="s">
        <v>62</v>
      </c>
      <c r="H33" s="11"/>
    </row>
    <row r="34" spans="1:8" x14ac:dyDescent="0.3">
      <c r="A34" s="89">
        <v>45538.337141203701</v>
      </c>
      <c r="B34" s="19" t="s">
        <v>222</v>
      </c>
      <c r="C34" s="89">
        <v>45538.337141203701</v>
      </c>
      <c r="D34" s="98"/>
      <c r="E34" s="98">
        <v>10800</v>
      </c>
      <c r="F34" s="19" t="s">
        <v>863</v>
      </c>
      <c r="G34" s="19" t="s">
        <v>9</v>
      </c>
      <c r="H34" s="19"/>
    </row>
    <row r="35" spans="1:8" x14ac:dyDescent="0.3">
      <c r="A35" s="90">
        <v>45538.342824074076</v>
      </c>
      <c r="B35" s="22" t="s">
        <v>644</v>
      </c>
      <c r="C35" s="90">
        <v>45538.418773148151</v>
      </c>
      <c r="D35" s="99">
        <v>1092</v>
      </c>
      <c r="E35" s="99"/>
      <c r="F35" s="22" t="s">
        <v>864</v>
      </c>
      <c r="G35" s="22" t="s">
        <v>10</v>
      </c>
      <c r="H35" s="22"/>
    </row>
    <row r="36" spans="1:8" x14ac:dyDescent="0.3">
      <c r="A36" s="88">
        <v>45538.349236111113</v>
      </c>
      <c r="B36" s="11" t="s">
        <v>101</v>
      </c>
      <c r="C36" s="88">
        <v>45538.41878472222</v>
      </c>
      <c r="D36" s="97">
        <v>8886.49</v>
      </c>
      <c r="E36" s="97"/>
      <c r="F36" s="11" t="s">
        <v>141</v>
      </c>
      <c r="G36" s="92" t="s">
        <v>13</v>
      </c>
      <c r="H36" s="11"/>
    </row>
    <row r="37" spans="1:8" x14ac:dyDescent="0.3">
      <c r="A37" s="89">
        <v>45539.303622685184</v>
      </c>
      <c r="B37" s="19" t="s">
        <v>135</v>
      </c>
      <c r="C37" s="89">
        <v>45539.303622685184</v>
      </c>
      <c r="D37" s="98"/>
      <c r="E37" s="98">
        <v>16284</v>
      </c>
      <c r="F37" s="19" t="s">
        <v>865</v>
      </c>
      <c r="G37" s="19" t="s">
        <v>9</v>
      </c>
      <c r="H37" s="19"/>
    </row>
    <row r="38" spans="1:8" x14ac:dyDescent="0.3">
      <c r="A38" s="89">
        <v>45539.581064814818</v>
      </c>
      <c r="B38" s="19" t="s">
        <v>277</v>
      </c>
      <c r="C38" s="89">
        <v>45539.581064814818</v>
      </c>
      <c r="D38" s="98"/>
      <c r="E38" s="98">
        <v>15897.6</v>
      </c>
      <c r="F38" s="19" t="s">
        <v>868</v>
      </c>
      <c r="G38" s="19" t="s">
        <v>9</v>
      </c>
      <c r="H38" s="19"/>
    </row>
    <row r="39" spans="1:8" x14ac:dyDescent="0.3">
      <c r="A39" s="90">
        <v>45539.370104166665</v>
      </c>
      <c r="B39" s="22" t="s">
        <v>866</v>
      </c>
      <c r="C39" s="90">
        <v>45540.003425925926</v>
      </c>
      <c r="D39" s="99">
        <v>6000</v>
      </c>
      <c r="E39" s="99"/>
      <c r="F39" s="22" t="s">
        <v>869</v>
      </c>
      <c r="G39" s="22" t="s">
        <v>10</v>
      </c>
      <c r="H39" s="22"/>
    </row>
    <row r="40" spans="1:8" x14ac:dyDescent="0.3">
      <c r="A40" s="89">
        <v>45540.299467592595</v>
      </c>
      <c r="B40" s="19" t="s">
        <v>163</v>
      </c>
      <c r="C40" s="89">
        <v>45540.299467592595</v>
      </c>
      <c r="D40" s="98"/>
      <c r="E40" s="98">
        <v>12600</v>
      </c>
      <c r="F40" s="19" t="s">
        <v>870</v>
      </c>
      <c r="G40" s="19" t="s">
        <v>9</v>
      </c>
      <c r="H40" s="19"/>
    </row>
    <row r="41" spans="1:8" x14ac:dyDescent="0.3">
      <c r="A41" s="89">
        <v>45540.304398148146</v>
      </c>
      <c r="B41" s="19" t="s">
        <v>127</v>
      </c>
      <c r="C41" s="89">
        <v>45540.304398148146</v>
      </c>
      <c r="D41" s="98"/>
      <c r="E41" s="98">
        <v>15093</v>
      </c>
      <c r="F41" s="19" t="s">
        <v>871</v>
      </c>
      <c r="G41" s="19" t="s">
        <v>9</v>
      </c>
      <c r="H41" s="19"/>
    </row>
    <row r="42" spans="1:8" x14ac:dyDescent="0.3">
      <c r="A42" s="87">
        <v>45540.482824074075</v>
      </c>
      <c r="B42" s="15" t="s">
        <v>867</v>
      </c>
      <c r="C42" s="87">
        <v>45541.590381944443</v>
      </c>
      <c r="D42" s="96">
        <v>58.92</v>
      </c>
      <c r="E42" s="96"/>
      <c r="F42" s="80"/>
      <c r="G42" s="80" t="s">
        <v>14</v>
      </c>
      <c r="H42" s="15"/>
    </row>
    <row r="43" spans="1:8" x14ac:dyDescent="0.3">
      <c r="A43" s="89">
        <v>45544.290300925924</v>
      </c>
      <c r="B43" s="19" t="s">
        <v>133</v>
      </c>
      <c r="C43" s="89">
        <v>45544.290300925924</v>
      </c>
      <c r="D43" s="98"/>
      <c r="E43" s="98">
        <v>8100</v>
      </c>
      <c r="F43" s="19" t="s">
        <v>872</v>
      </c>
      <c r="G43" s="19" t="s">
        <v>9</v>
      </c>
      <c r="H43" s="19"/>
    </row>
    <row r="44" spans="1:8" x14ac:dyDescent="0.3">
      <c r="A44" s="89">
        <v>45544.300104166665</v>
      </c>
      <c r="B44" s="19" t="s">
        <v>160</v>
      </c>
      <c r="C44" s="89">
        <v>45544.300104166665</v>
      </c>
      <c r="D44" s="98"/>
      <c r="E44" s="98">
        <v>14352</v>
      </c>
      <c r="F44" s="19" t="s">
        <v>873</v>
      </c>
      <c r="G44" s="19" t="s">
        <v>9</v>
      </c>
      <c r="H44" s="19"/>
    </row>
    <row r="45" spans="1:8" x14ac:dyDescent="0.3">
      <c r="A45" s="89">
        <v>45544.309976851851</v>
      </c>
      <c r="B45" s="19" t="s">
        <v>160</v>
      </c>
      <c r="C45" s="89">
        <v>45544.309976851851</v>
      </c>
      <c r="D45" s="98"/>
      <c r="E45" s="98">
        <v>2184</v>
      </c>
      <c r="F45" s="19" t="s">
        <v>874</v>
      </c>
      <c r="G45" s="19" t="s">
        <v>9</v>
      </c>
      <c r="H45" s="19"/>
    </row>
    <row r="46" spans="1:8" x14ac:dyDescent="0.3">
      <c r="A46" s="89">
        <v>45544.315115740741</v>
      </c>
      <c r="B46" s="19" t="s">
        <v>132</v>
      </c>
      <c r="C46" s="89">
        <v>45544.315115740741</v>
      </c>
      <c r="D46" s="98"/>
      <c r="E46" s="98">
        <v>9990</v>
      </c>
      <c r="F46" s="19" t="s">
        <v>132</v>
      </c>
      <c r="G46" s="19" t="s">
        <v>9</v>
      </c>
      <c r="H46" s="19"/>
    </row>
    <row r="47" spans="1:8" x14ac:dyDescent="0.3">
      <c r="A47" s="89">
        <v>45545.292210648149</v>
      </c>
      <c r="B47" s="19" t="s">
        <v>117</v>
      </c>
      <c r="C47" s="89">
        <v>45545.292210648149</v>
      </c>
      <c r="D47" s="98"/>
      <c r="E47" s="98">
        <v>15120</v>
      </c>
      <c r="F47" s="19" t="s">
        <v>148</v>
      </c>
      <c r="G47" s="19" t="s">
        <v>9</v>
      </c>
      <c r="H47" s="19"/>
    </row>
    <row r="48" spans="1:8" x14ac:dyDescent="0.3">
      <c r="A48" s="89">
        <v>45545.297395833331</v>
      </c>
      <c r="B48" s="19" t="s">
        <v>117</v>
      </c>
      <c r="C48" s="89">
        <v>45545.297395833331</v>
      </c>
      <c r="D48" s="98"/>
      <c r="E48" s="98">
        <v>17550</v>
      </c>
      <c r="F48" s="19" t="s">
        <v>332</v>
      </c>
      <c r="G48" s="19" t="s">
        <v>9</v>
      </c>
      <c r="H48" s="19"/>
    </row>
    <row r="49" spans="1:8" x14ac:dyDescent="0.3">
      <c r="A49" s="89">
        <v>45545.609560185185</v>
      </c>
      <c r="B49" s="19" t="s">
        <v>169</v>
      </c>
      <c r="C49" s="89">
        <v>45545.609560185185</v>
      </c>
      <c r="D49" s="98"/>
      <c r="E49" s="98">
        <v>5082</v>
      </c>
      <c r="F49" s="19" t="s">
        <v>875</v>
      </c>
      <c r="G49" s="19" t="s">
        <v>9</v>
      </c>
      <c r="H49" s="19"/>
    </row>
    <row r="50" spans="1:8" x14ac:dyDescent="0.3">
      <c r="A50" s="89">
        <v>45545.614641203705</v>
      </c>
      <c r="B50" s="19" t="s">
        <v>646</v>
      </c>
      <c r="C50" s="89">
        <v>45545.614641203705</v>
      </c>
      <c r="D50" s="98"/>
      <c r="E50" s="98">
        <v>22896</v>
      </c>
      <c r="F50" s="19" t="s">
        <v>876</v>
      </c>
      <c r="G50" s="19" t="s">
        <v>9</v>
      </c>
      <c r="H50" s="19"/>
    </row>
    <row r="51" spans="1:8" x14ac:dyDescent="0.3">
      <c r="A51" s="89">
        <v>45546.308865740742</v>
      </c>
      <c r="B51" s="19" t="s">
        <v>199</v>
      </c>
      <c r="C51" s="89">
        <v>45546.308865740742</v>
      </c>
      <c r="D51" s="98"/>
      <c r="E51" s="98">
        <v>12840</v>
      </c>
      <c r="F51" s="19" t="s">
        <v>877</v>
      </c>
      <c r="G51" s="19" t="s">
        <v>9</v>
      </c>
      <c r="H51" s="19"/>
    </row>
    <row r="52" spans="1:8" x14ac:dyDescent="0.3">
      <c r="A52" s="87">
        <v>45545.167407407411</v>
      </c>
      <c r="B52" s="15" t="s">
        <v>390</v>
      </c>
      <c r="C52" s="87">
        <v>45546.592048611114</v>
      </c>
      <c r="D52" s="96">
        <v>22.99</v>
      </c>
      <c r="E52" s="96"/>
      <c r="F52" s="80"/>
      <c r="G52" s="80" t="s">
        <v>14</v>
      </c>
      <c r="H52" s="15"/>
    </row>
    <row r="53" spans="1:8" x14ac:dyDescent="0.3">
      <c r="A53" s="89">
        <v>45547.313796296294</v>
      </c>
      <c r="B53" s="19" t="s">
        <v>176</v>
      </c>
      <c r="C53" s="89">
        <v>45547.313796296294</v>
      </c>
      <c r="D53" s="98"/>
      <c r="E53" s="98">
        <v>19872</v>
      </c>
      <c r="F53" s="19" t="s">
        <v>878</v>
      </c>
      <c r="G53" s="19" t="s">
        <v>9</v>
      </c>
      <c r="H53" s="19"/>
    </row>
    <row r="54" spans="1:8" x14ac:dyDescent="0.3">
      <c r="A54" s="89">
        <v>45547.597002314818</v>
      </c>
      <c r="B54" s="19" t="s">
        <v>314</v>
      </c>
      <c r="C54" s="89">
        <v>45547.597002314818</v>
      </c>
      <c r="D54" s="98"/>
      <c r="E54" s="98">
        <v>12600</v>
      </c>
      <c r="F54" s="19" t="s">
        <v>879</v>
      </c>
      <c r="G54" s="19" t="s">
        <v>9</v>
      </c>
      <c r="H54" s="19"/>
    </row>
    <row r="55" spans="1:8" x14ac:dyDescent="0.3">
      <c r="A55" s="89">
        <v>45551.300127314818</v>
      </c>
      <c r="B55" s="19" t="s">
        <v>197</v>
      </c>
      <c r="C55" s="89">
        <v>45551.300127314818</v>
      </c>
      <c r="D55" s="98"/>
      <c r="E55" s="98">
        <v>14904</v>
      </c>
      <c r="F55" s="19"/>
      <c r="G55" s="19" t="s">
        <v>9</v>
      </c>
      <c r="H55" s="19"/>
    </row>
    <row r="56" spans="1:8" x14ac:dyDescent="0.3">
      <c r="A56" s="89">
        <v>45551.339131944442</v>
      </c>
      <c r="B56" s="19" t="s">
        <v>198</v>
      </c>
      <c r="C56" s="89">
        <v>45551.339131944442</v>
      </c>
      <c r="D56" s="98"/>
      <c r="E56" s="98">
        <v>16560</v>
      </c>
      <c r="F56" s="19" t="s">
        <v>881</v>
      </c>
      <c r="G56" s="19" t="s">
        <v>9</v>
      </c>
      <c r="H56" s="19"/>
    </row>
    <row r="57" spans="1:8" x14ac:dyDescent="0.3">
      <c r="A57" s="89">
        <v>45551.590196759258</v>
      </c>
      <c r="B57" s="19" t="s">
        <v>177</v>
      </c>
      <c r="C57" s="89">
        <v>45551.590196759258</v>
      </c>
      <c r="D57" s="98"/>
      <c r="E57" s="98">
        <v>17940</v>
      </c>
      <c r="F57" s="19" t="s">
        <v>882</v>
      </c>
      <c r="G57" s="19" t="s">
        <v>9</v>
      </c>
      <c r="H57" s="19"/>
    </row>
    <row r="58" spans="1:8" x14ac:dyDescent="0.3">
      <c r="A58" s="89">
        <v>45551.682222222225</v>
      </c>
      <c r="B58" s="19" t="s">
        <v>736</v>
      </c>
      <c r="C58" s="89">
        <v>45551.682222222225</v>
      </c>
      <c r="D58" s="98"/>
      <c r="E58" s="98">
        <v>14628</v>
      </c>
      <c r="F58" s="19" t="s">
        <v>883</v>
      </c>
      <c r="G58" s="19" t="s">
        <v>9</v>
      </c>
      <c r="H58" s="19"/>
    </row>
    <row r="59" spans="1:8" x14ac:dyDescent="0.3">
      <c r="A59" s="89">
        <v>45551.841064814813</v>
      </c>
      <c r="B59" s="19" t="s">
        <v>159</v>
      </c>
      <c r="C59" s="89">
        <v>45551.841064814813</v>
      </c>
      <c r="D59" s="98"/>
      <c r="E59" s="98">
        <v>16008</v>
      </c>
      <c r="F59" s="19" t="s">
        <v>884</v>
      </c>
      <c r="G59" s="19" t="s">
        <v>9</v>
      </c>
      <c r="H59" s="19"/>
    </row>
    <row r="60" spans="1:8" x14ac:dyDescent="0.3">
      <c r="A60" s="88">
        <v>45551.483935185184</v>
      </c>
      <c r="B60" s="11" t="s">
        <v>812</v>
      </c>
      <c r="C60" s="88">
        <v>45552.002060185187</v>
      </c>
      <c r="D60" s="97">
        <v>118.79</v>
      </c>
      <c r="E60" s="97"/>
      <c r="F60" s="11" t="s">
        <v>885</v>
      </c>
      <c r="G60" s="92" t="s">
        <v>12</v>
      </c>
      <c r="H60" s="11"/>
    </row>
    <row r="61" spans="1:8" x14ac:dyDescent="0.3">
      <c r="A61" s="88">
        <v>45551.484444444446</v>
      </c>
      <c r="B61" s="11" t="s">
        <v>812</v>
      </c>
      <c r="C61" s="88">
        <v>45552.002592592595</v>
      </c>
      <c r="D61" s="97">
        <v>86.99</v>
      </c>
      <c r="E61" s="97"/>
      <c r="F61" s="11" t="s">
        <v>886</v>
      </c>
      <c r="G61" s="92" t="s">
        <v>12</v>
      </c>
      <c r="H61" s="11"/>
    </row>
    <row r="62" spans="1:8" x14ac:dyDescent="0.3">
      <c r="A62" s="88">
        <v>45551.484317129631</v>
      </c>
      <c r="B62" s="11" t="s">
        <v>812</v>
      </c>
      <c r="C62" s="88">
        <v>45552.002604166664</v>
      </c>
      <c r="D62" s="97">
        <v>92.99</v>
      </c>
      <c r="E62" s="97"/>
      <c r="F62" s="11" t="s">
        <v>887</v>
      </c>
      <c r="G62" s="92" t="s">
        <v>12</v>
      </c>
      <c r="H62" s="11"/>
    </row>
    <row r="63" spans="1:8" x14ac:dyDescent="0.3">
      <c r="A63" s="87">
        <v>45551.484803240739</v>
      </c>
      <c r="B63" s="15" t="s">
        <v>880</v>
      </c>
      <c r="C63" s="87">
        <v>45552.002615740741</v>
      </c>
      <c r="D63" s="96">
        <v>128.4</v>
      </c>
      <c r="E63" s="96"/>
      <c r="F63" s="80" t="s">
        <v>888</v>
      </c>
      <c r="G63" s="15" t="s">
        <v>58</v>
      </c>
      <c r="H63" s="15"/>
    </row>
    <row r="64" spans="1:8" x14ac:dyDescent="0.3">
      <c r="A64" s="91">
        <v>45552.239583333336</v>
      </c>
      <c r="B64" s="13" t="s">
        <v>209</v>
      </c>
      <c r="C64" s="91">
        <v>45552.239583333336</v>
      </c>
      <c r="D64" s="100">
        <v>98745</v>
      </c>
      <c r="E64" s="100"/>
      <c r="F64" s="13" t="s">
        <v>889</v>
      </c>
      <c r="G64" s="13" t="s">
        <v>16</v>
      </c>
      <c r="H64" s="13"/>
    </row>
    <row r="65" spans="1:8" x14ac:dyDescent="0.3">
      <c r="A65" s="91">
        <v>45552.253761574073</v>
      </c>
      <c r="B65" s="13" t="s">
        <v>325</v>
      </c>
      <c r="C65" s="91">
        <v>45552.253761574073</v>
      </c>
      <c r="D65" s="100">
        <v>13</v>
      </c>
      <c r="E65" s="100"/>
      <c r="F65" s="13" t="s">
        <v>890</v>
      </c>
      <c r="G65" s="13" t="s">
        <v>16</v>
      </c>
      <c r="H65" s="13"/>
    </row>
    <row r="66" spans="1:8" x14ac:dyDescent="0.3">
      <c r="A66" s="89">
        <v>45552.308668981481</v>
      </c>
      <c r="B66" s="19" t="s">
        <v>669</v>
      </c>
      <c r="C66" s="89">
        <v>45552.308668981481</v>
      </c>
      <c r="D66" s="98"/>
      <c r="E66" s="98">
        <v>14352</v>
      </c>
      <c r="F66" s="19" t="s">
        <v>891</v>
      </c>
      <c r="G66" s="19" t="s">
        <v>9</v>
      </c>
      <c r="H66" s="19"/>
    </row>
    <row r="67" spans="1:8" x14ac:dyDescent="0.3">
      <c r="A67" s="87">
        <v>45550.089548611111</v>
      </c>
      <c r="B67" s="15" t="s">
        <v>218</v>
      </c>
      <c r="C67" s="87">
        <v>45552.620416666665</v>
      </c>
      <c r="D67" s="96">
        <v>14.4</v>
      </c>
      <c r="E67" s="96"/>
      <c r="F67" s="80"/>
      <c r="G67" s="15" t="s">
        <v>680</v>
      </c>
      <c r="H67" s="15"/>
    </row>
    <row r="68" spans="1:8" x14ac:dyDescent="0.3">
      <c r="A68" s="89">
        <v>45553.292766203704</v>
      </c>
      <c r="B68" s="19" t="s">
        <v>335</v>
      </c>
      <c r="C68" s="89">
        <v>45553.292766203704</v>
      </c>
      <c r="D68" s="98"/>
      <c r="E68" s="98">
        <v>14076</v>
      </c>
      <c r="F68" s="19" t="s">
        <v>405</v>
      </c>
      <c r="G68" s="19" t="s">
        <v>9</v>
      </c>
      <c r="H68" s="19"/>
    </row>
    <row r="69" spans="1:8" x14ac:dyDescent="0.3">
      <c r="A69" s="87">
        <v>45554.235983796294</v>
      </c>
      <c r="B69" s="15" t="s">
        <v>213</v>
      </c>
      <c r="C69" s="87">
        <v>45554.235983796294</v>
      </c>
      <c r="D69" s="96">
        <v>2</v>
      </c>
      <c r="E69" s="96"/>
      <c r="F69" s="80"/>
      <c r="G69" s="80" t="s">
        <v>14</v>
      </c>
      <c r="H69" s="15"/>
    </row>
    <row r="70" spans="1:8" x14ac:dyDescent="0.3">
      <c r="A70" s="88">
        <v>45555.225057870368</v>
      </c>
      <c r="B70" s="11" t="s">
        <v>599</v>
      </c>
      <c r="C70" s="88">
        <v>45555.225057870368</v>
      </c>
      <c r="D70" s="97">
        <v>2909.1</v>
      </c>
      <c r="E70" s="97"/>
      <c r="F70" s="11" t="s">
        <v>679</v>
      </c>
      <c r="G70" s="92" t="s">
        <v>601</v>
      </c>
      <c r="H70" s="11"/>
    </row>
    <row r="71" spans="1:8" x14ac:dyDescent="0.3">
      <c r="A71" s="89">
        <v>45555.295960648145</v>
      </c>
      <c r="B71" s="19" t="s">
        <v>282</v>
      </c>
      <c r="C71" s="89">
        <v>45555.295960648145</v>
      </c>
      <c r="D71" s="98"/>
      <c r="E71" s="98">
        <v>11016</v>
      </c>
      <c r="F71" s="19"/>
      <c r="G71" s="19" t="s">
        <v>9</v>
      </c>
      <c r="H71" s="19"/>
    </row>
    <row r="72" spans="1:8" x14ac:dyDescent="0.3">
      <c r="A72" s="88">
        <v>45558.313784722224</v>
      </c>
      <c r="B72" s="11" t="s">
        <v>100</v>
      </c>
      <c r="C72" s="88">
        <v>45558.418437499997</v>
      </c>
      <c r="D72" s="97">
        <v>4973.8999999999996</v>
      </c>
      <c r="E72" s="97"/>
      <c r="F72" s="11" t="s">
        <v>141</v>
      </c>
      <c r="G72" s="92" t="s">
        <v>13</v>
      </c>
      <c r="H72" s="11"/>
    </row>
    <row r="73" spans="1:8" x14ac:dyDescent="0.3">
      <c r="A73" s="91">
        <v>45559.248611111114</v>
      </c>
      <c r="B73" s="13" t="s">
        <v>223</v>
      </c>
      <c r="C73" s="91">
        <v>45559.248611111114</v>
      </c>
      <c r="D73" s="100">
        <v>16251</v>
      </c>
      <c r="E73" s="100"/>
      <c r="F73" s="13" t="s">
        <v>894</v>
      </c>
      <c r="G73" s="13" t="s">
        <v>17</v>
      </c>
      <c r="H73" s="13"/>
    </row>
    <row r="74" spans="1:8" x14ac:dyDescent="0.3">
      <c r="A74" s="87">
        <v>45558.441770833335</v>
      </c>
      <c r="B74" s="15" t="s">
        <v>670</v>
      </c>
      <c r="C74" s="87">
        <v>45559.640162037038</v>
      </c>
      <c r="D74" s="96">
        <v>8323</v>
      </c>
      <c r="E74" s="96"/>
      <c r="F74" s="80"/>
      <c r="G74" s="80" t="s">
        <v>14</v>
      </c>
      <c r="H74" s="15"/>
    </row>
    <row r="75" spans="1:8" x14ac:dyDescent="0.3">
      <c r="A75" s="91">
        <v>45560.261701388888</v>
      </c>
      <c r="B75" s="13" t="s">
        <v>230</v>
      </c>
      <c r="C75" s="91">
        <v>45560.261701388888</v>
      </c>
      <c r="D75" s="100">
        <v>33221.550000000003</v>
      </c>
      <c r="E75" s="100"/>
      <c r="F75" s="13" t="s">
        <v>895</v>
      </c>
      <c r="G75" s="13" t="s">
        <v>18</v>
      </c>
      <c r="H75" s="13"/>
    </row>
    <row r="76" spans="1:8" x14ac:dyDescent="0.3">
      <c r="A76" s="87">
        <v>45561.226504629631</v>
      </c>
      <c r="B76" s="15" t="s">
        <v>231</v>
      </c>
      <c r="C76" s="87">
        <v>45561.226504629631</v>
      </c>
      <c r="D76" s="96">
        <v>38.36</v>
      </c>
      <c r="E76" s="96"/>
      <c r="F76" s="80" t="s">
        <v>245</v>
      </c>
      <c r="G76" s="15" t="s">
        <v>15</v>
      </c>
      <c r="H76" s="15"/>
    </row>
    <row r="77" spans="1:8" x14ac:dyDescent="0.3">
      <c r="A77" s="89">
        <v>45561.330266203702</v>
      </c>
      <c r="B77" s="19" t="s">
        <v>162</v>
      </c>
      <c r="C77" s="89">
        <v>45561.330266203702</v>
      </c>
      <c r="D77" s="98"/>
      <c r="E77" s="98">
        <v>5760</v>
      </c>
      <c r="F77" s="19" t="s">
        <v>896</v>
      </c>
      <c r="G77" s="19" t="s">
        <v>9</v>
      </c>
      <c r="H77" s="19"/>
    </row>
    <row r="78" spans="1:8" x14ac:dyDescent="0.3">
      <c r="A78" s="87">
        <v>45560.41747685185</v>
      </c>
      <c r="B78" s="15" t="s">
        <v>598</v>
      </c>
      <c r="C78" s="87">
        <v>45561.593668981484</v>
      </c>
      <c r="D78" s="96">
        <v>23.88</v>
      </c>
      <c r="E78" s="96"/>
      <c r="F78" s="80"/>
      <c r="G78" s="80" t="s">
        <v>14</v>
      </c>
      <c r="H78" s="15"/>
    </row>
    <row r="79" spans="1:8" x14ac:dyDescent="0.3">
      <c r="A79" s="88">
        <v>45561.4299537037</v>
      </c>
      <c r="B79" s="11" t="s">
        <v>146</v>
      </c>
      <c r="C79" s="88">
        <v>45562.002858796295</v>
      </c>
      <c r="D79" s="97">
        <v>4793.75</v>
      </c>
      <c r="E79" s="97"/>
      <c r="F79" s="11" t="s">
        <v>141</v>
      </c>
      <c r="G79" s="92" t="s">
        <v>13</v>
      </c>
      <c r="H79" s="11"/>
    </row>
    <row r="80" spans="1:8" x14ac:dyDescent="0.3">
      <c r="A80" s="88">
        <v>45561.429907407408</v>
      </c>
      <c r="B80" s="11" t="s">
        <v>843</v>
      </c>
      <c r="C80" s="88">
        <v>45562.003032407411</v>
      </c>
      <c r="D80" s="97">
        <v>4494.72</v>
      </c>
      <c r="E80" s="97"/>
      <c r="F80" s="11" t="s">
        <v>141</v>
      </c>
      <c r="G80" s="92" t="s">
        <v>13</v>
      </c>
      <c r="H80" s="11"/>
    </row>
    <row r="81" spans="1:8" x14ac:dyDescent="0.3">
      <c r="A81" s="88">
        <v>45561.430243055554</v>
      </c>
      <c r="B81" s="11" t="s">
        <v>276</v>
      </c>
      <c r="C81" s="88">
        <v>45562.003067129626</v>
      </c>
      <c r="D81" s="97">
        <v>4374.1400000000003</v>
      </c>
      <c r="E81" s="97"/>
      <c r="F81" s="11" t="s">
        <v>141</v>
      </c>
      <c r="G81" s="92" t="s">
        <v>13</v>
      </c>
      <c r="H81" s="11"/>
    </row>
    <row r="82" spans="1:8" x14ac:dyDescent="0.3">
      <c r="A82" s="88">
        <v>45561.430266203701</v>
      </c>
      <c r="B82" s="11" t="s">
        <v>97</v>
      </c>
      <c r="C82" s="88">
        <v>45562.003136574072</v>
      </c>
      <c r="D82" s="97">
        <v>4714.45</v>
      </c>
      <c r="E82" s="97"/>
      <c r="F82" s="11" t="s">
        <v>141</v>
      </c>
      <c r="G82" s="92" t="s">
        <v>13</v>
      </c>
      <c r="H82" s="11"/>
    </row>
    <row r="83" spans="1:8" x14ac:dyDescent="0.3">
      <c r="A83" s="88">
        <v>45561.429884259262</v>
      </c>
      <c r="B83" s="11" t="s">
        <v>96</v>
      </c>
      <c r="C83" s="88">
        <v>45562.003148148149</v>
      </c>
      <c r="D83" s="97">
        <v>5138.04</v>
      </c>
      <c r="E83" s="97"/>
      <c r="F83" s="11" t="s">
        <v>141</v>
      </c>
      <c r="G83" s="92" t="s">
        <v>13</v>
      </c>
      <c r="H83" s="11"/>
    </row>
    <row r="84" spans="1:8" x14ac:dyDescent="0.3">
      <c r="A84" s="88">
        <v>45561.430069444446</v>
      </c>
      <c r="B84" s="11" t="s">
        <v>238</v>
      </c>
      <c r="C84" s="88">
        <v>45562.003159722219</v>
      </c>
      <c r="D84" s="97">
        <v>5481.88</v>
      </c>
      <c r="E84" s="97"/>
      <c r="F84" s="11" t="s">
        <v>141</v>
      </c>
      <c r="G84" s="92" t="s">
        <v>13</v>
      </c>
      <c r="H84" s="11"/>
    </row>
    <row r="85" spans="1:8" x14ac:dyDescent="0.3">
      <c r="A85" s="88">
        <v>45561.429895833331</v>
      </c>
      <c r="B85" s="11" t="s">
        <v>892</v>
      </c>
      <c r="C85" s="88">
        <v>45562.003159722219</v>
      </c>
      <c r="D85" s="97">
        <v>5249.87</v>
      </c>
      <c r="E85" s="97"/>
      <c r="F85" s="11" t="s">
        <v>141</v>
      </c>
      <c r="G85" s="92" t="s">
        <v>13</v>
      </c>
      <c r="H85" s="11"/>
    </row>
    <row r="86" spans="1:8" x14ac:dyDescent="0.3">
      <c r="A86" s="88">
        <v>45561.430324074077</v>
      </c>
      <c r="B86" s="11" t="s">
        <v>761</v>
      </c>
      <c r="C86" s="88">
        <v>45562.003171296295</v>
      </c>
      <c r="D86" s="97">
        <v>6398.38</v>
      </c>
      <c r="E86" s="97"/>
      <c r="F86" s="11" t="s">
        <v>141</v>
      </c>
      <c r="G86" s="92" t="s">
        <v>13</v>
      </c>
      <c r="H86" s="11"/>
    </row>
    <row r="87" spans="1:8" x14ac:dyDescent="0.3">
      <c r="A87" s="88">
        <v>45561.430324074077</v>
      </c>
      <c r="B87" s="11" t="s">
        <v>76</v>
      </c>
      <c r="C87" s="88">
        <v>45562.003206018519</v>
      </c>
      <c r="D87" s="97">
        <v>4772.6000000000004</v>
      </c>
      <c r="E87" s="97"/>
      <c r="F87" s="11" t="s">
        <v>141</v>
      </c>
      <c r="G87" s="92" t="s">
        <v>13</v>
      </c>
      <c r="H87" s="11"/>
    </row>
    <row r="88" spans="1:8" x14ac:dyDescent="0.3">
      <c r="A88" s="88">
        <v>45561.429942129631</v>
      </c>
      <c r="B88" s="11" t="s">
        <v>144</v>
      </c>
      <c r="C88" s="88">
        <v>45562.003206018519</v>
      </c>
      <c r="D88" s="97">
        <v>4305.2700000000004</v>
      </c>
      <c r="E88" s="97"/>
      <c r="F88" s="11" t="s">
        <v>141</v>
      </c>
      <c r="G88" s="92" t="s">
        <v>13</v>
      </c>
      <c r="H88" s="11"/>
    </row>
    <row r="89" spans="1:8" x14ac:dyDescent="0.3">
      <c r="A89" s="88">
        <v>45561.430162037039</v>
      </c>
      <c r="B89" s="11" t="s">
        <v>149</v>
      </c>
      <c r="C89" s="88">
        <v>45562.003217592595</v>
      </c>
      <c r="D89" s="97">
        <v>4886.3500000000004</v>
      </c>
      <c r="E89" s="97"/>
      <c r="F89" s="11" t="s">
        <v>141</v>
      </c>
      <c r="G89" s="92" t="s">
        <v>13</v>
      </c>
      <c r="H89" s="11"/>
    </row>
    <row r="90" spans="1:8" x14ac:dyDescent="0.3">
      <c r="A90" s="88">
        <v>45561.43005787037</v>
      </c>
      <c r="B90" s="11" t="s">
        <v>99</v>
      </c>
      <c r="C90" s="88">
        <v>45562.003217592595</v>
      </c>
      <c r="D90" s="97">
        <v>4798.5600000000004</v>
      </c>
      <c r="E90" s="97"/>
      <c r="F90" s="11" t="s">
        <v>141</v>
      </c>
      <c r="G90" s="92" t="s">
        <v>13</v>
      </c>
      <c r="H90" s="11"/>
    </row>
    <row r="91" spans="1:8" x14ac:dyDescent="0.3">
      <c r="A91" s="88">
        <v>45561.430104166669</v>
      </c>
      <c r="B91" s="11" t="s">
        <v>84</v>
      </c>
      <c r="C91" s="88">
        <v>45562.003229166665</v>
      </c>
      <c r="D91" s="97">
        <v>5737.82</v>
      </c>
      <c r="E91" s="97"/>
      <c r="F91" s="11" t="s">
        <v>141</v>
      </c>
      <c r="G91" s="92" t="s">
        <v>13</v>
      </c>
      <c r="H91" s="11"/>
    </row>
    <row r="92" spans="1:8" x14ac:dyDescent="0.3">
      <c r="A92" s="88">
        <v>45561.430092592593</v>
      </c>
      <c r="B92" s="11" t="s">
        <v>241</v>
      </c>
      <c r="C92" s="88">
        <v>45562.003275462965</v>
      </c>
      <c r="D92" s="97">
        <v>6508.24</v>
      </c>
      <c r="E92" s="97"/>
      <c r="F92" s="11" t="s">
        <v>141</v>
      </c>
      <c r="G92" s="92" t="s">
        <v>13</v>
      </c>
      <c r="H92" s="11"/>
    </row>
    <row r="93" spans="1:8" x14ac:dyDescent="0.3">
      <c r="A93" s="88">
        <v>45561.430138888885</v>
      </c>
      <c r="B93" s="11" t="s">
        <v>90</v>
      </c>
      <c r="C93" s="88">
        <v>45562.003287037034</v>
      </c>
      <c r="D93" s="97">
        <v>5238.8100000000004</v>
      </c>
      <c r="E93" s="97"/>
      <c r="F93" s="11" t="s">
        <v>141</v>
      </c>
      <c r="G93" s="92" t="s">
        <v>13</v>
      </c>
      <c r="H93" s="11"/>
    </row>
    <row r="94" spans="1:8" x14ac:dyDescent="0.3">
      <c r="A94" s="88">
        <v>45561.430231481485</v>
      </c>
      <c r="B94" s="11" t="s">
        <v>79</v>
      </c>
      <c r="C94" s="88">
        <v>45562.003298611111</v>
      </c>
      <c r="D94" s="97">
        <v>5763.04</v>
      </c>
      <c r="E94" s="97"/>
      <c r="F94" s="11" t="s">
        <v>141</v>
      </c>
      <c r="G94" s="92" t="s">
        <v>13</v>
      </c>
      <c r="H94" s="11"/>
    </row>
    <row r="95" spans="1:8" x14ac:dyDescent="0.3">
      <c r="A95" s="88">
        <v>45561.429965277777</v>
      </c>
      <c r="B95" s="11" t="s">
        <v>240</v>
      </c>
      <c r="C95" s="88">
        <v>45562.003298611111</v>
      </c>
      <c r="D95" s="97">
        <v>5209.6000000000004</v>
      </c>
      <c r="E95" s="97"/>
      <c r="F95" s="11" t="s">
        <v>141</v>
      </c>
      <c r="G95" s="92" t="s">
        <v>13</v>
      </c>
      <c r="H95" s="11"/>
    </row>
    <row r="96" spans="1:8" x14ac:dyDescent="0.3">
      <c r="A96" s="88">
        <v>45561.430324074077</v>
      </c>
      <c r="B96" s="11" t="s">
        <v>893</v>
      </c>
      <c r="C96" s="88">
        <v>45562.003344907411</v>
      </c>
      <c r="D96" s="97">
        <v>3743.18</v>
      </c>
      <c r="E96" s="97"/>
      <c r="F96" s="11" t="s">
        <v>141</v>
      </c>
      <c r="G96" s="92" t="s">
        <v>13</v>
      </c>
      <c r="H96" s="11"/>
    </row>
    <row r="97" spans="1:8" x14ac:dyDescent="0.3">
      <c r="A97" s="88">
        <v>45561.429976851854</v>
      </c>
      <c r="B97" s="11" t="s">
        <v>78</v>
      </c>
      <c r="C97" s="88">
        <v>45562.003344907411</v>
      </c>
      <c r="D97" s="97">
        <v>4606.18</v>
      </c>
      <c r="E97" s="97"/>
      <c r="F97" s="11" t="s">
        <v>141</v>
      </c>
      <c r="G97" s="92" t="s">
        <v>13</v>
      </c>
      <c r="H97" s="11"/>
    </row>
    <row r="98" spans="1:8" x14ac:dyDescent="0.3">
      <c r="A98" s="88">
        <v>45561.430219907408</v>
      </c>
      <c r="B98" s="11" t="s">
        <v>235</v>
      </c>
      <c r="C98" s="88">
        <v>45562.00335648148</v>
      </c>
      <c r="D98" s="97">
        <v>4353.96</v>
      </c>
      <c r="E98" s="97"/>
      <c r="F98" s="11" t="s">
        <v>141</v>
      </c>
      <c r="G98" s="92" t="s">
        <v>13</v>
      </c>
      <c r="H98" s="11"/>
    </row>
    <row r="99" spans="1:8" x14ac:dyDescent="0.3">
      <c r="A99" s="88">
        <v>45561.4299537037</v>
      </c>
      <c r="B99" s="11" t="s">
        <v>83</v>
      </c>
      <c r="C99" s="88">
        <v>45562.00335648148</v>
      </c>
      <c r="D99" s="97">
        <v>4826.63</v>
      </c>
      <c r="E99" s="97"/>
      <c r="F99" s="11" t="s">
        <v>141</v>
      </c>
      <c r="G99" s="92" t="s">
        <v>13</v>
      </c>
      <c r="H99" s="11"/>
    </row>
    <row r="100" spans="1:8" x14ac:dyDescent="0.3">
      <c r="A100" s="88">
        <v>45561.430324074077</v>
      </c>
      <c r="B100" s="11" t="s">
        <v>89</v>
      </c>
      <c r="C100" s="88">
        <v>45562.003368055557</v>
      </c>
      <c r="D100" s="97">
        <v>5314.33</v>
      </c>
      <c r="E100" s="97"/>
      <c r="F100" s="11" t="s">
        <v>141</v>
      </c>
      <c r="G100" s="92" t="s">
        <v>13</v>
      </c>
      <c r="H100" s="11"/>
    </row>
    <row r="101" spans="1:8" x14ac:dyDescent="0.3">
      <c r="A101" s="88">
        <v>45561.430115740739</v>
      </c>
      <c r="B101" s="11" t="s">
        <v>81</v>
      </c>
      <c r="C101" s="88">
        <v>45562.003368055557</v>
      </c>
      <c r="D101" s="97">
        <v>4500.63</v>
      </c>
      <c r="E101" s="97"/>
      <c r="F101" s="11" t="s">
        <v>141</v>
      </c>
      <c r="G101" s="92" t="s">
        <v>13</v>
      </c>
      <c r="H101" s="11"/>
    </row>
    <row r="102" spans="1:8" x14ac:dyDescent="0.3">
      <c r="A102" s="88">
        <v>45561.429918981485</v>
      </c>
      <c r="B102" s="11" t="s">
        <v>86</v>
      </c>
      <c r="C102" s="88">
        <v>45562.003379629627</v>
      </c>
      <c r="D102" s="97">
        <v>4679.58</v>
      </c>
      <c r="E102" s="97"/>
      <c r="F102" s="11" t="s">
        <v>141</v>
      </c>
      <c r="G102" s="92" t="s">
        <v>13</v>
      </c>
      <c r="H102" s="11"/>
    </row>
    <row r="103" spans="1:8" x14ac:dyDescent="0.3">
      <c r="A103" s="88">
        <v>45561.430150462962</v>
      </c>
      <c r="B103" s="11" t="s">
        <v>766</v>
      </c>
      <c r="C103" s="88">
        <v>45562.003437500003</v>
      </c>
      <c r="D103" s="97">
        <v>3495.58</v>
      </c>
      <c r="E103" s="97"/>
      <c r="F103" s="11" t="s">
        <v>141</v>
      </c>
      <c r="G103" s="92" t="s">
        <v>13</v>
      </c>
      <c r="H103" s="11"/>
    </row>
    <row r="104" spans="1:8" x14ac:dyDescent="0.3">
      <c r="A104" s="88">
        <v>45561.430127314816</v>
      </c>
      <c r="B104" s="11" t="s">
        <v>93</v>
      </c>
      <c r="C104" s="88">
        <v>45562.003449074073</v>
      </c>
      <c r="D104" s="97">
        <v>4589.78</v>
      </c>
      <c r="E104" s="97"/>
      <c r="F104" s="11" t="s">
        <v>141</v>
      </c>
      <c r="G104" s="92" t="s">
        <v>13</v>
      </c>
      <c r="H104" s="11"/>
    </row>
    <row r="105" spans="1:8" x14ac:dyDescent="0.3">
      <c r="A105" s="88">
        <v>45561.430081018516</v>
      </c>
      <c r="B105" s="11" t="s">
        <v>75</v>
      </c>
      <c r="C105" s="88">
        <v>45562.003541666665</v>
      </c>
      <c r="D105" s="97">
        <v>5488.33</v>
      </c>
      <c r="E105" s="97"/>
      <c r="F105" s="11" t="s">
        <v>141</v>
      </c>
      <c r="G105" s="92" t="s">
        <v>13</v>
      </c>
      <c r="H105" s="11"/>
    </row>
    <row r="106" spans="1:8" x14ac:dyDescent="0.3">
      <c r="A106" s="88">
        <v>45561.429988425924</v>
      </c>
      <c r="B106" s="11" t="s">
        <v>92</v>
      </c>
      <c r="C106" s="88">
        <v>45562.003541666665</v>
      </c>
      <c r="D106" s="97">
        <v>4160.66</v>
      </c>
      <c r="E106" s="97"/>
      <c r="F106" s="11" t="s">
        <v>141</v>
      </c>
      <c r="G106" s="92" t="s">
        <v>13</v>
      </c>
      <c r="H106" s="11"/>
    </row>
    <row r="107" spans="1:8" x14ac:dyDescent="0.3">
      <c r="A107" s="90">
        <v>45562.245520833334</v>
      </c>
      <c r="B107" s="22" t="s">
        <v>223</v>
      </c>
      <c r="C107" s="90">
        <v>45562.245520833334</v>
      </c>
      <c r="D107" s="99">
        <v>76814</v>
      </c>
      <c r="E107" s="99"/>
      <c r="F107" s="22" t="s">
        <v>897</v>
      </c>
      <c r="G107" s="22" t="s">
        <v>21</v>
      </c>
      <c r="H107" s="22"/>
    </row>
    <row r="108" spans="1:8" x14ac:dyDescent="0.3">
      <c r="A108" s="89">
        <v>45562.287372685183</v>
      </c>
      <c r="B108" s="19" t="s">
        <v>126</v>
      </c>
      <c r="C108" s="89">
        <v>45562.287372685183</v>
      </c>
      <c r="D108" s="98"/>
      <c r="E108" s="98">
        <v>13158</v>
      </c>
      <c r="F108" s="19" t="s">
        <v>898</v>
      </c>
      <c r="G108" s="19" t="s">
        <v>9</v>
      </c>
      <c r="H108" s="19"/>
    </row>
    <row r="109" spans="1:8" x14ac:dyDescent="0.3">
      <c r="A109" s="88">
        <v>45562.556307870371</v>
      </c>
      <c r="B109" s="11" t="s">
        <v>95</v>
      </c>
      <c r="C109" s="88">
        <v>45565.299039351848</v>
      </c>
      <c r="D109" s="97">
        <v>3042.27</v>
      </c>
      <c r="E109" s="97"/>
      <c r="F109" s="11" t="s">
        <v>141</v>
      </c>
      <c r="G109" s="92" t="s">
        <v>13</v>
      </c>
      <c r="H109" s="11"/>
    </row>
    <row r="110" spans="1:8" x14ac:dyDescent="0.3">
      <c r="A110" s="88">
        <v>45562.556261574071</v>
      </c>
      <c r="B110" s="11" t="s">
        <v>73</v>
      </c>
      <c r="C110" s="88">
        <v>45565.299988425926</v>
      </c>
      <c r="D110" s="97">
        <v>4660.79</v>
      </c>
      <c r="E110" s="97"/>
      <c r="F110" s="11" t="s">
        <v>141</v>
      </c>
      <c r="G110" s="92" t="s">
        <v>13</v>
      </c>
      <c r="H110" s="11"/>
    </row>
    <row r="111" spans="1:8" x14ac:dyDescent="0.3">
      <c r="A111" s="88">
        <v>45562.556284722225</v>
      </c>
      <c r="B111" s="11" t="s">
        <v>85</v>
      </c>
      <c r="C111" s="88">
        <v>45565.300034722219</v>
      </c>
      <c r="D111" s="97">
        <v>4902.42</v>
      </c>
      <c r="E111" s="97"/>
      <c r="F111" s="11" t="s">
        <v>141</v>
      </c>
      <c r="G111" s="92" t="s">
        <v>13</v>
      </c>
      <c r="H111" s="11"/>
    </row>
    <row r="112" spans="1:8" x14ac:dyDescent="0.3">
      <c r="A112" s="88">
        <v>45562.556284722225</v>
      </c>
      <c r="B112" s="11" t="s">
        <v>82</v>
      </c>
      <c r="C112" s="88">
        <v>45565.300219907411</v>
      </c>
      <c r="D112" s="97">
        <v>5956.78</v>
      </c>
      <c r="E112" s="97"/>
      <c r="F112" s="11" t="s">
        <v>141</v>
      </c>
      <c r="G112" s="92" t="s">
        <v>13</v>
      </c>
      <c r="H112" s="11"/>
    </row>
    <row r="113" spans="1:8" x14ac:dyDescent="0.3">
      <c r="A113" s="88">
        <v>45562.556273148148</v>
      </c>
      <c r="B113" s="11" t="s">
        <v>518</v>
      </c>
      <c r="C113" s="88">
        <v>45565.300682870373</v>
      </c>
      <c r="D113" s="97">
        <v>2799.42</v>
      </c>
      <c r="E113" s="97"/>
      <c r="F113" s="11" t="s">
        <v>141</v>
      </c>
      <c r="G113" s="92" t="s">
        <v>13</v>
      </c>
      <c r="H113" s="11"/>
    </row>
    <row r="114" spans="1:8" x14ac:dyDescent="0.3">
      <c r="A114" s="88">
        <v>45562.556238425925</v>
      </c>
      <c r="B114" s="11" t="s">
        <v>94</v>
      </c>
      <c r="C114" s="88">
        <v>45565.301145833335</v>
      </c>
      <c r="D114" s="97">
        <v>5226.3100000000004</v>
      </c>
      <c r="E114" s="97"/>
      <c r="F114" s="11" t="s">
        <v>141</v>
      </c>
      <c r="G114" s="92" t="s">
        <v>13</v>
      </c>
      <c r="H114" s="11"/>
    </row>
    <row r="115" spans="1:8" x14ac:dyDescent="0.3">
      <c r="A115" s="89">
        <v>45565.309120370373</v>
      </c>
      <c r="B115" s="19" t="s">
        <v>282</v>
      </c>
      <c r="C115" s="89">
        <v>45565.309120370373</v>
      </c>
      <c r="D115" s="98"/>
      <c r="E115" s="98">
        <v>12852</v>
      </c>
      <c r="F115" s="19"/>
      <c r="G115" s="19" t="s">
        <v>9</v>
      </c>
      <c r="H115" s="19"/>
    </row>
    <row r="116" spans="1:8" x14ac:dyDescent="0.3">
      <c r="A116" s="89">
        <v>45565.316076388888</v>
      </c>
      <c r="B116" s="19" t="s">
        <v>243</v>
      </c>
      <c r="C116" s="89">
        <v>45565.316076388888</v>
      </c>
      <c r="D116" s="98"/>
      <c r="E116" s="98">
        <v>5400</v>
      </c>
      <c r="F116" s="19" t="s">
        <v>899</v>
      </c>
      <c r="G116" s="19" t="s">
        <v>9</v>
      </c>
      <c r="H116" s="19"/>
    </row>
    <row r="117" spans="1:8" x14ac:dyDescent="0.3">
      <c r="A117" s="89">
        <v>45565.324201388888</v>
      </c>
      <c r="B117" s="19" t="s">
        <v>278</v>
      </c>
      <c r="C117" s="89">
        <v>45565.324201388888</v>
      </c>
      <c r="D117" s="98"/>
      <c r="E117" s="98">
        <v>11136</v>
      </c>
      <c r="F117" s="19" t="s">
        <v>900</v>
      </c>
      <c r="G117" s="19" t="s">
        <v>9</v>
      </c>
      <c r="H117" s="19"/>
    </row>
    <row r="118" spans="1:8" x14ac:dyDescent="0.3">
      <c r="A118" s="89">
        <v>45565.325879629629</v>
      </c>
      <c r="B118" s="19" t="s">
        <v>127</v>
      </c>
      <c r="C118" s="89">
        <v>45565.325879629629</v>
      </c>
      <c r="D118" s="98"/>
      <c r="E118" s="98">
        <v>12960</v>
      </c>
      <c r="F118" s="19" t="s">
        <v>901</v>
      </c>
      <c r="G118" s="19" t="s">
        <v>9</v>
      </c>
      <c r="H118" s="19"/>
    </row>
    <row r="119" spans="1:8" x14ac:dyDescent="0.3">
      <c r="A119" s="89">
        <v>45565.33394675926</v>
      </c>
      <c r="B119" s="19" t="s">
        <v>282</v>
      </c>
      <c r="C119" s="89">
        <v>45565.33394675926</v>
      </c>
      <c r="D119" s="98"/>
      <c r="E119" s="98">
        <v>8568</v>
      </c>
      <c r="F119" s="19"/>
      <c r="G119" s="19" t="s">
        <v>9</v>
      </c>
      <c r="H119" s="19"/>
    </row>
    <row r="120" spans="1:8" x14ac:dyDescent="0.3">
      <c r="A120" s="89">
        <v>45565.346076388887</v>
      </c>
      <c r="B120" s="19" t="s">
        <v>243</v>
      </c>
      <c r="C120" s="89">
        <v>45565.346076388887</v>
      </c>
      <c r="D120" s="98"/>
      <c r="E120" s="98">
        <v>11220</v>
      </c>
      <c r="F120" s="19" t="s">
        <v>902</v>
      </c>
      <c r="G120" s="19" t="s">
        <v>9</v>
      </c>
      <c r="H120" s="19"/>
    </row>
    <row r="121" spans="1:8" x14ac:dyDescent="0.3">
      <c r="A121" s="89">
        <v>45565.346145833333</v>
      </c>
      <c r="B121" s="19" t="s">
        <v>127</v>
      </c>
      <c r="C121" s="89">
        <v>45565.346145833333</v>
      </c>
      <c r="D121" s="98"/>
      <c r="E121" s="98">
        <v>17097</v>
      </c>
      <c r="F121" s="19" t="s">
        <v>903</v>
      </c>
      <c r="G121" s="19" t="s">
        <v>9</v>
      </c>
      <c r="H121" s="19"/>
    </row>
    <row r="122" spans="1:8" x14ac:dyDescent="0.3">
      <c r="A122" s="89">
        <v>45565.348275462966</v>
      </c>
      <c r="B122" s="19" t="s">
        <v>243</v>
      </c>
      <c r="C122" s="89">
        <v>45565.348275462966</v>
      </c>
      <c r="D122" s="98"/>
      <c r="E122" s="98">
        <v>5400</v>
      </c>
      <c r="F122" s="19" t="s">
        <v>899</v>
      </c>
      <c r="G122" s="19" t="s">
        <v>9</v>
      </c>
      <c r="H122" s="19"/>
    </row>
    <row r="123" spans="1:8" x14ac:dyDescent="0.3">
      <c r="A123" s="89">
        <v>45565.350046296298</v>
      </c>
      <c r="B123" s="19" t="s">
        <v>127</v>
      </c>
      <c r="C123" s="89">
        <v>45565.350046296298</v>
      </c>
      <c r="D123" s="98"/>
      <c r="E123" s="98">
        <v>7728</v>
      </c>
      <c r="F123" s="19" t="s">
        <v>904</v>
      </c>
      <c r="G123" s="19" t="s">
        <v>9</v>
      </c>
      <c r="H123" s="19"/>
    </row>
    <row r="124" spans="1:8" x14ac:dyDescent="0.3">
      <c r="A124" s="89">
        <v>45565.629560185182</v>
      </c>
      <c r="B124" s="19" t="s">
        <v>125</v>
      </c>
      <c r="C124" s="89">
        <v>45565.629560185182</v>
      </c>
      <c r="D124" s="98"/>
      <c r="E124" s="98">
        <v>9828</v>
      </c>
      <c r="F124" s="19" t="s">
        <v>905</v>
      </c>
      <c r="G124" s="19" t="s">
        <v>9</v>
      </c>
      <c r="H124" s="19"/>
    </row>
    <row r="125" spans="1:8" x14ac:dyDescent="0.3">
      <c r="A125" s="89">
        <v>45565.657268518517</v>
      </c>
      <c r="B125" s="19" t="s">
        <v>70</v>
      </c>
      <c r="C125" s="89">
        <v>45565.657268518517</v>
      </c>
      <c r="D125" s="98"/>
      <c r="E125" s="98">
        <v>437.17</v>
      </c>
      <c r="F125" s="19" t="s">
        <v>906</v>
      </c>
      <c r="G125" s="19" t="s">
        <v>9</v>
      </c>
      <c r="H125" s="19"/>
    </row>
    <row r="126" spans="1:8" x14ac:dyDescent="0.3">
      <c r="A126" s="89">
        <v>45565.657523148147</v>
      </c>
      <c r="B126" s="19" t="s">
        <v>70</v>
      </c>
      <c r="C126" s="89">
        <v>45565.657523148147</v>
      </c>
      <c r="D126" s="98"/>
      <c r="E126" s="98">
        <v>16560</v>
      </c>
      <c r="F126" s="19" t="s">
        <v>906</v>
      </c>
      <c r="G126" s="19" t="s">
        <v>9</v>
      </c>
      <c r="H126" s="1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2025-01-24T07:35:21Z</dcterms:modified>
</cp:coreProperties>
</file>