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A Verifier\"/>
    </mc:Choice>
  </mc:AlternateContent>
  <xr:revisionPtr revIDLastSave="0" documentId="13_ncr:1_{B5840F7E-28FA-4A16-8FB8-9FDA53106F48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4" sheetId="14" r:id="rId1"/>
    <sheet name="Params" sheetId="10" r:id="rId2"/>
    <sheet name="Synthése" sheetId="13" r:id="rId3"/>
  </sheets>
  <definedNames>
    <definedName name="AOUT" localSheetId="0">'2024'!$J$3</definedName>
    <definedName name="AOUT">#REF!</definedName>
    <definedName name="AVANCE_SUR_SALAIRE" localSheetId="0">'2024'!#REF!</definedName>
    <definedName name="AVANCE_SUR_SALAIRE">#REF!</definedName>
    <definedName name="AVRIL" localSheetId="0">'2024'!$F$3</definedName>
    <definedName name="AVRIL">#REF!</definedName>
    <definedName name="CRA" localSheetId="0">'2024'!$B$10</definedName>
    <definedName name="CRA">#REF!</definedName>
    <definedName name="CRA_ASTREINTE" localSheetId="0">'2024'!$B$14</definedName>
    <definedName name="CRA_ASTREINTE">#REF!</definedName>
    <definedName name="CRA_CP" localSheetId="0">'2024'!$B$12</definedName>
    <definedName name="CRA_CP">#REF!</definedName>
    <definedName name="CRA_PRODUCTION" localSheetId="0">'2024'!$B$11</definedName>
    <definedName name="CRA_PRODUCTION">#REF!</definedName>
    <definedName name="CRA_SANS_SOLDE" localSheetId="0">'2024'!$B$13</definedName>
    <definedName name="CRA_SANS_SOLDE">#REF!</definedName>
    <definedName name="DECEMBRE" localSheetId="0">'2024'!$N$3</definedName>
    <definedName name="DECEMBRE">#REF!</definedName>
    <definedName name="ENTREES" localSheetId="0">'2024'!$B$16</definedName>
    <definedName name="ENTREES">#REF!</definedName>
    <definedName name="ENTREES_ASTREINTE" localSheetId="0">'2024'!$B$18</definedName>
    <definedName name="ENTREES_ASTREINTE">#REF!</definedName>
    <definedName name="ENTREES_FACTURE" localSheetId="0">'2024'!$B$17</definedName>
    <definedName name="ENTREES_FACTURE">#REF!</definedName>
    <definedName name="FEVRIER" localSheetId="0">'2024'!$D$3</definedName>
    <definedName name="FEVRIER">#REF!</definedName>
    <definedName name="FRAIS_KM" localSheetId="0">'2024'!$B$33</definedName>
    <definedName name="JANVIER" localSheetId="0">'2024'!$C$3</definedName>
    <definedName name="JANVIER">#REF!</definedName>
    <definedName name="JUILLET" localSheetId="0">'2024'!$I$3</definedName>
    <definedName name="JUILLET">#REF!</definedName>
    <definedName name="JUIN" localSheetId="0">'2024'!$H$3</definedName>
    <definedName name="JUIN">#REF!</definedName>
    <definedName name="MAI" localSheetId="0">'2024'!$G$3</definedName>
    <definedName name="MAI">#REF!</definedName>
    <definedName name="MARS" localSheetId="0">'2024'!$E$3</definedName>
    <definedName name="MARS">#REF!</definedName>
    <definedName name="MOIS" localSheetId="0">'2024'!$B$3</definedName>
    <definedName name="MOIS">#REF!</definedName>
    <definedName name="NOMBRE_KM" localSheetId="0">'2024'!$B$32</definedName>
    <definedName name="NOVEMBRE" localSheetId="0">'2024'!$M$3</definedName>
    <definedName name="NOVEMBRE">#REF!</definedName>
    <definedName name="OCTOBRE" localSheetId="0">'2024'!$L$3</definedName>
    <definedName name="OCTOBRE">#REF!</definedName>
    <definedName name="REPAS" localSheetId="0">'2024'!$B$5</definedName>
    <definedName name="REPAS">#REF!</definedName>
    <definedName name="REPAS_ACQUIS" localSheetId="0">'2024'!$B$7</definedName>
    <definedName name="REPAS_ACQUIS">#REF!</definedName>
    <definedName name="REPAS_PRIS" localSheetId="0">'2024'!$B$6</definedName>
    <definedName name="REPAS_PRIS">#REF!</definedName>
    <definedName name="REPAS_SOLDE" localSheetId="0">'2024'!$B$8</definedName>
    <definedName name="REPAS_SOLDE">#REF!</definedName>
    <definedName name="SEPTEMBRE" localSheetId="0">'2024'!$K$3</definedName>
    <definedName name="SEPTEMBRE">#REF!</definedName>
    <definedName name="SOLDE" localSheetId="0">'2024'!$B$30</definedName>
    <definedName name="SORTIES" localSheetId="0">'2024'!$B$22</definedName>
    <definedName name="SORTIES">#REF!</definedName>
    <definedName name="SORTIES_ABONDEMENT" localSheetId="0">'2024'!#REF!</definedName>
    <definedName name="SORTIES_ABONDEMENT">#REF!</definedName>
    <definedName name="SORTIES_CHARGES_SOCIALES_PATRONALES" localSheetId="0">'2024'!$B$24</definedName>
    <definedName name="SORTIES_CHARGES_SOCIALES_PATRONALES">#REF!</definedName>
    <definedName name="SORTIES_FRAIS_KM" localSheetId="0">'2024'!$B$25</definedName>
    <definedName name="SORTIES_FRAIS_PEE_AMUNDI" localSheetId="0">'2024'!#REF!</definedName>
    <definedName name="SORTIES_FRAIS_PEE_AMUNDI">#REF!</definedName>
    <definedName name="SORTIES_INTERESSEMENT" localSheetId="0">'2024'!#REF!</definedName>
    <definedName name="SORTIES_INTERESSEMENT">#REF!</definedName>
    <definedName name="SORTIES_SALAIRE_NET" localSheetId="0">'2024'!$B$23</definedName>
    <definedName name="SORTIES_SALAIRE_NET">#REF!</definedName>
    <definedName name="TOTAL" localSheetId="0">'2024'!$P$3</definedName>
    <definedName name="TOTAL">#REF!</definedName>
    <definedName name="TOTAL_ENTREES" localSheetId="0">'2024'!$B$20</definedName>
    <definedName name="TOTAL_ENTREES">#REF!</definedName>
    <definedName name="TOTAL_SORTIES" localSheetId="0">'2024'!$B$28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28" i="14" l="1"/>
  <c r="P27" i="14"/>
  <c r="P33" i="14"/>
  <c r="P32" i="14"/>
  <c r="N28" i="14"/>
  <c r="M28" i="14"/>
  <c r="L28" i="14"/>
  <c r="K28" i="14"/>
  <c r="J28" i="14"/>
  <c r="I28" i="14"/>
  <c r="I30" i="14" s="1"/>
  <c r="H28" i="14"/>
  <c r="G28" i="14"/>
  <c r="F28" i="14"/>
  <c r="P26" i="14"/>
  <c r="P25" i="14"/>
  <c r="E24" i="14"/>
  <c r="E28" i="14" s="1"/>
  <c r="D24" i="14"/>
  <c r="D28" i="14" s="1"/>
  <c r="C24" i="14"/>
  <c r="P23" i="14"/>
  <c r="N20" i="14"/>
  <c r="M20" i="14"/>
  <c r="L20" i="14"/>
  <c r="L30" i="14" s="1"/>
  <c r="K20" i="14"/>
  <c r="J20" i="14"/>
  <c r="J30" i="14" s="1"/>
  <c r="I20" i="14"/>
  <c r="H20" i="14"/>
  <c r="H30" i="14" s="1"/>
  <c r="G20" i="14"/>
  <c r="G30" i="14" s="1"/>
  <c r="F20" i="14"/>
  <c r="P19" i="14"/>
  <c r="P18" i="14"/>
  <c r="E17" i="14"/>
  <c r="E20" i="14" s="1"/>
  <c r="E30" i="14" s="1"/>
  <c r="D17" i="14"/>
  <c r="D20" i="14" s="1"/>
  <c r="C17" i="14"/>
  <c r="P17" i="14" s="1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K30" i="14" l="1"/>
  <c r="C20" i="14"/>
  <c r="C30" i="14" s="1"/>
  <c r="M30" i="14"/>
  <c r="P8" i="14"/>
  <c r="F30" i="14"/>
  <c r="N30" i="14"/>
  <c r="P28" i="14"/>
  <c r="D30" i="14"/>
  <c r="P24" i="14"/>
  <c r="P20" i="14" l="1"/>
  <c r="P30" i="14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27" authorId="0" shapeId="0" xr:uid="{4FE0180F-D8B4-40A2-854D-9953C822A2B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Virement effectué a Mr Sami HAMDI le 29 Mars 2024</t>
        </r>
      </text>
    </comment>
  </commentList>
</comments>
</file>

<file path=xl/sharedStrings.xml><?xml version="1.0" encoding="utf-8"?>
<sst xmlns="http://schemas.openxmlformats.org/spreadsheetml/2006/main" count="46" uniqueCount="44">
  <si>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</si>
  <si>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</si>
  <si>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</si>
  <si>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</si>
  <si>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</si>
  <si>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</si>
  <si>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</si>
  <si>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</si>
  <si>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</si>
  <si>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</si>
  <si>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</si>
  <si>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</si>
  <si>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</si>
  <si>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</si>
  <si>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</si>
  <si>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</si>
  <si>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</si>
  <si>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</si>
  <si>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</si>
  <si>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</si>
  <si>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</si>
  <si>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</si>
  <si>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</si>
  <si>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</si>
  <si>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</si>
  <si>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</si>
  <si>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</si>
  <si>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</si>
  <si>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</si>
  <si>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</si>
  <si>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</si>
  <si>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</si>
  <si>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</si>
  <si>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</si>
  <si>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</si>
  <si>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</si>
  <si>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</si>
  <si>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</si>
  <si>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</si>
  <si>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</si>
  <si>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</si>
  <si>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2024)</t>
  </si>
  <si>
    <t>Frais Refacturés</t>
  </si>
  <si>
    <t>Frais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</si>
</sst>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60558-8047-4236-B4D6-E5834EFB7B8C}">
  <dimension ref="B1:P33"/>
  <sheetViews>
    <sheetView tabSelected="1" topLeftCell="B2" workbookViewId="0">
      <selection activeCell="C28" sqref="C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3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41</v>
      </c>
    </row>
    <row r="7" spans="2:16" x14ac:dyDescent="0.45">
      <c r="B7" s="9" t="s">
        <v>21</v>
      </c>
      <c r="C7" s="37">
        <v>18</v>
      </c>
      <c r="D7" s="37">
        <v>21</v>
      </c>
      <c r="E7" s="37">
        <v>21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60</v>
      </c>
    </row>
    <row r="8" spans="2:16" x14ac:dyDescent="0.45">
      <c r="B8" s="18" t="s">
        <v>22</v>
      </c>
      <c r="C8" s="63">
        <f t="shared" ref="C8:N8" si="0">C7-C6</f>
        <v>15</v>
      </c>
      <c r="D8" s="63">
        <f t="shared" si="0"/>
        <v>2</v>
      </c>
      <c r="E8" s="63">
        <f t="shared" si="0"/>
        <v>2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19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18</v>
      </c>
      <c r="D11" s="11">
        <v>21</v>
      </c>
      <c r="E11" s="11">
        <v>21</v>
      </c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60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13173</v>
      </c>
      <c r="D17" s="10">
        <f>D11*Params!$C$5*(1-Params!$C$3)-Params!$C$4</f>
        <v>15381</v>
      </c>
      <c r="E17" s="10">
        <f>E11*Params!$C$5*(1-Params!$C$3)-Params!$C$4</f>
        <v>15381</v>
      </c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43935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9" t="s">
        <v>42</v>
      </c>
      <c r="C19" s="10">
        <v>138.05000000000001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138.05000000000001</v>
      </c>
    </row>
    <row r="20" spans="2:16" x14ac:dyDescent="0.45">
      <c r="B20" s="27" t="s">
        <v>2</v>
      </c>
      <c r="C20" s="28">
        <f t="shared" ref="C20:N20" si="1">SUM(C17:C19)</f>
        <v>13311.05</v>
      </c>
      <c r="D20" s="28">
        <f t="shared" si="1"/>
        <v>15381</v>
      </c>
      <c r="E20" s="28">
        <f t="shared" si="1"/>
        <v>15381</v>
      </c>
      <c r="F20" s="28">
        <f t="shared" si="1"/>
        <v>0</v>
      </c>
      <c r="G20" s="28">
        <f t="shared" si="1"/>
        <v>0</v>
      </c>
      <c r="H20" s="28">
        <f t="shared" si="1"/>
        <v>0</v>
      </c>
      <c r="I20" s="28">
        <f t="shared" si="1"/>
        <v>0</v>
      </c>
      <c r="J20" s="28">
        <f t="shared" si="1"/>
        <v>0</v>
      </c>
      <c r="K20" s="28">
        <f t="shared" si="1"/>
        <v>0</v>
      </c>
      <c r="L20" s="28">
        <f t="shared" si="1"/>
        <v>0</v>
      </c>
      <c r="M20" s="28">
        <f t="shared" si="1"/>
        <v>0</v>
      </c>
      <c r="N20" s="28">
        <f t="shared" si="1"/>
        <v>0</v>
      </c>
      <c r="O20" s="5"/>
      <c r="P20" s="42">
        <f>SUM(C20:O20)</f>
        <v>44073.05</v>
      </c>
    </row>
    <row r="21" spans="2:16" x14ac:dyDescent="0.45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45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45">
      <c r="B23" s="9" t="s">
        <v>7</v>
      </c>
      <c r="C23" s="10">
        <v>1076.17</v>
      </c>
      <c r="D23" s="10">
        <v>8064.58</v>
      </c>
      <c r="E23" s="10">
        <v>8064.58</v>
      </c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17205.330000000002</v>
      </c>
    </row>
    <row r="24" spans="2:16" x14ac:dyDescent="0.45">
      <c r="B24" s="9" t="s">
        <v>8</v>
      </c>
      <c r="C24" s="10">
        <f>286.26+531.12</f>
        <v>817.38</v>
      </c>
      <c r="D24" s="10">
        <f>1747.6+3531.01</f>
        <v>5278.6100000000006</v>
      </c>
      <c r="E24" s="10">
        <f>1747.6+3531.01</f>
        <v>5278.6100000000006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11374.600000000002</v>
      </c>
    </row>
    <row r="25" spans="2:16" x14ac:dyDescent="0.45">
      <c r="B25" s="55" t="s">
        <v>40</v>
      </c>
      <c r="C25" s="10">
        <v>549.82000000000005</v>
      </c>
      <c r="D25" s="10">
        <v>624.79</v>
      </c>
      <c r="E25" s="10">
        <v>624.79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1799.4</v>
      </c>
    </row>
    <row r="26" spans="2:16" x14ac:dyDescent="0.45">
      <c r="B26" s="55" t="s">
        <v>42</v>
      </c>
      <c r="C26" s="64">
        <v>138.05000000000001</v>
      </c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4"/>
      <c r="P26" s="43">
        <f>SUM(C26:N26)</f>
        <v>138.05000000000001</v>
      </c>
    </row>
    <row r="27" spans="2:16" x14ac:dyDescent="0.45">
      <c r="B27" s="55" t="s">
        <v>43</v>
      </c>
      <c r="C27" s="10">
        <v>12600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4"/>
      <c r="P27" s="43">
        <f>SUM(C27:N27)</f>
        <v>12600</v>
      </c>
    </row>
    <row r="28" spans="2:16" x14ac:dyDescent="0.45">
      <c r="B28" s="8" t="s">
        <v>3</v>
      </c>
      <c r="C28" s="44">
        <f>SUM(C23:C27)</f>
        <v>15181.42</v>
      </c>
      <c r="D28" s="44">
        <f t="shared" ref="C28:N28" si="2">SUM(D23:D26)</f>
        <v>13967.98</v>
      </c>
      <c r="E28" s="44">
        <f t="shared" si="2"/>
        <v>13967.98</v>
      </c>
      <c r="F28" s="44">
        <f t="shared" si="2"/>
        <v>0</v>
      </c>
      <c r="G28" s="44">
        <f t="shared" si="2"/>
        <v>0</v>
      </c>
      <c r="H28" s="44">
        <f t="shared" si="2"/>
        <v>0</v>
      </c>
      <c r="I28" s="44">
        <f t="shared" si="2"/>
        <v>0</v>
      </c>
      <c r="J28" s="44">
        <f t="shared" si="2"/>
        <v>0</v>
      </c>
      <c r="K28" s="44">
        <f t="shared" si="2"/>
        <v>0</v>
      </c>
      <c r="L28" s="44">
        <f t="shared" si="2"/>
        <v>0</v>
      </c>
      <c r="M28" s="44">
        <f t="shared" si="2"/>
        <v>0</v>
      </c>
      <c r="N28" s="44">
        <f t="shared" si="2"/>
        <v>0</v>
      </c>
      <c r="O28" s="4"/>
      <c r="P28" s="60">
        <f>SUM(C28:N28)</f>
        <v>43117.380000000005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3">C20-C28</f>
        <v>-1870.3700000000008</v>
      </c>
      <c r="D30" s="47">
        <f t="shared" si="3"/>
        <v>1413.0200000000004</v>
      </c>
      <c r="E30" s="47">
        <f t="shared" si="3"/>
        <v>1413.0200000000004</v>
      </c>
      <c r="F30" s="47">
        <f t="shared" si="3"/>
        <v>0</v>
      </c>
      <c r="G30" s="47">
        <f t="shared" si="3"/>
        <v>0</v>
      </c>
      <c r="H30" s="47">
        <f t="shared" si="3"/>
        <v>0</v>
      </c>
      <c r="I30" s="47">
        <f t="shared" si="3"/>
        <v>0</v>
      </c>
      <c r="J30" s="47">
        <f t="shared" si="3"/>
        <v>0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59">
        <f>SUM(C30:O30)</f>
        <v>955.67000000000007</v>
      </c>
    </row>
    <row r="32" spans="2:16" x14ac:dyDescent="0.45">
      <c r="B32" s="62" t="s">
        <v>37</v>
      </c>
      <c r="C32" s="54">
        <v>1260</v>
      </c>
      <c r="D32" s="54">
        <v>1470</v>
      </c>
      <c r="E32" s="54">
        <v>1470</v>
      </c>
      <c r="F32" s="54"/>
      <c r="G32" s="54"/>
      <c r="H32" s="54"/>
      <c r="I32" s="54"/>
      <c r="J32" s="54"/>
      <c r="K32" s="54"/>
      <c r="L32" s="54"/>
      <c r="M32" s="54"/>
      <c r="N32" s="54"/>
      <c r="P32" s="61">
        <f>SUM(C32:N32)</f>
        <v>4200</v>
      </c>
    </row>
    <row r="33" spans="2:16" x14ac:dyDescent="0.45">
      <c r="B33" s="62" t="s">
        <v>38</v>
      </c>
      <c r="C33" s="54">
        <v>549.82000000000005</v>
      </c>
      <c r="D33" s="54">
        <v>624.79</v>
      </c>
      <c r="E33" s="54">
        <v>624.79</v>
      </c>
      <c r="F33" s="54"/>
      <c r="G33" s="54"/>
      <c r="H33" s="54"/>
      <c r="I33" s="54"/>
      <c r="J33" s="54"/>
      <c r="K33" s="54"/>
      <c r="L33" s="54"/>
      <c r="M33" s="54"/>
      <c r="N33" s="54"/>
      <c r="P33" s="61">
        <f>SUM(C33:N33)</f>
        <v>1799.4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C11" sqref="C11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23</v>
      </c>
      <c r="C2" s="68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41</v>
      </c>
      <c r="C5" s="33">
        <v>800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33</v>
      </c>
      <c r="C2" s="69"/>
    </row>
    <row r="3" spans="2:3" ht="16.899999999999999" customHeight="1" x14ac:dyDescent="0.45">
      <c r="B3" s="38" t="s">
        <v>34</v>
      </c>
      <c r="C3" s="39">
        <f>'2024'!P30</f>
        <v>955.67000000000007</v>
      </c>
    </row>
    <row r="4" spans="2:3" ht="16.899999999999999" customHeight="1" x14ac:dyDescent="0.45">
      <c r="B4" s="38" t="s">
        <v>39</v>
      </c>
      <c r="C4" s="40">
        <f>'2024'!P12</f>
        <v>0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2024</vt:lpstr>
      <vt:lpstr>Params</vt:lpstr>
      <vt:lpstr>Synthése</vt:lpstr>
      <vt:lpstr>'2024'!AOUT</vt:lpstr>
      <vt:lpstr>'2024'!AVRIL</vt:lpstr>
      <vt:lpstr>'2024'!CRA</vt:lpstr>
      <vt:lpstr>'2024'!CRA_ASTREINTE</vt:lpstr>
      <vt:lpstr>'2024'!CRA_CP</vt:lpstr>
      <vt:lpstr>'2024'!CRA_PRODUCTION</vt:lpstr>
      <vt:lpstr>'2024'!CRA_SANS_SOLDE</vt:lpstr>
      <vt:lpstr>'2024'!DECEMBRE</vt:lpstr>
      <vt:lpstr>'2024'!ENTREES</vt:lpstr>
      <vt:lpstr>'2024'!ENTREES_ASTREINTE</vt:lpstr>
      <vt:lpstr>'2024'!ENTREES_FACTURE</vt:lpstr>
      <vt:lpstr>'2024'!FEVRIER</vt:lpstr>
      <vt:lpstr>'2024'!FRAIS_KM</vt:lpstr>
      <vt:lpstr>'2024'!JANVIER</vt:lpstr>
      <vt:lpstr>'2024'!JUILLET</vt:lpstr>
      <vt:lpstr>'2024'!JUIN</vt:lpstr>
      <vt:lpstr>'2024'!MAI</vt:lpstr>
      <vt:lpstr>'2024'!MARS</vt:lpstr>
      <vt:lpstr>'2024'!MOIS</vt:lpstr>
      <vt:lpstr>'2024'!NOMBRE_KM</vt:lpstr>
      <vt:lpstr>'2024'!NOVEMBRE</vt:lpstr>
      <vt:lpstr>'2024'!OCTOBRE</vt:lpstr>
      <vt:lpstr>'2024'!REPAS</vt:lpstr>
      <vt:lpstr>'2024'!REPAS_ACQUIS</vt:lpstr>
      <vt:lpstr>'2024'!REPAS_PRIS</vt:lpstr>
      <vt:lpstr>'2024'!REPAS_SOLDE</vt:lpstr>
      <vt:lpstr>'2024'!SEPTEMBRE</vt:lpstr>
      <vt:lpstr>'2024'!SOLDE</vt:lpstr>
      <vt:lpstr>'2024'!SORTIES</vt:lpstr>
      <vt:lpstr>'2024'!SORTIES_CHARGES_SOCIALES_PATRONALES</vt:lpstr>
      <vt:lpstr>'2024'!SORTIES_FRAIS_KM</vt:lpstr>
      <vt:lpstr>'2024'!SORTIES_SALAIRE_NET</vt:lpstr>
      <vt:lpstr>'2024'!TOTAL</vt:lpstr>
      <vt:lpstr>'2024'!TOTAL_ENTREES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2024-04-16T12:42:14Z</dcterms:modified>
</cp:coreProperties>
</file>