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E4E5B1AE-F4EC-4B03-8AE5-1759969855F5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30" i="15" l="1"/>
  <c r="J30" i="15"/>
  <c r="P28" i="15"/>
  <c r="N26" i="15"/>
  <c r="M26" i="15"/>
  <c r="L26" i="15"/>
  <c r="K26" i="15"/>
  <c r="J26" i="15"/>
  <c r="I26" i="15"/>
  <c r="H26" i="15"/>
  <c r="G26" i="15"/>
  <c r="F26" i="15"/>
  <c r="P25" i="15"/>
  <c r="P24" i="15"/>
  <c r="P23" i="15"/>
  <c r="E23" i="15"/>
  <c r="E26" i="15" s="1"/>
  <c r="D23" i="15"/>
  <c r="D26" i="15" s="1"/>
  <c r="C23" i="15"/>
  <c r="C26" i="15" s="1"/>
  <c r="P22" i="15"/>
  <c r="N19" i="15"/>
  <c r="N30" i="15" s="1"/>
  <c r="M19" i="15"/>
  <c r="M30" i="15" s="1"/>
  <c r="L19" i="15"/>
  <c r="L30" i="15" s="1"/>
  <c r="K19" i="15"/>
  <c r="J19" i="15"/>
  <c r="I19" i="15"/>
  <c r="I30" i="15" s="1"/>
  <c r="H19" i="15"/>
  <c r="H30" i="15" s="1"/>
  <c r="G19" i="15"/>
  <c r="G30" i="15" s="1"/>
  <c r="F19" i="15"/>
  <c r="E19" i="15"/>
  <c r="E30" i="15" s="1"/>
  <c r="D19" i="15"/>
  <c r="D30" i="15" s="1"/>
  <c r="P18" i="15"/>
  <c r="E17" i="15"/>
  <c r="D17" i="15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8" i="14"/>
  <c r="M26" i="14"/>
  <c r="J26" i="14"/>
  <c r="H26" i="14"/>
  <c r="G26" i="14"/>
  <c r="E26" i="14"/>
  <c r="P25" i="14"/>
  <c r="P24" i="14"/>
  <c r="N23" i="14"/>
  <c r="N26" i="14" s="1"/>
  <c r="M23" i="14"/>
  <c r="L23" i="14"/>
  <c r="L26" i="14" s="1"/>
  <c r="K23" i="14"/>
  <c r="K26" i="14" s="1"/>
  <c r="J23" i="14"/>
  <c r="I23" i="14"/>
  <c r="I26" i="14" s="1"/>
  <c r="H23" i="14"/>
  <c r="G23" i="14"/>
  <c r="F23" i="14"/>
  <c r="F26" i="14" s="1"/>
  <c r="E23" i="14"/>
  <c r="D23" i="14"/>
  <c r="D26" i="14" s="1"/>
  <c r="C23" i="14"/>
  <c r="C26" i="14" s="1"/>
  <c r="P22" i="14"/>
  <c r="M19" i="14"/>
  <c r="M30" i="14" s="1"/>
  <c r="L19" i="14"/>
  <c r="G19" i="14"/>
  <c r="G30" i="14" s="1"/>
  <c r="E19" i="14"/>
  <c r="E30" i="14" s="1"/>
  <c r="D19" i="14"/>
  <c r="P18" i="14"/>
  <c r="N17" i="14"/>
  <c r="N19" i="14" s="1"/>
  <c r="N30" i="14" s="1"/>
  <c r="M17" i="14"/>
  <c r="L17" i="14"/>
  <c r="K17" i="14"/>
  <c r="K19" i="14" s="1"/>
  <c r="J17" i="14"/>
  <c r="J19" i="14" s="1"/>
  <c r="J30" i="14" s="1"/>
  <c r="I17" i="14"/>
  <c r="I19" i="14" s="1"/>
  <c r="I30" i="14" s="1"/>
  <c r="H17" i="14"/>
  <c r="H19" i="14" s="1"/>
  <c r="H30" i="14" s="1"/>
  <c r="G17" i="14"/>
  <c r="F17" i="14"/>
  <c r="F19" i="14" s="1"/>
  <c r="F30" i="14" s="1"/>
  <c r="E17" i="14"/>
  <c r="D17" i="14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F30" i="15" l="1"/>
  <c r="P26" i="14"/>
  <c r="D30" i="14"/>
  <c r="P19" i="14"/>
  <c r="C30" i="14"/>
  <c r="K30" i="14"/>
  <c r="L30" i="14"/>
  <c r="P19" i="15"/>
  <c r="C30" i="15"/>
  <c r="P30" i="15" s="1"/>
  <c r="P26" i="15"/>
  <c r="P23" i="14"/>
  <c r="P17" i="14"/>
  <c r="P17" i="15"/>
  <c r="P30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FDA6274E-E461-4E41-8019-73B601DB497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F7D09529-BC0C-4FE2-92F6-740E98B4286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 xr:uid="{350E20E5-132C-4F9F-9A00-B6760C14153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d'octobre 1000/mois 
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4" authorId="0" shapeId="0" xr:uid="{CEDEBA33-F021-47CD-A255-AF2481EA617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du salaire à partir du Mai 1500E/ mois</t>
        </r>
      </text>
    </comment>
  </commentList>
</comments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<sst xmlns="http://schemas.openxmlformats.org/spreadsheetml/2006/main" count="79" uniqueCount="42">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</sst>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H26" sqref="H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9</v>
      </c>
      <c r="O6" s="31"/>
      <c r="P6" s="52">
        <f>SUM(C6:N6)</f>
        <v>218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17</v>
      </c>
      <c r="H7" s="33">
        <v>22</v>
      </c>
      <c r="I7" s="33">
        <v>12</v>
      </c>
      <c r="J7" s="33">
        <v>8</v>
      </c>
      <c r="K7" s="33">
        <v>21</v>
      </c>
      <c r="L7" s="33">
        <v>20</v>
      </c>
      <c r="M7" s="33">
        <v>19</v>
      </c>
      <c r="N7" s="33">
        <v>23</v>
      </c>
      <c r="O7" s="31"/>
      <c r="P7" s="52">
        <f>SUM(C7:N7)</f>
        <v>221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-2</v>
      </c>
      <c r="H8" s="32">
        <f t="shared" si="0"/>
        <v>3</v>
      </c>
      <c r="I8" s="32">
        <f t="shared" si="0"/>
        <v>-7</v>
      </c>
      <c r="J8" s="32">
        <f t="shared" si="0"/>
        <v>-11</v>
      </c>
      <c r="K8" s="32">
        <f t="shared" si="0"/>
        <v>2</v>
      </c>
      <c r="L8" s="32">
        <f t="shared" si="0"/>
        <v>1</v>
      </c>
      <c r="M8" s="32">
        <f t="shared" si="0"/>
        <v>0</v>
      </c>
      <c r="N8" s="32">
        <f t="shared" si="0"/>
        <v>14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>
        <v>8</v>
      </c>
      <c r="K11" s="10">
        <v>21</v>
      </c>
      <c r="L11" s="10">
        <v>20</v>
      </c>
      <c r="M11" s="10">
        <v>19</v>
      </c>
      <c r="N11" s="10">
        <v>23</v>
      </c>
      <c r="P11" s="53">
        <f>SUM(C11:N11)</f>
        <v>221</v>
      </c>
    </row>
    <row r="12" spans="2:16" x14ac:dyDescent="0.45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>
        <v>14</v>
      </c>
      <c r="K12" s="11"/>
      <c r="L12" s="11">
        <v>2</v>
      </c>
      <c r="M12" s="11">
        <v>2</v>
      </c>
      <c r="N12" s="11"/>
      <c r="P12" s="53">
        <f>SUM(C12:N12)</f>
        <v>33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>
        <v>4</v>
      </c>
      <c r="K14" s="20">
        <v>3</v>
      </c>
      <c r="L14" s="20"/>
      <c r="M14" s="20">
        <v>4</v>
      </c>
      <c r="N14" s="20">
        <v>3</v>
      </c>
      <c r="P14" s="53">
        <f>SUM(C14:N14)</f>
        <v>35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>
        <f>J11*Params!$C$5*(1-Params!$C$3)-Params!$C$4</f>
        <v>4709</v>
      </c>
      <c r="K17" s="9">
        <f>K11*Params!$C$5*(1-Params!$C$3)-Params!$C$4</f>
        <v>12483</v>
      </c>
      <c r="L17" s="9">
        <f>L11*Params!$C$5*(1-Params!$C$3)-Params!$C$4</f>
        <v>11885</v>
      </c>
      <c r="M17" s="9">
        <f>M11*Params!$C$5*(1-Params!$C$3)-Params!$C$4</f>
        <v>11287</v>
      </c>
      <c r="N17" s="9">
        <f>N11*Params!$C$5*(1-Params!$C$3)-Params!$C$4</f>
        <v>13679</v>
      </c>
      <c r="O17" s="4"/>
      <c r="P17" s="37">
        <f>SUM(C17:N17)</f>
        <v>131258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>
        <v>819</v>
      </c>
      <c r="K18" s="9"/>
      <c r="L18" s="9"/>
      <c r="M18" s="9">
        <v>1097</v>
      </c>
      <c r="N18" s="9"/>
      <c r="O18" s="4"/>
      <c r="P18" s="37">
        <f>SUM(C18:N18)</f>
        <v>5719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5528</v>
      </c>
      <c r="K19" s="25">
        <f t="shared" si="1"/>
        <v>12483</v>
      </c>
      <c r="L19" s="25">
        <f t="shared" si="1"/>
        <v>11885</v>
      </c>
      <c r="M19" s="25">
        <f t="shared" si="1"/>
        <v>12384</v>
      </c>
      <c r="N19" s="25">
        <f t="shared" si="1"/>
        <v>13679</v>
      </c>
      <c r="O19" s="5"/>
      <c r="P19" s="38">
        <f>SUM(C19:N19)</f>
        <v>136977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>
        <v>6108</v>
      </c>
      <c r="K22" s="9">
        <v>6108</v>
      </c>
      <c r="L22" s="9">
        <v>6108</v>
      </c>
      <c r="M22" s="9">
        <v>6108</v>
      </c>
      <c r="N22" s="9">
        <v>6001.56</v>
      </c>
      <c r="O22" s="4"/>
      <c r="P22" s="39">
        <f>SUM(C22:N22)</f>
        <v>76190.679999999993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>
        <f>1384.07+2807.16</f>
        <v>4191.2299999999996</v>
      </c>
      <c r="K23" s="9">
        <f>1384.07+2822.94</f>
        <v>4207.01</v>
      </c>
      <c r="L23" s="9">
        <f>1384.07+2786.12</f>
        <v>4170.1899999999996</v>
      </c>
      <c r="M23" s="9">
        <f>1384.07+2791.37</f>
        <v>4175.4399999999996</v>
      </c>
      <c r="N23" s="9">
        <f>1371.71+2750.91</f>
        <v>4122.62</v>
      </c>
      <c r="O23" s="4"/>
      <c r="P23" s="39">
        <f>SUM(C23:N23)</f>
        <v>50069.440000000002</v>
      </c>
    </row>
    <row r="24" spans="2:16" x14ac:dyDescent="0.45">
      <c r="B24" s="60" t="s">
        <v>40</v>
      </c>
      <c r="C24" s="9"/>
      <c r="D24" s="64">
        <v>6000</v>
      </c>
      <c r="E24" s="9"/>
      <c r="F24" s="9"/>
      <c r="G24" s="9"/>
      <c r="H24" s="9"/>
      <c r="I24" s="9"/>
      <c r="J24" s="9"/>
      <c r="K24" s="64">
        <v>4000</v>
      </c>
      <c r="L24" s="9"/>
      <c r="M24" s="9"/>
      <c r="N24" s="9"/>
      <c r="O24" s="4"/>
      <c r="P24" s="39">
        <f>SUM(C24:N24)</f>
        <v>10000</v>
      </c>
    </row>
    <row r="25" spans="2:16" x14ac:dyDescent="0.45">
      <c r="B25" s="60" t="s">
        <v>41</v>
      </c>
      <c r="C25" s="61"/>
      <c r="D25" s="61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45">
      <c r="B26" s="7" t="s">
        <v>3</v>
      </c>
      <c r="C26" s="40">
        <f t="shared" ref="C26:N26" si="2">SUM(C22:C25)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 t="shared" si="2"/>
        <v>11515.939999999999</v>
      </c>
      <c r="I26" s="40">
        <f t="shared" si="2"/>
        <v>10278.189999999999</v>
      </c>
      <c r="J26" s="40">
        <f t="shared" si="2"/>
        <v>10299.23</v>
      </c>
      <c r="K26" s="40">
        <f t="shared" si="2"/>
        <v>14315.01</v>
      </c>
      <c r="L26" s="40">
        <f t="shared" si="2"/>
        <v>10278.189999999999</v>
      </c>
      <c r="M26" s="40">
        <f t="shared" si="2"/>
        <v>10283.439999999999</v>
      </c>
      <c r="N26" s="40">
        <f t="shared" si="2"/>
        <v>10124.18</v>
      </c>
      <c r="O26" s="4"/>
      <c r="P26" s="41">
        <f>SUM(C26:N26)</f>
        <v>137492.62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>
        <v>1000</v>
      </c>
      <c r="J28" s="63">
        <v>1000</v>
      </c>
      <c r="K28" s="63">
        <v>1000</v>
      </c>
      <c r="L28" s="63">
        <v>1000</v>
      </c>
      <c r="M28" s="63">
        <v>1000</v>
      </c>
      <c r="N28" s="63">
        <v>1000</v>
      </c>
      <c r="O28" s="5"/>
      <c r="P28" s="63">
        <f>SUM(C28:N28)</f>
        <v>9000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1565.0600000000013</v>
      </c>
      <c r="I30" s="44">
        <f t="shared" si="3"/>
        <v>-3177.1899999999987</v>
      </c>
      <c r="J30" s="44">
        <f t="shared" si="3"/>
        <v>-4771.2299999999996</v>
      </c>
      <c r="K30" s="44">
        <f t="shared" si="3"/>
        <v>-1832.0100000000002</v>
      </c>
      <c r="L30" s="44">
        <f t="shared" si="3"/>
        <v>1606.8100000000013</v>
      </c>
      <c r="M30" s="44">
        <f t="shared" si="3"/>
        <v>2100.5600000000013</v>
      </c>
      <c r="N30" s="44">
        <f t="shared" si="3"/>
        <v>3554.8199999999997</v>
      </c>
      <c r="P30" s="54">
        <f>SUM(C30:N30)</f>
        <v>-515.61999999999352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EE24-36EA-4D59-8A02-63B45793F03A}">
  <dimension ref="B1:P30"/>
  <sheetViews>
    <sheetView tabSelected="1" workbookViewId="0">
      <selection activeCell="I28" sqref="I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22</v>
      </c>
      <c r="D7" s="33">
        <v>21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64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7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21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64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14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13081</v>
      </c>
      <c r="D17" s="9">
        <f>D11*Params!$C$5*(1-Params!$C$3)-Params!$C$4</f>
        <v>12483</v>
      </c>
      <c r="E17" s="9">
        <f>E11*Params!$C$5*(1-Params!$C$3)-Params!$C$4</f>
        <v>12483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38047</v>
      </c>
    </row>
    <row r="18" spans="2:16" x14ac:dyDescent="0.45">
      <c r="B18" s="8" t="s">
        <v>14</v>
      </c>
      <c r="C18" s="9">
        <v>680</v>
      </c>
      <c r="D18" s="9"/>
      <c r="E18" s="9">
        <v>819</v>
      </c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1499</v>
      </c>
    </row>
    <row r="19" spans="2:16" x14ac:dyDescent="0.45">
      <c r="B19" s="24" t="s">
        <v>2</v>
      </c>
      <c r="C19" s="25">
        <f t="shared" ref="C19:N19" si="1">SUM(C17:C18)</f>
        <v>13761</v>
      </c>
      <c r="D19" s="25">
        <f t="shared" si="1"/>
        <v>12483</v>
      </c>
      <c r="E19" s="25">
        <f t="shared" si="1"/>
        <v>13302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39546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6101.27</v>
      </c>
      <c r="D22" s="9">
        <v>7101.27</v>
      </c>
      <c r="E22" s="9">
        <v>7101.27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20303.810000000001</v>
      </c>
    </row>
    <row r="23" spans="2:16" x14ac:dyDescent="0.45">
      <c r="B23" s="8" t="s">
        <v>8</v>
      </c>
      <c r="C23" s="9">
        <f>1397.65+2804.21</f>
        <v>4201.8600000000006</v>
      </c>
      <c r="D23" s="9">
        <f>1397.65+2804.21</f>
        <v>4201.8600000000006</v>
      </c>
      <c r="E23" s="9">
        <f>1397.65+2804.21</f>
        <v>4201.8600000000006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12605.580000000002</v>
      </c>
    </row>
    <row r="24" spans="2:16" x14ac:dyDescent="0.45">
      <c r="B24" s="60" t="s">
        <v>40</v>
      </c>
      <c r="C24" s="9"/>
      <c r="D24" s="9"/>
      <c r="E24" s="9"/>
      <c r="F24" s="64">
        <v>4500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4500</v>
      </c>
    </row>
    <row r="25" spans="2:16" x14ac:dyDescent="0.45">
      <c r="B25" s="60" t="s">
        <v>41</v>
      </c>
      <c r="C25" s="61"/>
      <c r="D25" s="61">
        <v>1498.34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>
        <f>SUM(C25:N25)</f>
        <v>1498.34</v>
      </c>
    </row>
    <row r="26" spans="2:16" x14ac:dyDescent="0.45">
      <c r="B26" s="7" t="s">
        <v>3</v>
      </c>
      <c r="C26" s="40">
        <f t="shared" ref="C26:N26" si="2">SUM(C22:C25)</f>
        <v>10303.130000000001</v>
      </c>
      <c r="D26" s="40">
        <f t="shared" si="2"/>
        <v>12801.470000000001</v>
      </c>
      <c r="E26" s="40">
        <f t="shared" si="2"/>
        <v>11303.130000000001</v>
      </c>
      <c r="F26" s="40">
        <f t="shared" si="2"/>
        <v>4500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38907.730000000003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>
        <v>1000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5"/>
      <c r="P28" s="63">
        <f>SUM(C28:N28)</f>
        <v>1000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3457.869999999999</v>
      </c>
      <c r="D30" s="44">
        <f t="shared" si="3"/>
        <v>-318.47000000000116</v>
      </c>
      <c r="E30" s="44">
        <f t="shared" si="3"/>
        <v>1998.869999999999</v>
      </c>
      <c r="F30" s="44">
        <f t="shared" si="3"/>
        <v>-4500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638.2699999999968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'2023'!P30+'2024'!P30</f>
        <v>122.65000000000327</v>
      </c>
    </row>
    <row r="4" spans="2:3" ht="16.899999999999999" customHeight="1" x14ac:dyDescent="0.45">
      <c r="B4" s="34" t="s">
        <v>26</v>
      </c>
      <c r="C4" s="36">
        <f>SUM('2023'!P12)+('2024'!P12)</f>
        <v>33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2024-04-19T11:25:56Z</dcterms:modified>
</cp:coreProperties>
</file>