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F144D991-F9F8-46A2-B084-3EAF34E3B8B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6" i="14" l="1"/>
  <c r="E26" i="14"/>
  <c r="F26" i="14"/>
  <c r="G26" i="14"/>
  <c r="H26" i="14"/>
  <c r="I26" i="14"/>
  <c r="J26" i="14"/>
  <c r="K26" i="14"/>
  <c r="L26" i="14"/>
  <c r="M26" i="14"/>
  <c r="N26" i="14"/>
  <c r="C26" i="14"/>
  <c r="P25" i="14"/>
  <c r="P31" i="14"/>
  <c r="P30" i="14"/>
  <c r="P24" i="14"/>
  <c r="K23" i="14"/>
  <c r="J23" i="14"/>
  <c r="I23" i="14"/>
  <c r="H23" i="14"/>
  <c r="G23" i="14"/>
  <c r="F23" i="14"/>
  <c r="E23" i="14"/>
  <c r="D23" i="14"/>
  <c r="C23" i="14"/>
  <c r="P22" i="14"/>
  <c r="N19" i="14"/>
  <c r="N28" i="14" s="1"/>
  <c r="M19" i="14"/>
  <c r="M28" i="14" s="1"/>
  <c r="L19" i="14"/>
  <c r="L28" i="14" s="1"/>
  <c r="I19" i="14"/>
  <c r="P18" i="14"/>
  <c r="K17" i="14"/>
  <c r="K19" i="14" s="1"/>
  <c r="J17" i="14"/>
  <c r="J19" i="14" s="1"/>
  <c r="I17" i="14"/>
  <c r="H17" i="14"/>
  <c r="H19" i="14" s="1"/>
  <c r="G17" i="14"/>
  <c r="G19" i="14" s="1"/>
  <c r="G28" i="14" s="1"/>
  <c r="F17" i="14"/>
  <c r="F19" i="14" s="1"/>
  <c r="F28" i="14" s="1"/>
  <c r="E17" i="14"/>
  <c r="E19" i="14" s="1"/>
  <c r="D17" i="14"/>
  <c r="D19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8" i="14" l="1"/>
  <c r="K28" i="14"/>
  <c r="H28" i="14"/>
  <c r="P8" i="14"/>
  <c r="E28" i="14"/>
  <c r="I28" i="14"/>
  <c r="P26" i="14"/>
  <c r="P19" i="14"/>
  <c r="C28" i="14"/>
  <c r="J28" i="14"/>
  <c r="P23" i="14"/>
  <c r="P17" i="14"/>
  <c r="P28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<sst xmlns="http://schemas.openxmlformats.org/spreadsheetml/2006/main" count="46" uniqueCount="45">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</sst>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8"/>
  <sheetViews>
    <sheetView tabSelected="1" workbookViewId="0">
      <selection activeCell="M23" sqref="M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8">
        <f>SUM(C6:N6)</f>
        <v>171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>
        <v>8</v>
      </c>
      <c r="I7" s="37">
        <v>19</v>
      </c>
      <c r="J7" s="37">
        <v>21</v>
      </c>
      <c r="K7" s="37">
        <v>21</v>
      </c>
      <c r="L7" s="37"/>
      <c r="M7" s="37"/>
      <c r="N7" s="37"/>
      <c r="O7" s="36"/>
      <c r="P7" s="58">
        <f>SUM(C7:N7)</f>
        <v>161.5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-11</v>
      </c>
      <c r="I8" s="64">
        <f t="shared" si="0"/>
        <v>0</v>
      </c>
      <c r="J8" s="64">
        <f t="shared" si="0"/>
        <v>2</v>
      </c>
      <c r="K8" s="64">
        <f t="shared" si="0"/>
        <v>2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-9.5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>
        <v>7.5</v>
      </c>
      <c r="I11" s="11">
        <v>19</v>
      </c>
      <c r="J11" s="11">
        <v>21</v>
      </c>
      <c r="K11" s="11">
        <v>21</v>
      </c>
      <c r="L11" s="11"/>
      <c r="M11" s="11"/>
      <c r="N11" s="11"/>
      <c r="P11" s="59">
        <f>SUM(C11:N11)</f>
        <v>160</v>
      </c>
    </row>
    <row r="12" spans="2:16" x14ac:dyDescent="0.45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>
        <v>14.5</v>
      </c>
      <c r="I12" s="12">
        <v>1</v>
      </c>
      <c r="J12" s="12">
        <v>0</v>
      </c>
      <c r="K12" s="12"/>
      <c r="L12" s="12"/>
      <c r="M12" s="12"/>
      <c r="N12" s="12"/>
      <c r="P12" s="59">
        <f>SUM(C12:N12)</f>
        <v>27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/>
      <c r="M13" s="12"/>
      <c r="N13" s="12"/>
      <c r="P13" s="59">
        <f>SUM(C13:N13)</f>
        <v>1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10210.6</v>
      </c>
      <c r="D17" s="10">
        <f>D11*Params!$C$5*(1-Params!$C$3)-Params!$C$4</f>
        <v>9493</v>
      </c>
      <c r="E17" s="10">
        <f>E11*Params!$C$5*(1-Params!$C$3)-Params!$C$4</f>
        <v>9732.2000000000007</v>
      </c>
      <c r="F17" s="10">
        <f>F11*Params!$C$5*(1-Params!$C$3)-Params!$C$4</f>
        <v>8536.2000000000007</v>
      </c>
      <c r="G17" s="10">
        <f>G11*Params!$C$5*(1-Params!$C$3)-Params!$C$4</f>
        <v>5426.6</v>
      </c>
      <c r="H17" s="10">
        <f>H11*Params!$C$5*(1-Params!$C$3)-Params!$C$4</f>
        <v>3513</v>
      </c>
      <c r="I17" s="10">
        <f>I11*Params!$C$5*(1-Params!$C$3)-Params!$C$4</f>
        <v>9014.6</v>
      </c>
      <c r="J17" s="10">
        <f>J11*Params!$C$5*(1-Params!$C$3)-Params!$C$4</f>
        <v>9971.4</v>
      </c>
      <c r="K17" s="10">
        <f>K11*Params!$C$5*(1-Params!$C$3)-Params!$C$4</f>
        <v>9971.4</v>
      </c>
      <c r="L17" s="10"/>
      <c r="M17" s="10"/>
      <c r="N17" s="10"/>
      <c r="O17" s="4"/>
      <c r="P17" s="41">
        <f>SUM(C17:N17)</f>
        <v>75868.999999999985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10210.6</v>
      </c>
      <c r="D19" s="28">
        <f t="shared" si="1"/>
        <v>9493</v>
      </c>
      <c r="E19" s="28">
        <f t="shared" si="1"/>
        <v>9732.2000000000007</v>
      </c>
      <c r="F19" s="28">
        <f t="shared" si="1"/>
        <v>8536.2000000000007</v>
      </c>
      <c r="G19" s="28">
        <f t="shared" si="1"/>
        <v>5426.6</v>
      </c>
      <c r="H19" s="28">
        <f t="shared" si="1"/>
        <v>3513</v>
      </c>
      <c r="I19" s="28">
        <f t="shared" si="1"/>
        <v>9014.6</v>
      </c>
      <c r="J19" s="28">
        <f t="shared" si="1"/>
        <v>9971.4</v>
      </c>
      <c r="K19" s="28">
        <f t="shared" si="1"/>
        <v>9971.4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75868.999999999985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5332.37</v>
      </c>
      <c r="D22" s="10">
        <v>5332.37</v>
      </c>
      <c r="E22" s="10">
        <v>5332.37</v>
      </c>
      <c r="F22" s="10">
        <v>5332.37</v>
      </c>
      <c r="G22" s="10">
        <v>5332.37</v>
      </c>
      <c r="H22" s="10">
        <v>5332.37</v>
      </c>
      <c r="I22" s="10">
        <v>5332.37</v>
      </c>
      <c r="J22" s="10">
        <v>5092.96</v>
      </c>
      <c r="K22" s="10">
        <v>5332.37</v>
      </c>
      <c r="L22" s="10"/>
      <c r="M22" s="10"/>
      <c r="N22" s="10"/>
      <c r="O22" s="4"/>
      <c r="P22" s="43">
        <f>SUM(C22:N22)</f>
        <v>47751.92</v>
      </c>
    </row>
    <row r="23" spans="2:16" x14ac:dyDescent="0.45">
      <c r="B23" s="9" t="s">
        <v>8</v>
      </c>
      <c r="C23" s="10">
        <f>1101.19+2187.37</f>
        <v>3288.56</v>
      </c>
      <c r="D23" s="10">
        <f>1101.19+2188.69</f>
        <v>3289.88</v>
      </c>
      <c r="E23" s="10">
        <f>1101.19+2187.37</f>
        <v>3288.56</v>
      </c>
      <c r="F23" s="10">
        <f>1101.19+2193.94</f>
        <v>3295.13</v>
      </c>
      <c r="G23" s="10">
        <f>1101.19+638.66</f>
        <v>1739.85</v>
      </c>
      <c r="H23" s="10">
        <f>1101.19+1886.77</f>
        <v>2987.96</v>
      </c>
      <c r="I23" s="10">
        <f>1101.19+1905.16</f>
        <v>3006.3500000000004</v>
      </c>
      <c r="J23" s="10">
        <f>1053.82+1788.43</f>
        <v>2842.25</v>
      </c>
      <c r="K23" s="10">
        <f>1101.19+1867.03</f>
        <v>2968.2200000000003</v>
      </c>
      <c r="L23" s="10"/>
      <c r="M23" s="10"/>
      <c r="N23" s="10"/>
      <c r="O23" s="4"/>
      <c r="P23" s="43">
        <f>SUM(C23:N23)</f>
        <v>26706.760000000002</v>
      </c>
    </row>
    <row r="24" spans="2:16" x14ac:dyDescent="0.45">
      <c r="B24" s="9" t="s">
        <v>40</v>
      </c>
      <c r="C24" s="10">
        <v>398.2</v>
      </c>
      <c r="D24" s="10">
        <v>384</v>
      </c>
      <c r="E24" s="10">
        <v>384</v>
      </c>
      <c r="F24" s="10">
        <v>384.24</v>
      </c>
      <c r="G24" s="10">
        <v>294.48</v>
      </c>
      <c r="H24" s="10">
        <v>0</v>
      </c>
      <c r="I24" s="10">
        <v>0</v>
      </c>
      <c r="J24" s="10">
        <v>0</v>
      </c>
      <c r="K24" s="10">
        <v>0</v>
      </c>
      <c r="L24" s="10"/>
      <c r="M24" s="10"/>
      <c r="N24" s="10"/>
      <c r="O24" s="4"/>
      <c r="P24" s="43">
        <f>SUM(C24:N24)</f>
        <v>1844.92</v>
      </c>
    </row>
    <row r="25" spans="2:16" x14ac:dyDescent="0.45">
      <c r="B25" s="55" t="s">
        <v>44</v>
      </c>
      <c r="C25" s="56"/>
      <c r="D25" s="56"/>
      <c r="E25" s="56"/>
      <c r="F25" s="56"/>
      <c r="G25" s="56"/>
      <c r="H25" s="56"/>
      <c r="I25" s="56"/>
      <c r="J25" s="56"/>
      <c r="K25" s="56"/>
      <c r="L25" s="56">
        <v>99.98</v>
      </c>
      <c r="M25" s="56"/>
      <c r="N25" s="56"/>
      <c r="O25" s="4"/>
      <c r="P25" s="43">
        <f>SUM(C25:N25)</f>
        <v>99.98</v>
      </c>
    </row>
    <row r="26" spans="2:16" x14ac:dyDescent="0.45">
      <c r="B26" s="8" t="s">
        <v>3</v>
      </c>
      <c r="C26" s="44">
        <f>SUM(C22:C25)</f>
        <v>9019.130000000001</v>
      </c>
      <c r="D26" s="44">
        <f t="shared" ref="D26:N26" si="2">SUM(D22:D25)</f>
        <v>9006.25</v>
      </c>
      <c r="E26" s="44">
        <f t="shared" si="2"/>
        <v>9004.93</v>
      </c>
      <c r="F26" s="44">
        <f t="shared" si="2"/>
        <v>9011.74</v>
      </c>
      <c r="G26" s="44">
        <f t="shared" si="2"/>
        <v>7366.6999999999989</v>
      </c>
      <c r="H26" s="44">
        <f t="shared" si="2"/>
        <v>8320.33</v>
      </c>
      <c r="I26" s="44">
        <f t="shared" si="2"/>
        <v>8338.7200000000012</v>
      </c>
      <c r="J26" s="44">
        <f t="shared" si="2"/>
        <v>7935.21</v>
      </c>
      <c r="K26" s="44">
        <f t="shared" si="2"/>
        <v>8300.59</v>
      </c>
      <c r="L26" s="44">
        <f t="shared" si="2"/>
        <v>99.98</v>
      </c>
      <c r="M26" s="44">
        <f t="shared" si="2"/>
        <v>0</v>
      </c>
      <c r="N26" s="44">
        <f t="shared" si="2"/>
        <v>0</v>
      </c>
      <c r="O26" s="4"/>
      <c r="P26" s="61">
        <f>SUM(C26:N26)</f>
        <v>76403.58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1191.4699999999993</v>
      </c>
      <c r="D28" s="47">
        <f t="shared" si="3"/>
        <v>486.75</v>
      </c>
      <c r="E28" s="47">
        <f t="shared" si="3"/>
        <v>727.27000000000044</v>
      </c>
      <c r="F28" s="47">
        <f t="shared" si="3"/>
        <v>-475.53999999999905</v>
      </c>
      <c r="G28" s="47">
        <f t="shared" si="3"/>
        <v>-1940.0999999999985</v>
      </c>
      <c r="H28" s="47">
        <f t="shared" si="3"/>
        <v>-4807.33</v>
      </c>
      <c r="I28" s="47">
        <f t="shared" si="3"/>
        <v>675.8799999999992</v>
      </c>
      <c r="J28" s="47">
        <f t="shared" si="3"/>
        <v>2036.1899999999996</v>
      </c>
      <c r="K28" s="47">
        <f t="shared" si="3"/>
        <v>1670.8099999999995</v>
      </c>
      <c r="L28" s="47">
        <f t="shared" si="3"/>
        <v>-99.98</v>
      </c>
      <c r="M28" s="47">
        <f t="shared" si="3"/>
        <v>0</v>
      </c>
      <c r="N28" s="47">
        <f t="shared" si="3"/>
        <v>0</v>
      </c>
      <c r="P28" s="60">
        <f>SUM(C28:N28)</f>
        <v>-534.57999999999947</v>
      </c>
    </row>
    <row r="30" spans="2:16" x14ac:dyDescent="0.45">
      <c r="B30" s="63" t="s">
        <v>37</v>
      </c>
      <c r="C30" s="54">
        <v>840</v>
      </c>
      <c r="D30" s="54">
        <v>800</v>
      </c>
      <c r="E30" s="54">
        <v>800</v>
      </c>
      <c r="F30" s="54">
        <v>760</v>
      </c>
      <c r="G30" s="54">
        <v>520</v>
      </c>
      <c r="H30" s="54">
        <v>0</v>
      </c>
      <c r="I30" s="54">
        <v>0</v>
      </c>
      <c r="J30" s="54">
        <v>0</v>
      </c>
      <c r="K30" s="54">
        <v>0</v>
      </c>
      <c r="L30" s="54"/>
      <c r="M30" s="54"/>
      <c r="N30" s="54"/>
      <c r="P30" s="62">
        <f>SUM(C30:N30)</f>
        <v>3720</v>
      </c>
    </row>
    <row r="31" spans="2:16" x14ac:dyDescent="0.45">
      <c r="B31" s="63" t="s">
        <v>38</v>
      </c>
      <c r="C31" s="54">
        <v>398.2</v>
      </c>
      <c r="D31" s="54">
        <v>384</v>
      </c>
      <c r="E31" s="54">
        <v>384</v>
      </c>
      <c r="F31" s="54">
        <v>384.24</v>
      </c>
      <c r="G31" s="54">
        <v>294.48</v>
      </c>
      <c r="H31" s="54">
        <v>0</v>
      </c>
      <c r="I31" s="54">
        <v>0</v>
      </c>
      <c r="J31" s="54">
        <v>0</v>
      </c>
      <c r="K31" s="54">
        <v>0</v>
      </c>
      <c r="L31" s="54"/>
      <c r="M31" s="54"/>
      <c r="N31" s="54"/>
      <c r="P31" s="62">
        <f>SUM(C31:N31)</f>
        <v>1844.92</v>
      </c>
    </row>
    <row r="36" spans="2:3" x14ac:dyDescent="0.45">
      <c r="B36" t="s">
        <v>43</v>
      </c>
    </row>
    <row r="38" spans="2:3" x14ac:dyDescent="0.45">
      <c r="B38" s="65" t="s">
        <v>42</v>
      </c>
      <c r="C38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('2023'!P28)</f>
        <v>-534.57999999999947</v>
      </c>
    </row>
    <row r="4" spans="2:3" ht="16.899999999999999" customHeight="1" x14ac:dyDescent="0.45">
      <c r="B4" s="38" t="s">
        <v>39</v>
      </c>
      <c r="C4" s="40">
        <f>'2023'!P12+15</f>
        <v>42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2023-10-06T10:00:47Z</dcterms:modified>
</cp:coreProperties>
</file>