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IGHSKILL\PAIE\Production\2023\09\STC\STC - Moussa KONATE - 30092023\"/>
    </mc:Choice>
  </mc:AlternateContent>
  <bookViews>
    <workbookView xWindow="0" yWindow="0" windowWidth="28800" windowHeight="15390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'2023'!$B$19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24" i="15" l="1"/>
  <c r="K20" i="15" l="1"/>
  <c r="K25" i="15" l="1"/>
  <c r="K17" i="15"/>
  <c r="C4" i="13"/>
  <c r="L27" i="15"/>
  <c r="D27" i="15"/>
  <c r="N25" i="15"/>
  <c r="M25" i="15"/>
  <c r="L25" i="15"/>
  <c r="I25" i="15"/>
  <c r="H25" i="15"/>
  <c r="E25" i="15"/>
  <c r="D25" i="15"/>
  <c r="C25" i="15"/>
  <c r="C27" i="15" s="1"/>
  <c r="J24" i="15"/>
  <c r="J25" i="15" s="1"/>
  <c r="I24" i="15"/>
  <c r="H24" i="15"/>
  <c r="G24" i="15"/>
  <c r="G25" i="15" s="1"/>
  <c r="F24" i="15"/>
  <c r="F25" i="15" s="1"/>
  <c r="P23" i="15"/>
  <c r="N20" i="15"/>
  <c r="N27" i="15" s="1"/>
  <c r="M20" i="15"/>
  <c r="M27" i="15" s="1"/>
  <c r="L20" i="15"/>
  <c r="E20" i="15"/>
  <c r="D20" i="15"/>
  <c r="C20" i="15"/>
  <c r="P19" i="15"/>
  <c r="J17" i="15"/>
  <c r="J20" i="15" s="1"/>
  <c r="I17" i="15"/>
  <c r="I20" i="15" s="1"/>
  <c r="I27" i="15" s="1"/>
  <c r="H17" i="15"/>
  <c r="H20" i="15" s="1"/>
  <c r="H27" i="15" s="1"/>
  <c r="G17" i="15"/>
  <c r="F17" i="15"/>
  <c r="F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17" i="15" l="1"/>
  <c r="K27" i="15"/>
  <c r="P8" i="15"/>
  <c r="P20" i="15"/>
  <c r="F27" i="15"/>
  <c r="J27" i="15"/>
  <c r="P25" i="15"/>
  <c r="P24" i="15"/>
  <c r="E27" i="15"/>
  <c r="G20" i="15"/>
  <c r="G27" i="15" s="1"/>
  <c r="P27" i="15" l="1"/>
  <c r="C3" i="13" s="1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<sst xmlns="http://schemas.openxmlformats.org/spreadsheetml/2006/main" count="41" uniqueCount="40">
  <si>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</si>
  <si>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</si>
  <si>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</si>
  <si>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</si>
  <si>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</si>
  <si>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</si>
  <si>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</si>
  <si>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</si>
  <si>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</si>
  <si>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</si>
  <si>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</si>
  <si>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</si>
  <si>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</si>
  <si>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</si>
  <si>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</si>
  <si>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</si>
  <si>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</si>
  <si>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</si>
  <si>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</si>
  <si>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</si>
  <si>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</si>
  <si>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</si>
  <si>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</si>
  <si>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</si>
  <si>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</si>
  <si>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</si>
  <si>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</si>
  <si>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</si>
  <si>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</si>
  <si>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</si>
  <si>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</si>
  <si>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</si>
  <si>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</si>
  <si>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</si>
  <si>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</si>
  <si>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</si>
  <si>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</si>
  <si>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</si>
  <si>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2023)</t>
  </si>
  <si>
    <t>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</si>
</sst>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1" fillId="11" borderId="1" xfId="0" applyNumberFormat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I19" zoomScale="85" zoomScaleNormal="85" workbookViewId="0">
      <selection activeCell="K25" sqref="K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59" t="s">
        <v>9</v>
      </c>
    </row>
    <row r="2" spans="2:16" x14ac:dyDescent="0.45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6"/>
    </row>
    <row r="6" spans="2:16" x14ac:dyDescent="0.45">
      <c r="B6" s="8" t="s">
        <v>19</v>
      </c>
      <c r="C6" s="55"/>
      <c r="D6" s="55"/>
      <c r="E6" s="55"/>
      <c r="F6" s="33">
        <v>20</v>
      </c>
      <c r="G6" s="33">
        <v>20</v>
      </c>
      <c r="H6" s="33">
        <v>20</v>
      </c>
      <c r="I6" s="33">
        <v>15</v>
      </c>
      <c r="J6" s="33">
        <v>20</v>
      </c>
      <c r="K6" s="33">
        <v>18</v>
      </c>
      <c r="L6" s="33"/>
      <c r="M6" s="33"/>
      <c r="N6" s="33"/>
      <c r="O6" s="31"/>
      <c r="P6" s="52">
        <f>SUM(C6:N6)</f>
        <v>113</v>
      </c>
    </row>
    <row r="7" spans="2:16" x14ac:dyDescent="0.45">
      <c r="B7" s="8" t="s">
        <v>20</v>
      </c>
      <c r="C7" s="33"/>
      <c r="D7" s="33"/>
      <c r="E7" s="33"/>
      <c r="F7" s="33">
        <v>19</v>
      </c>
      <c r="G7" s="33">
        <v>19</v>
      </c>
      <c r="H7" s="33">
        <v>17</v>
      </c>
      <c r="I7" s="33">
        <v>15</v>
      </c>
      <c r="J7" s="33">
        <v>22</v>
      </c>
      <c r="K7" s="33">
        <v>21</v>
      </c>
      <c r="L7" s="33"/>
      <c r="M7" s="33"/>
      <c r="N7" s="33"/>
      <c r="O7" s="31"/>
      <c r="P7" s="52">
        <f>SUM(C7:N7)</f>
        <v>113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-1</v>
      </c>
      <c r="G8" s="32">
        <f t="shared" si="0"/>
        <v>-1</v>
      </c>
      <c r="H8" s="32">
        <f t="shared" si="0"/>
        <v>-3</v>
      </c>
      <c r="I8" s="32">
        <f t="shared" si="0"/>
        <v>0</v>
      </c>
      <c r="J8" s="32">
        <f t="shared" si="0"/>
        <v>2</v>
      </c>
      <c r="K8" s="32">
        <f t="shared" si="0"/>
        <v>3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>
        <v>19</v>
      </c>
      <c r="G11" s="10">
        <v>19</v>
      </c>
      <c r="H11" s="10">
        <v>17</v>
      </c>
      <c r="I11" s="10">
        <v>15</v>
      </c>
      <c r="J11" s="10">
        <v>22</v>
      </c>
      <c r="K11" s="10">
        <v>21</v>
      </c>
      <c r="L11" s="10"/>
      <c r="M11" s="10"/>
      <c r="N11" s="10"/>
      <c r="P11" s="53">
        <f>SUM(C11:N11)</f>
        <v>113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>
        <v>5</v>
      </c>
      <c r="I12" s="11">
        <v>0</v>
      </c>
      <c r="J12" s="11"/>
      <c r="K12" s="11"/>
      <c r="L12" s="11"/>
      <c r="M12" s="11"/>
      <c r="N12" s="11"/>
      <c r="P12" s="53">
        <f>SUM(C12:N12)</f>
        <v>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9"/>
    </row>
    <row r="17" spans="2:16" x14ac:dyDescent="0.45">
      <c r="B17" s="8" t="s">
        <v>6</v>
      </c>
      <c r="C17" s="9"/>
      <c r="D17" s="9"/>
      <c r="E17" s="9"/>
      <c r="F17" s="9">
        <f>F11*Params!$C$5*(1-Params!$C$3)-Params!$C$4</f>
        <v>11287</v>
      </c>
      <c r="G17" s="9">
        <f>G11*Params!$C$5*(1-Params!$C$3)-Params!$C$4</f>
        <v>11287</v>
      </c>
      <c r="H17" s="9">
        <f>H11*Params!$C$5*(1-Params!$C$3)-Params!$C$4</f>
        <v>10091</v>
      </c>
      <c r="I17" s="9">
        <f>I11*Params!$C$5*(1-Params!$C$3)-Params!$C$4</f>
        <v>8895</v>
      </c>
      <c r="J17" s="9">
        <f>J11*Params!$C$5*(1-Params!$C$3)-Params!$C$4</f>
        <v>13081</v>
      </c>
      <c r="K17" s="9">
        <f>K11*Params!$C$5*(1-Params!$C$3)-Params!$C$4</f>
        <v>12483</v>
      </c>
      <c r="L17" s="9"/>
      <c r="M17" s="9"/>
      <c r="N17" s="9"/>
      <c r="O17" s="4"/>
      <c r="P17" s="37">
        <f>SUM(C17:N17)</f>
        <v>67124</v>
      </c>
    </row>
    <row r="18" spans="2:16" x14ac:dyDescent="0.45">
      <c r="B18" s="8" t="s">
        <v>39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/>
    </row>
    <row r="19" spans="2:16" x14ac:dyDescent="0.4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45">
      <c r="B20" s="24" t="s">
        <v>2</v>
      </c>
      <c r="C20" s="25">
        <f t="shared" ref="C20:N20" si="1">SUM(C17:C19)</f>
        <v>0</v>
      </c>
      <c r="D20" s="25">
        <f t="shared" si="1"/>
        <v>0</v>
      </c>
      <c r="E20" s="25">
        <f t="shared" si="1"/>
        <v>0</v>
      </c>
      <c r="F20" s="25">
        <f t="shared" si="1"/>
        <v>11287</v>
      </c>
      <c r="G20" s="25">
        <f t="shared" si="1"/>
        <v>11287</v>
      </c>
      <c r="H20" s="25">
        <f t="shared" si="1"/>
        <v>10091</v>
      </c>
      <c r="I20" s="25">
        <f t="shared" si="1"/>
        <v>8895</v>
      </c>
      <c r="J20" s="25">
        <f t="shared" si="1"/>
        <v>13081</v>
      </c>
      <c r="K20" s="25">
        <f>SUM(K17:K19)</f>
        <v>12483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67124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8"/>
      <c r="D22" s="58"/>
      <c r="E22" s="58"/>
      <c r="F22" s="28"/>
      <c r="G22" s="58"/>
      <c r="H22" s="28"/>
      <c r="I22" s="58"/>
      <c r="J22" s="28"/>
      <c r="K22" s="58"/>
      <c r="L22" s="28"/>
      <c r="M22" s="58"/>
      <c r="N22" s="28"/>
      <c r="O22" s="4"/>
      <c r="P22" s="50"/>
    </row>
    <row r="23" spans="2:16" x14ac:dyDescent="0.45">
      <c r="B23" s="8" t="s">
        <v>7</v>
      </c>
      <c r="C23" s="9"/>
      <c r="D23" s="9"/>
      <c r="E23" s="9"/>
      <c r="F23" s="9">
        <v>7438.05</v>
      </c>
      <c r="G23" s="9">
        <v>7438.05</v>
      </c>
      <c r="H23" s="9">
        <v>7438.05</v>
      </c>
      <c r="I23" s="9">
        <v>5726.39</v>
      </c>
      <c r="J23" s="9">
        <v>7438.05</v>
      </c>
      <c r="K23" s="9">
        <v>6686.32</v>
      </c>
      <c r="L23" s="9"/>
      <c r="M23" s="9"/>
      <c r="N23" s="9"/>
      <c r="O23" s="4"/>
      <c r="P23" s="39">
        <f>SUM(C23:N23)</f>
        <v>42164.91</v>
      </c>
    </row>
    <row r="24" spans="2:16" x14ac:dyDescent="0.45">
      <c r="B24" s="8" t="s">
        <v>8</v>
      </c>
      <c r="C24" s="9"/>
      <c r="D24" s="9"/>
      <c r="E24" s="9"/>
      <c r="F24" s="9">
        <f>1469.83+2966.77</f>
        <v>4436.6000000000004</v>
      </c>
      <c r="G24" s="9">
        <f>1469.83+2970.4</f>
        <v>4440.2299999999996</v>
      </c>
      <c r="H24" s="9">
        <f>1469.83+2968.58</f>
        <v>4438.41</v>
      </c>
      <c r="I24" s="9">
        <f>1141.98+2304.5</f>
        <v>3446.48</v>
      </c>
      <c r="J24" s="9">
        <f>1469.83+2968.58</f>
        <v>4438.41</v>
      </c>
      <c r="K24" s="9">
        <f>1326.12+2652.01</f>
        <v>3978.13</v>
      </c>
      <c r="L24" s="9"/>
      <c r="M24" s="9"/>
      <c r="N24" s="9"/>
      <c r="O24" s="4"/>
      <c r="P24" s="39">
        <f>SUM(C24:N24)</f>
        <v>25178.260000000002</v>
      </c>
    </row>
    <row r="25" spans="2:16" x14ac:dyDescent="0.45">
      <c r="B25" s="7" t="s">
        <v>3</v>
      </c>
      <c r="C25" s="40">
        <f t="shared" ref="C25:N25" si="2">SUM(C23:C24)</f>
        <v>0</v>
      </c>
      <c r="D25" s="40">
        <f t="shared" si="2"/>
        <v>0</v>
      </c>
      <c r="E25" s="40">
        <f t="shared" si="2"/>
        <v>0</v>
      </c>
      <c r="F25" s="40">
        <f t="shared" si="2"/>
        <v>11874.650000000001</v>
      </c>
      <c r="G25" s="40">
        <f t="shared" si="2"/>
        <v>11878.279999999999</v>
      </c>
      <c r="H25" s="40">
        <f t="shared" si="2"/>
        <v>11876.46</v>
      </c>
      <c r="I25" s="40">
        <f t="shared" si="2"/>
        <v>9172.8700000000008</v>
      </c>
      <c r="J25" s="40">
        <f t="shared" si="2"/>
        <v>11876.46</v>
      </c>
      <c r="K25" s="40">
        <f t="shared" si="2"/>
        <v>10664.45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67343.17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C20-C25</f>
        <v>0</v>
      </c>
      <c r="D27" s="44">
        <f t="shared" si="3"/>
        <v>0</v>
      </c>
      <c r="E27" s="44">
        <f t="shared" si="3"/>
        <v>0</v>
      </c>
      <c r="F27" s="44">
        <f t="shared" si="3"/>
        <v>-587.65000000000146</v>
      </c>
      <c r="G27" s="44">
        <f t="shared" si="3"/>
        <v>-591.27999999999884</v>
      </c>
      <c r="H27" s="44">
        <f t="shared" si="3"/>
        <v>-1785.4599999999991</v>
      </c>
      <c r="I27" s="44">
        <f t="shared" si="3"/>
        <v>-277.8700000000008</v>
      </c>
      <c r="J27" s="44">
        <f t="shared" si="3"/>
        <v>1204.5400000000009</v>
      </c>
      <c r="K27" s="44">
        <f t="shared" si="3"/>
        <v>1818.5499999999993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64">
        <f>SUM(C27:N27)</f>
        <v>-219.17000000000007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1" t="s">
        <v>22</v>
      </c>
      <c r="C2" s="62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3" t="s">
        <v>23</v>
      </c>
      <c r="C2" s="63"/>
    </row>
    <row r="3" spans="2:3" ht="16.899999999999999" customHeight="1" x14ac:dyDescent="0.45">
      <c r="B3" s="34" t="s">
        <v>24</v>
      </c>
      <c r="C3" s="35">
        <f>'2023'!P27</f>
        <v>-219.17000000000007</v>
      </c>
    </row>
    <row r="4" spans="2:3" ht="16.899999999999999" customHeight="1" x14ac:dyDescent="0.45">
      <c r="B4" s="34" t="s">
        <v>26</v>
      </c>
      <c r="C4" s="36">
        <f>SUM('2023'!P12)</f>
        <v>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2023-10-02T15:57:58Z</dcterms:modified>
</cp:coreProperties>
</file>