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STC Fadila BENSAID - 04082023\"/>
    </mc:Choice>
  </mc:AlternateContent>
  <bookViews>
    <workbookView xWindow="0" yWindow="0" windowWidth="25343" windowHeight="7200" activeTab="2"/>
  </bookViews>
  <sheets>
    <sheet name="2023" sheetId="15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'2023'!$B$27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3" i="15" l="1"/>
  <c r="J17" i="15"/>
  <c r="J19" i="15" s="1"/>
  <c r="J25" i="15" l="1"/>
  <c r="N25" i="15"/>
  <c r="M25" i="15"/>
  <c r="L25" i="15"/>
  <c r="K25" i="15"/>
  <c r="G25" i="15"/>
  <c r="D25" i="15"/>
  <c r="C25" i="15"/>
  <c r="P24" i="15"/>
  <c r="I23" i="15"/>
  <c r="I25" i="15" s="1"/>
  <c r="H23" i="15"/>
  <c r="H25" i="15" s="1"/>
  <c r="G23" i="15"/>
  <c r="F23" i="15"/>
  <c r="F25" i="15" s="1"/>
  <c r="E23" i="15"/>
  <c r="E25" i="15" s="1"/>
  <c r="D23" i="15"/>
  <c r="P22" i="15"/>
  <c r="N19" i="15"/>
  <c r="N27" i="15" s="1"/>
  <c r="M19" i="15"/>
  <c r="M27" i="15" s="1"/>
  <c r="L19" i="15"/>
  <c r="L27" i="15" s="1"/>
  <c r="K19" i="15"/>
  <c r="K27" i="15" s="1"/>
  <c r="C19" i="15"/>
  <c r="C27" i="15" s="1"/>
  <c r="P18" i="15"/>
  <c r="I17" i="15"/>
  <c r="I19" i="15" s="1"/>
  <c r="I27" i="15" s="1"/>
  <c r="H17" i="15"/>
  <c r="H19" i="15" s="1"/>
  <c r="H27" i="15" s="1"/>
  <c r="G17" i="15"/>
  <c r="G19" i="15" s="1"/>
  <c r="G27" i="15" s="1"/>
  <c r="F17" i="15"/>
  <c r="F19" i="15" s="1"/>
  <c r="E17" i="15"/>
  <c r="E19" i="15" s="1"/>
  <c r="D17" i="15"/>
  <c r="D19" i="15" s="1"/>
  <c r="D27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8" i="15" l="1"/>
  <c r="J27" i="15"/>
  <c r="P25" i="15"/>
  <c r="E27" i="15"/>
  <c r="F27" i="15"/>
  <c r="P19" i="15"/>
  <c r="P23" i="15"/>
  <c r="P17" i="15"/>
  <c r="P27" i="15" l="1"/>
  <c r="C3" i="13" s="1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<sst xmlns="http://schemas.openxmlformats.org/spreadsheetml/2006/main" count="41" uniqueCount="40">
  <si>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</si>
  <si>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</si>
  <si>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</si>
  <si>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</si>
  <si>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</si>
  <si>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</si>
  <si>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</si>
  <si>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</si>
  <si>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</si>
  <si>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</si>
  <si>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</si>
  <si>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</si>
  <si>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</si>
  <si>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</si>
  <si>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</si>
  <si>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</si>
  <si>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</si>
  <si>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</si>
  <si>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</si>
  <si>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</si>
  <si>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</si>
  <si>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</si>
  <si>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</si>
  <si>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</si>
  <si>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</si>
  <si>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</si>
  <si>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</si>
  <si>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</si>
  <si>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</si>
  <si>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</si>
  <si>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</si>
  <si>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</si>
  <si>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</si>
  <si>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</si>
  <si>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</si>
  <si>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</si>
  <si>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</si>
  <si>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</si>
  <si>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Formation</t>
  </si>
  <si>
    <t>TJM (Février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</si>
</sst>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opLeftCell="D16" zoomScale="115" zoomScaleNormal="115" workbookViewId="0">
      <selection activeCell="J25" sqref="J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2" t="s">
        <v>9</v>
      </c>
    </row>
    <row r="2" spans="2:16" x14ac:dyDescent="0.45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5</v>
      </c>
      <c r="K6" s="33"/>
      <c r="L6" s="33"/>
      <c r="M6" s="33"/>
      <c r="N6" s="33"/>
      <c r="O6" s="31"/>
      <c r="P6" s="52">
        <f>SUM(C6:N6)</f>
        <v>119</v>
      </c>
    </row>
    <row r="7" spans="2:16" x14ac:dyDescent="0.45">
      <c r="B7" s="8" t="s">
        <v>20</v>
      </c>
      <c r="C7" s="33"/>
      <c r="D7" s="33">
        <v>20</v>
      </c>
      <c r="E7" s="33">
        <v>23</v>
      </c>
      <c r="F7" s="33">
        <v>18</v>
      </c>
      <c r="G7" s="33">
        <v>18</v>
      </c>
      <c r="H7" s="33">
        <v>22</v>
      </c>
      <c r="I7" s="33">
        <v>19</v>
      </c>
      <c r="J7" s="33">
        <v>4</v>
      </c>
      <c r="K7" s="33"/>
      <c r="L7" s="33"/>
      <c r="M7" s="33"/>
      <c r="N7" s="33"/>
      <c r="O7" s="31"/>
      <c r="P7" s="52">
        <f>SUM(C7:N7)</f>
        <v>124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1</v>
      </c>
      <c r="E8" s="32">
        <f t="shared" si="0"/>
        <v>4</v>
      </c>
      <c r="F8" s="32">
        <f t="shared" si="0"/>
        <v>-1</v>
      </c>
      <c r="G8" s="32">
        <f t="shared" si="0"/>
        <v>-1</v>
      </c>
      <c r="H8" s="32">
        <f t="shared" si="0"/>
        <v>3</v>
      </c>
      <c r="I8" s="32">
        <f t="shared" si="0"/>
        <v>0</v>
      </c>
      <c r="J8" s="32">
        <f t="shared" si="0"/>
        <v>-1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5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>
        <v>20</v>
      </c>
      <c r="E11" s="10">
        <v>23</v>
      </c>
      <c r="F11" s="10">
        <v>18</v>
      </c>
      <c r="G11" s="10">
        <v>18</v>
      </c>
      <c r="H11" s="10">
        <v>21.5</v>
      </c>
      <c r="I11" s="10">
        <v>19</v>
      </c>
      <c r="J11" s="10">
        <v>3.5</v>
      </c>
      <c r="K11" s="10"/>
      <c r="L11" s="10"/>
      <c r="M11" s="10"/>
      <c r="N11" s="10"/>
      <c r="P11" s="53">
        <f>SUM(C11:N11)</f>
        <v>123</v>
      </c>
    </row>
    <row r="12" spans="2:16" x14ac:dyDescent="0.45">
      <c r="B12" s="8" t="s">
        <v>15</v>
      </c>
      <c r="C12" s="11"/>
      <c r="D12" s="11"/>
      <c r="E12" s="11"/>
      <c r="F12" s="11">
        <v>1</v>
      </c>
      <c r="G12" s="11">
        <v>1</v>
      </c>
      <c r="H12" s="11">
        <v>0.5</v>
      </c>
      <c r="I12" s="11">
        <v>1</v>
      </c>
      <c r="J12" s="11"/>
      <c r="K12" s="11"/>
      <c r="L12" s="11"/>
      <c r="M12" s="11"/>
      <c r="N12" s="11"/>
      <c r="P12" s="53">
        <f>SUM(C12:N12)</f>
        <v>3.5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>
        <f>D11*Params!$C$5*(1-Params!$C$3)-Params!$C$4</f>
        <v>10965</v>
      </c>
      <c r="E17" s="9">
        <f>E11*Params!$C$5*(1-Params!$C$3)-Params!$C$4</f>
        <v>12621</v>
      </c>
      <c r="F17" s="9">
        <f>F11*Params!$C$5*(1-Params!$C$3)-Params!$C$4</f>
        <v>9861</v>
      </c>
      <c r="G17" s="9">
        <f>G11*Params!$C$5*(1-Params!$C$3)-Params!$C$4</f>
        <v>9861</v>
      </c>
      <c r="H17" s="9">
        <f>H11*Params!$C$5*(1-Params!$C$3)-Params!$C$4</f>
        <v>11793</v>
      </c>
      <c r="I17" s="9">
        <f>I11*Params!$C$5*(1-Params!$C$3)-Params!$C$4</f>
        <v>10413</v>
      </c>
      <c r="J17" s="9">
        <f>J11*Params!$C$5*(1-Params!$C$3)-Params!$C$4</f>
        <v>1857</v>
      </c>
      <c r="K17" s="9"/>
      <c r="L17" s="9"/>
      <c r="M17" s="9"/>
      <c r="N17" s="9"/>
      <c r="O17" s="4"/>
      <c r="P17" s="37">
        <f>SUM(C17:N17)</f>
        <v>67371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10965</v>
      </c>
      <c r="E19" s="25">
        <f t="shared" si="1"/>
        <v>12621</v>
      </c>
      <c r="F19" s="25">
        <f t="shared" si="1"/>
        <v>9861</v>
      </c>
      <c r="G19" s="25">
        <f t="shared" si="1"/>
        <v>9861</v>
      </c>
      <c r="H19" s="25">
        <f t="shared" si="1"/>
        <v>11793</v>
      </c>
      <c r="I19" s="25">
        <f t="shared" si="1"/>
        <v>10413</v>
      </c>
      <c r="J19" s="25">
        <f t="shared" si="1"/>
        <v>1857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67371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>
        <v>6481.85</v>
      </c>
      <c r="E22" s="9">
        <v>6481.85</v>
      </c>
      <c r="F22" s="9">
        <v>6481.85</v>
      </c>
      <c r="G22" s="9">
        <v>6481.85</v>
      </c>
      <c r="H22" s="9">
        <v>6481.85</v>
      </c>
      <c r="I22" s="9">
        <v>6481.85</v>
      </c>
      <c r="J22" s="9">
        <v>2018.98</v>
      </c>
      <c r="K22" s="9"/>
      <c r="L22" s="9"/>
      <c r="M22" s="9"/>
      <c r="N22" s="9"/>
      <c r="O22" s="4"/>
      <c r="P22" s="39">
        <f>SUM(C22:N22)</f>
        <v>40910.080000000002</v>
      </c>
    </row>
    <row r="23" spans="2:16" x14ac:dyDescent="0.45">
      <c r="B23" s="8" t="s">
        <v>8</v>
      </c>
      <c r="C23" s="9"/>
      <c r="D23" s="9">
        <f>1305.97+2619.64</f>
        <v>3925.6099999999997</v>
      </c>
      <c r="E23" s="9">
        <f>1305.97+2619.64</f>
        <v>3925.6099999999997</v>
      </c>
      <c r="F23" s="9">
        <f>1305.97+2619.64</f>
        <v>3925.6099999999997</v>
      </c>
      <c r="G23" s="9">
        <f>1305.97+2625.49</f>
        <v>3931.46</v>
      </c>
      <c r="H23" s="9">
        <f>1305.97+2623.89</f>
        <v>3929.8599999999997</v>
      </c>
      <c r="I23" s="9">
        <f>1305.97+2622.57</f>
        <v>3928.54</v>
      </c>
      <c r="J23" s="9">
        <f>356.31+554.7</f>
        <v>911.01</v>
      </c>
      <c r="K23" s="9"/>
      <c r="L23" s="9"/>
      <c r="M23" s="9"/>
      <c r="N23" s="9"/>
      <c r="O23" s="4"/>
      <c r="P23" s="39">
        <f>SUM(C23:N23)</f>
        <v>24477.699999999997</v>
      </c>
    </row>
    <row r="24" spans="2:16" x14ac:dyDescent="0.45">
      <c r="B24" s="60" t="s">
        <v>38</v>
      </c>
      <c r="C24" s="61"/>
      <c r="D24" s="61">
        <v>1990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1990</v>
      </c>
    </row>
    <row r="25" spans="2:16" x14ac:dyDescent="0.45">
      <c r="B25" s="7" t="s">
        <v>3</v>
      </c>
      <c r="C25" s="40">
        <f t="shared" ref="C25:N25" si="2">SUM(C22:C24)</f>
        <v>0</v>
      </c>
      <c r="D25" s="40">
        <f t="shared" si="2"/>
        <v>12397.46</v>
      </c>
      <c r="E25" s="40">
        <f t="shared" si="2"/>
        <v>10407.459999999999</v>
      </c>
      <c r="F25" s="40">
        <f t="shared" si="2"/>
        <v>10407.459999999999</v>
      </c>
      <c r="G25" s="40">
        <f t="shared" si="2"/>
        <v>10413.310000000001</v>
      </c>
      <c r="H25" s="40">
        <f t="shared" si="2"/>
        <v>10411.709999999999</v>
      </c>
      <c r="I25" s="40">
        <f t="shared" si="2"/>
        <v>10410.39</v>
      </c>
      <c r="J25" s="40">
        <f t="shared" si="2"/>
        <v>2929.99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67377.78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0</v>
      </c>
      <c r="D27" s="44">
        <f t="shared" si="3"/>
        <v>-1432.4599999999991</v>
      </c>
      <c r="E27" s="44">
        <f t="shared" si="3"/>
        <v>2213.5400000000009</v>
      </c>
      <c r="F27" s="44">
        <f t="shared" si="3"/>
        <v>-546.45999999999913</v>
      </c>
      <c r="G27" s="44">
        <f t="shared" si="3"/>
        <v>-552.31000000000131</v>
      </c>
      <c r="H27" s="44">
        <f t="shared" si="3"/>
        <v>1381.2900000000009</v>
      </c>
      <c r="I27" s="44">
        <f t="shared" si="3"/>
        <v>2.6100000000005821</v>
      </c>
      <c r="J27" s="44">
        <f t="shared" si="3"/>
        <v>-1072.9899999999998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SUM(C27:N27)</f>
        <v>-6.7799999999970169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10" sqref="C10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4" t="s">
        <v>22</v>
      </c>
      <c r="C2" s="65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39</v>
      </c>
      <c r="C5" s="29">
        <v>600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D3" sqref="D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6" t="s">
        <v>23</v>
      </c>
      <c r="C2" s="66"/>
    </row>
    <row r="3" spans="2:3" ht="16.899999999999999" customHeight="1" x14ac:dyDescent="0.45">
      <c r="B3" s="34" t="s">
        <v>24</v>
      </c>
      <c r="C3" s="35">
        <f>'2023'!P27</f>
        <v>-6.7799999999970169</v>
      </c>
    </row>
    <row r="4" spans="2:3" ht="16.899999999999999" customHeight="1" x14ac:dyDescent="0.45">
      <c r="B4" s="34" t="s">
        <v>26</v>
      </c>
      <c r="C4" s="36">
        <f>SUM('2023'!P12)</f>
        <v>3.5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2023-08-07T15:06:52Z</dcterms:modified>
</cp:coreProperties>
</file>