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4\12\STC\Mohamed BOUBAKER - 17-12-2024\suivi\"/>
    </mc:Choice>
  </mc:AlternateContent>
  <bookViews>
    <workbookView xWindow="-103" yWindow="-103" windowWidth="22697" windowHeight="14477"/>
  </bookViews>
  <sheets>
    <sheet name="STC" sheetId="1" r:id="rId1"/>
    <sheet name="Explications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28" i="1" l="1"/>
  <c r="C29" i="1" l="1"/>
  <c r="C30" i="1" l="1"/>
  <c r="C10" i="1"/>
  <c r="C11" i="1" s="1"/>
  <c r="C13" i="1" l="1"/>
  <c r="C33" i="1" s="1"/>
  <c r="C40" i="1" l="1"/>
  <c r="C35" i="1"/>
  <c r="C37" i="1" s="1"/>
  <c r="C41" i="1" l="1"/>
  <c r="C42" i="1" s="1"/>
  <c r="C44" i="1" s="1"/>
</calcChain>
</file>

<file path=xl/sharedStrings.xml><?xml version="1.0" encoding="utf-8"?>
<sst xmlns="http://schemas.openxmlformats.org/spreadsheetml/2006/main" count="35" uniqueCount="35">
  <si>
    <t>Nom du salarié</t>
  </si>
  <si>
    <t>Date de naissance</t>
  </si>
  <si>
    <t>Age</t>
  </si>
  <si>
    <t>Date d'entrée</t>
  </si>
  <si>
    <t>Date de sortie</t>
  </si>
  <si>
    <t>Emploi</t>
  </si>
  <si>
    <t>Statut</t>
  </si>
  <si>
    <t>Cadre</t>
  </si>
  <si>
    <t>Ancienete en date de fin de contrat</t>
  </si>
  <si>
    <t>annés</t>
  </si>
  <si>
    <t>mois</t>
  </si>
  <si>
    <t>jours</t>
  </si>
  <si>
    <t>Anciennete du salarié selon le calcul légal</t>
  </si>
  <si>
    <t>Mois</t>
  </si>
  <si>
    <t>Salaire</t>
  </si>
  <si>
    <t>Moyenne 12 mois</t>
  </si>
  <si>
    <t>Moyenne 3 derniers mois</t>
  </si>
  <si>
    <t>La moyenne la plus favorable</t>
  </si>
  <si>
    <t>Calcul de la prime Légal (3 mois de préavis)</t>
  </si>
  <si>
    <t>1/4 de mois/an jusqu’à 10 ans</t>
  </si>
  <si>
    <t>1/3 au-delà de 10 ans</t>
  </si>
  <si>
    <t>Indémnité Totale</t>
  </si>
  <si>
    <t>Forfait Sociale</t>
  </si>
  <si>
    <t>Coût Total (Prime Légale)</t>
  </si>
  <si>
    <t>Calcul de la prime Conventionnel (2 mois de préavis)</t>
  </si>
  <si>
    <t>Indémnité Totale (1/3 mois par année)</t>
  </si>
  <si>
    <t>10% majoration +55 ans</t>
  </si>
  <si>
    <t>Coût Total (Convention Syntec)</t>
  </si>
  <si>
    <t>Choix de l'indémnité</t>
  </si>
  <si>
    <t>Convention SYNTEC Indemnité de licenciement due, sauf faute grave, à partir de 2 ans d’ancienneté</t>
  </si>
  <si>
    <t>On calcule l'indémnité légale et la conventionnelle et on prend la plus avantagieuse pour le salarié</t>
  </si>
  <si>
    <t>L'indémnité conventionnelle est prise en compte pour une anciénneté supérieur ou égale a deux ans</t>
  </si>
  <si>
    <t>Attention bien vérifier que vous devez prendre les mêmes bases que pour l'indemnité légale dans la CCN</t>
  </si>
  <si>
    <t>Mohamed BOUBAKER</t>
  </si>
  <si>
    <t xml:space="preserve"> ARCHITECTE 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</si>
</sst>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4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6" borderId="1" xfId="0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0" fillId="7" borderId="1" xfId="0" applyFill="1" applyBorder="1"/>
    <xf numFmtId="0" fontId="0" fillId="7" borderId="1" xfId="0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2" borderId="1" xfId="0" applyFont="1" applyFill="1" applyBorder="1"/>
    <xf numFmtId="17" fontId="0" fillId="2" borderId="1" xfId="0" applyNumberForma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0" fillId="6" borderId="1" xfId="0" applyFill="1" applyBorder="1" applyAlignment="1">
      <alignment horizontal="right"/>
    </xf>
    <xf numFmtId="4" fontId="1" fillId="6" borderId="1" xfId="0" applyNumberFormat="1" applyFon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right"/>
    </xf>
    <xf numFmtId="0" fontId="0" fillId="7" borderId="1" xfId="0" applyFill="1" applyBorder="1" applyAlignment="1">
      <alignment horizontal="right" vertical="center"/>
    </xf>
    <xf numFmtId="4" fontId="1" fillId="7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4" fontId="0" fillId="2" borderId="2" xfId="0" applyNumberFormat="1" applyFill="1" applyBorder="1" applyAlignment="1">
      <alignment horizontal="right" vertical="center" wrapText="1"/>
    </xf>
    <xf numFmtId="4" fontId="0" fillId="2" borderId="3" xfId="0" applyNumberForma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14" fontId="0" fillId="2" borderId="2" xfId="0" applyNumberFormat="1" applyFill="1" applyBorder="1" applyAlignment="1">
      <alignment horizontal="left" vertical="center"/>
    </xf>
    <xf numFmtId="14" fontId="0" fillId="2" borderId="3" xfId="0" applyNumberFormat="1" applyFill="1" applyBorder="1" applyAlignment="1">
      <alignment horizontal="left" vertical="center"/>
    </xf>
    <xf numFmtId="1" fontId="0" fillId="2" borderId="2" xfId="0" applyNumberFormat="1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abSelected="1" workbookViewId="0">
      <selection activeCell="C7" sqref="C7:D7"/>
    </sheetView>
  </sheetViews>
  <sheetFormatPr baseColWidth="10" defaultColWidth="11" defaultRowHeight="15.9" x14ac:dyDescent="0.45"/>
  <cols>
    <col min="1" max="1" width="5.5703125" customWidth="1"/>
    <col min="2" max="2" width="45" customWidth="1"/>
    <col min="3" max="3" width="13.5703125" bestFit="1" customWidth="1"/>
    <col min="4" max="5" width="15.85546875" customWidth="1"/>
    <col min="6" max="6" width="12.0703125" customWidth="1"/>
    <col min="7" max="7" width="20.0703125" customWidth="1"/>
    <col min="8" max="8" width="17.0703125" customWidth="1"/>
    <col min="9" max="9" width="88.5703125" bestFit="1" customWidth="1"/>
  </cols>
  <sheetData>
    <row r="2" spans="2:6" ht="22" customHeight="1" x14ac:dyDescent="0.45">
      <c r="B2" s="1" t="s">
        <v>0</v>
      </c>
      <c r="C2" s="33" t="s">
        <v>33</v>
      </c>
      <c r="D2" s="33"/>
    </row>
    <row r="3" spans="2:6" ht="22" customHeight="1" x14ac:dyDescent="0.45">
      <c r="B3" s="1" t="s">
        <v>1</v>
      </c>
      <c r="C3" s="36">
        <v>33044</v>
      </c>
      <c r="D3" s="37"/>
    </row>
    <row r="4" spans="2:6" ht="22" customHeight="1" x14ac:dyDescent="0.45">
      <c r="B4" s="1" t="s">
        <v>2</v>
      </c>
      <c r="C4" s="38">
        <f ca="1">DATEDIF(C3, TODAY(), "Y")</f>
        <v>34</v>
      </c>
      <c r="D4" s="39"/>
    </row>
    <row r="5" spans="2:6" ht="22" customHeight="1" x14ac:dyDescent="0.45">
      <c r="B5" s="1" t="s">
        <v>3</v>
      </c>
      <c r="C5" s="34">
        <v>45306</v>
      </c>
      <c r="D5" s="34"/>
    </row>
    <row r="6" spans="2:6" ht="22" customHeight="1" x14ac:dyDescent="0.45">
      <c r="B6" s="1" t="s">
        <v>4</v>
      </c>
      <c r="C6" s="34">
        <v>45640</v>
      </c>
      <c r="D6" s="34"/>
    </row>
    <row r="7" spans="2:6" ht="28.4" customHeight="1" x14ac:dyDescent="0.45">
      <c r="B7" s="1" t="s">
        <v>5</v>
      </c>
      <c r="C7" s="35" t="s">
        <v>34</v>
      </c>
      <c r="D7" s="35"/>
      <c r="F7" s="4"/>
    </row>
    <row r="8" spans="2:6" ht="22" customHeight="1" x14ac:dyDescent="0.45">
      <c r="B8" s="1" t="s">
        <v>6</v>
      </c>
      <c r="C8" s="33" t="s">
        <v>7</v>
      </c>
      <c r="D8" s="33"/>
    </row>
    <row r="10" spans="2:6" ht="20.149999999999999" customHeight="1" x14ac:dyDescent="0.45">
      <c r="B10" s="23" t="s">
        <v>8</v>
      </c>
      <c r="C10" s="5">
        <f>DATEDIF(C5,C6,"y")</f>
        <v>0</v>
      </c>
      <c r="D10" s="2" t="s">
        <v>9</v>
      </c>
    </row>
    <row r="11" spans="2:6" ht="20.149999999999999" customHeight="1" x14ac:dyDescent="0.45">
      <c r="B11" s="23"/>
      <c r="C11" s="5">
        <f>(DATEDIF(C5,C6,"m")+1)-(C10*12)</f>
        <v>11</v>
      </c>
      <c r="D11" s="2" t="s">
        <v>10</v>
      </c>
    </row>
    <row r="12" spans="2:6" ht="20.149999999999999" customHeight="1" x14ac:dyDescent="0.45">
      <c r="B12" s="23"/>
      <c r="C12" s="5">
        <v>0</v>
      </c>
      <c r="D12" s="2" t="s">
        <v>11</v>
      </c>
    </row>
    <row r="13" spans="2:6" ht="24" customHeight="1" x14ac:dyDescent="0.45">
      <c r="B13" s="15" t="s">
        <v>12</v>
      </c>
      <c r="C13" s="40">
        <f>C10+(C11/12)</f>
        <v>0.91666666666666663</v>
      </c>
      <c r="D13" s="40"/>
    </row>
    <row r="15" spans="2:6" ht="22" customHeight="1" x14ac:dyDescent="0.45">
      <c r="B15" s="6" t="s">
        <v>13</v>
      </c>
      <c r="C15" s="24" t="s">
        <v>14</v>
      </c>
      <c r="D15" s="25"/>
    </row>
    <row r="16" spans="2:6" ht="22" customHeight="1" x14ac:dyDescent="0.45">
      <c r="B16" s="14"/>
      <c r="C16" s="29"/>
      <c r="D16" s="30"/>
    </row>
    <row r="17" spans="2:4" ht="22" customHeight="1" x14ac:dyDescent="0.45">
      <c r="B17" s="14">
        <v>45292</v>
      </c>
      <c r="C17" s="29">
        <v>4560.95</v>
      </c>
      <c r="D17" s="30"/>
    </row>
    <row r="18" spans="2:4" ht="22" customHeight="1" x14ac:dyDescent="0.45">
      <c r="B18" s="14">
        <v>45323</v>
      </c>
      <c r="C18" s="29">
        <v>7568.02</v>
      </c>
      <c r="D18" s="30"/>
    </row>
    <row r="19" spans="2:4" ht="22" customHeight="1" x14ac:dyDescent="0.45">
      <c r="B19" s="14">
        <v>45352</v>
      </c>
      <c r="C19" s="29">
        <v>7568.02</v>
      </c>
      <c r="D19" s="30"/>
    </row>
    <row r="20" spans="2:4" ht="22" customHeight="1" x14ac:dyDescent="0.45">
      <c r="B20" s="14">
        <v>45383</v>
      </c>
      <c r="C20" s="29">
        <v>7568.02</v>
      </c>
      <c r="D20" s="30"/>
    </row>
    <row r="21" spans="2:4" ht="22" customHeight="1" x14ac:dyDescent="0.45">
      <c r="B21" s="14">
        <v>45413</v>
      </c>
      <c r="C21" s="29">
        <v>7568.02</v>
      </c>
      <c r="D21" s="30"/>
    </row>
    <row r="22" spans="2:4" ht="22" customHeight="1" x14ac:dyDescent="0.45">
      <c r="B22" s="14">
        <v>45444</v>
      </c>
      <c r="C22" s="29">
        <v>7568.02</v>
      </c>
      <c r="D22" s="30"/>
    </row>
    <row r="23" spans="2:4" ht="22" customHeight="1" x14ac:dyDescent="0.45">
      <c r="B23" s="14">
        <v>45474</v>
      </c>
      <c r="C23" s="29">
        <v>7527.62</v>
      </c>
      <c r="D23" s="30"/>
    </row>
    <row r="24" spans="2:4" ht="22" customHeight="1" x14ac:dyDescent="0.45">
      <c r="B24" s="14">
        <v>45505</v>
      </c>
      <c r="C24" s="29">
        <v>7568.02</v>
      </c>
      <c r="D24" s="30"/>
    </row>
    <row r="25" spans="2:4" ht="22" customHeight="1" x14ac:dyDescent="0.45">
      <c r="B25" s="14">
        <v>45536</v>
      </c>
      <c r="C25" s="29">
        <v>7568.02</v>
      </c>
      <c r="D25" s="30"/>
    </row>
    <row r="26" spans="2:4" ht="22" customHeight="1" x14ac:dyDescent="0.45">
      <c r="B26" s="14">
        <v>45566</v>
      </c>
      <c r="C26" s="29">
        <v>7568.02</v>
      </c>
      <c r="D26" s="30"/>
    </row>
    <row r="27" spans="2:4" ht="22" customHeight="1" x14ac:dyDescent="0.45">
      <c r="B27" s="14">
        <v>45597</v>
      </c>
      <c r="C27" s="29">
        <v>6205.06</v>
      </c>
      <c r="D27" s="30"/>
    </row>
    <row r="28" spans="2:4" ht="22" customHeight="1" x14ac:dyDescent="0.45">
      <c r="B28" s="13" t="s">
        <v>15</v>
      </c>
      <c r="C28" s="27">
        <f>SUM(C16:D27)/11</f>
        <v>7167.0718181818193</v>
      </c>
      <c r="D28" s="28"/>
    </row>
    <row r="29" spans="2:4" ht="22" customHeight="1" x14ac:dyDescent="0.45">
      <c r="B29" s="13" t="s">
        <v>16</v>
      </c>
      <c r="C29" s="27">
        <f>SUM(C25:D27)/3</f>
        <v>7113.7000000000007</v>
      </c>
      <c r="D29" s="28"/>
    </row>
    <row r="30" spans="2:4" ht="19" customHeight="1" x14ac:dyDescent="0.45">
      <c r="B30" s="13" t="s">
        <v>17</v>
      </c>
      <c r="C30" s="27">
        <f>IF(C29&gt;C28,C29,C28)</f>
        <v>7167.0718181818193</v>
      </c>
      <c r="D30" s="28"/>
    </row>
    <row r="32" spans="2:4" ht="20.149999999999999" customHeight="1" x14ac:dyDescent="0.45">
      <c r="B32" s="31" t="s">
        <v>18</v>
      </c>
      <c r="C32" s="31"/>
      <c r="D32" s="31"/>
    </row>
    <row r="33" spans="2:4" ht="20.149999999999999" customHeight="1" x14ac:dyDescent="0.45">
      <c r="B33" s="8" t="s">
        <v>19</v>
      </c>
      <c r="C33" s="26">
        <f>IF(C29&gt;C28,(C29/4)*C13,(C28/4)*C13)</f>
        <v>1642.4539583333335</v>
      </c>
      <c r="D33" s="26"/>
    </row>
    <row r="34" spans="2:4" ht="20.149999999999999" customHeight="1" x14ac:dyDescent="0.45">
      <c r="B34" s="8" t="s">
        <v>20</v>
      </c>
      <c r="C34" s="32">
        <v>0</v>
      </c>
      <c r="D34" s="32"/>
    </row>
    <row r="35" spans="2:4" ht="20.149999999999999" customHeight="1" x14ac:dyDescent="0.45">
      <c r="B35" s="8" t="s">
        <v>21</v>
      </c>
      <c r="C35" s="26">
        <f>C33+C34</f>
        <v>1642.4539583333335</v>
      </c>
      <c r="D35" s="26"/>
    </row>
    <row r="36" spans="2:4" ht="20.149999999999999" customHeight="1" x14ac:dyDescent="0.45">
      <c r="B36" s="8" t="s">
        <v>22</v>
      </c>
      <c r="C36" s="16">
        <v>0</v>
      </c>
      <c r="D36" s="16"/>
    </row>
    <row r="37" spans="2:4" ht="20.149999999999999" customHeight="1" x14ac:dyDescent="0.45">
      <c r="B37" s="9" t="s">
        <v>23</v>
      </c>
      <c r="C37" s="17">
        <f>C35+C36</f>
        <v>1642.4539583333335</v>
      </c>
      <c r="D37" s="17"/>
    </row>
    <row r="38" spans="2:4" ht="15" customHeight="1" x14ac:dyDescent="0.45"/>
    <row r="39" spans="2:4" ht="20.149999999999999" customHeight="1" x14ac:dyDescent="0.45">
      <c r="B39" s="19" t="s">
        <v>24</v>
      </c>
      <c r="C39" s="19"/>
      <c r="D39" s="19"/>
    </row>
    <row r="40" spans="2:4" ht="20.149999999999999" customHeight="1" x14ac:dyDescent="0.45">
      <c r="B40" s="10" t="s">
        <v>25</v>
      </c>
      <c r="C40" s="20">
        <f>(C30/3)*C13</f>
        <v>2189.9386111111112</v>
      </c>
      <c r="D40" s="20"/>
    </row>
    <row r="41" spans="2:4" ht="20.149999999999999" customHeight="1" x14ac:dyDescent="0.45">
      <c r="B41" s="11" t="s">
        <v>26</v>
      </c>
      <c r="C41" s="21">
        <f ca="1">IF(C4&gt;=55,C40*10%,0)</f>
        <v>0</v>
      </c>
      <c r="D41" s="21"/>
    </row>
    <row r="42" spans="2:4" ht="20.149999999999999" customHeight="1" x14ac:dyDescent="0.45">
      <c r="B42" s="12" t="s">
        <v>27</v>
      </c>
      <c r="C42" s="22">
        <f ca="1">C40+C41</f>
        <v>2189.9386111111112</v>
      </c>
      <c r="D42" s="22"/>
    </row>
    <row r="43" spans="2:4" x14ac:dyDescent="0.45">
      <c r="C43" s="7"/>
      <c r="D43" s="7"/>
    </row>
    <row r="44" spans="2:4" ht="26.15" customHeight="1" x14ac:dyDescent="0.45">
      <c r="B44" s="3" t="s">
        <v>28</v>
      </c>
      <c r="C44" s="18">
        <f>IF(C13&gt;=2,C42,C37)</f>
        <v>1642.4539583333335</v>
      </c>
      <c r="D44" s="18"/>
    </row>
  </sheetData>
  <mergeCells count="36">
    <mergeCell ref="C26:D26"/>
    <mergeCell ref="C2:D2"/>
    <mergeCell ref="C5:D5"/>
    <mergeCell ref="C6:D6"/>
    <mergeCell ref="C7:D7"/>
    <mergeCell ref="C8:D8"/>
    <mergeCell ref="C3:D3"/>
    <mergeCell ref="C4:D4"/>
    <mergeCell ref="C13:D13"/>
    <mergeCell ref="C22:D22"/>
    <mergeCell ref="C23:D23"/>
    <mergeCell ref="C24:D24"/>
    <mergeCell ref="C25:D25"/>
    <mergeCell ref="B10:B12"/>
    <mergeCell ref="C15:D15"/>
    <mergeCell ref="C35:D35"/>
    <mergeCell ref="C30:D30"/>
    <mergeCell ref="C19:D19"/>
    <mergeCell ref="B32:D32"/>
    <mergeCell ref="C33:D33"/>
    <mergeCell ref="C34:D34"/>
    <mergeCell ref="C28:D28"/>
    <mergeCell ref="C21:D21"/>
    <mergeCell ref="C16:D16"/>
    <mergeCell ref="C17:D17"/>
    <mergeCell ref="C18:D18"/>
    <mergeCell ref="C20:D20"/>
    <mergeCell ref="C29:D29"/>
    <mergeCell ref="C27:D27"/>
    <mergeCell ref="C36:D36"/>
    <mergeCell ref="C37:D37"/>
    <mergeCell ref="C44:D44"/>
    <mergeCell ref="B39:D39"/>
    <mergeCell ref="C40:D40"/>
    <mergeCell ref="C41:D41"/>
    <mergeCell ref="C42:D4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workbookViewId="0">
      <selection activeCell="B7" sqref="B7"/>
    </sheetView>
  </sheetViews>
  <sheetFormatPr baseColWidth="10" defaultColWidth="11" defaultRowHeight="15.9" x14ac:dyDescent="0.45"/>
  <cols>
    <col min="1" max="1" width="4.85546875" customWidth="1"/>
    <col min="2" max="2" width="43.5703125" customWidth="1"/>
  </cols>
  <sheetData>
    <row r="2" spans="2:7" ht="24" customHeight="1" x14ac:dyDescent="0.45">
      <c r="B2" s="41" t="s">
        <v>29</v>
      </c>
      <c r="C2" s="41"/>
      <c r="D2" s="41"/>
      <c r="E2" s="41"/>
      <c r="F2" s="41"/>
      <c r="G2" s="41"/>
    </row>
    <row r="3" spans="2:7" ht="24" customHeight="1" x14ac:dyDescent="0.45">
      <c r="B3" s="41" t="s">
        <v>30</v>
      </c>
      <c r="C3" s="41"/>
      <c r="D3" s="41"/>
      <c r="E3" s="41"/>
      <c r="F3" s="41"/>
      <c r="G3" s="41"/>
    </row>
    <row r="4" spans="2:7" ht="24" customHeight="1" x14ac:dyDescent="0.45">
      <c r="B4" s="42" t="s">
        <v>31</v>
      </c>
      <c r="C4" s="42"/>
      <c r="D4" s="42"/>
      <c r="E4" s="42"/>
      <c r="F4" s="42"/>
      <c r="G4" s="42"/>
    </row>
    <row r="5" spans="2:7" ht="24" customHeight="1" x14ac:dyDescent="0.45">
      <c r="B5" s="43" t="s">
        <v>32</v>
      </c>
      <c r="C5" s="43"/>
      <c r="D5" s="43"/>
      <c r="E5" s="43"/>
      <c r="F5" s="43"/>
      <c r="G5" s="43"/>
    </row>
  </sheetData>
  <mergeCells count="4">
    <mergeCell ref="B2:G2"/>
    <mergeCell ref="B3:G3"/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STC</vt:lpstr>
      <vt:lpstr>Explications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youssef.missaoui@netpower-consulting.fr</dc:creator>
  <cp:keywords/>
  <dc:description/>
  <cp:lastModifiedBy>Sadok</cp:lastModifiedBy>
  <cp:revision/>
  <dcterms:created xsi:type="dcterms:W3CDTF">2021-01-28T14:23:47Z</dcterms:created>
  <dcterms:modified xsi:type="dcterms:W3CDTF">2024-12-13T08:06:24Z</dcterms:modified>
  <cp:category/>
  <cp:contentStatus/>
</cp:coreProperties>
</file>