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5F6C122-E5C7-4E2A-B789-5C32C81F0DFC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F22" i="14"/>
  <c r="F26" i="14" s="1"/>
  <c r="D17" i="14"/>
  <c r="D19" i="14" s="1"/>
  <c r="E17" i="14"/>
  <c r="E19" i="14" s="1"/>
  <c r="F23" i="14"/>
  <c r="J19" i="14"/>
  <c r="K19" i="14"/>
  <c r="L19" i="14"/>
  <c r="P31" i="14"/>
  <c r="P30" i="14"/>
  <c r="N26" i="14"/>
  <c r="M26" i="14"/>
  <c r="L26" i="14"/>
  <c r="K26" i="14"/>
  <c r="J26" i="14"/>
  <c r="I26" i="14"/>
  <c r="H26" i="14"/>
  <c r="G26" i="14"/>
  <c r="P25" i="14"/>
  <c r="E23" i="14"/>
  <c r="E26" i="14" s="1"/>
  <c r="D23" i="14"/>
  <c r="D26" i="14" s="1"/>
  <c r="C23" i="14"/>
  <c r="C26" i="14" s="1"/>
  <c r="N19" i="14"/>
  <c r="N28" i="14" s="1"/>
  <c r="M19" i="14"/>
  <c r="M28" i="14" s="1"/>
  <c r="I19" i="14"/>
  <c r="H19" i="14"/>
  <c r="G19" i="14"/>
  <c r="F19" i="14"/>
  <c r="P18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L25" i="12"/>
  <c r="K25" i="12"/>
  <c r="J25" i="12"/>
  <c r="I25" i="12"/>
  <c r="H25" i="12"/>
  <c r="G25" i="12"/>
  <c r="F25" i="12"/>
  <c r="F27" i="12" s="1"/>
  <c r="E25" i="12"/>
  <c r="E27" i="12" s="1"/>
  <c r="D25" i="12"/>
  <c r="C25" i="12"/>
  <c r="P24" i="12"/>
  <c r="N23" i="12"/>
  <c r="N25" i="12" s="1"/>
  <c r="M23" i="12"/>
  <c r="M25" i="12" s="1"/>
  <c r="P22" i="12"/>
  <c r="J19" i="12"/>
  <c r="J27" i="12" s="1"/>
  <c r="I19" i="12"/>
  <c r="I27" i="12" s="1"/>
  <c r="H19" i="12"/>
  <c r="G19" i="12"/>
  <c r="F19" i="12"/>
  <c r="E19" i="12"/>
  <c r="D19" i="12"/>
  <c r="D27" i="12" s="1"/>
  <c r="C19" i="12"/>
  <c r="P18" i="12"/>
  <c r="N17" i="12"/>
  <c r="N19" i="12" s="1"/>
  <c r="N27" i="12" s="1"/>
  <c r="M17" i="12"/>
  <c r="M19" i="12" s="1"/>
  <c r="L17" i="12"/>
  <c r="L19" i="12" s="1"/>
  <c r="K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L27" i="12" l="1"/>
  <c r="H27" i="12"/>
  <c r="C4" i="13"/>
  <c r="P22" i="14"/>
  <c r="P8" i="14"/>
  <c r="C27" i="12"/>
  <c r="F28" i="14"/>
  <c r="D28" i="14"/>
  <c r="G28" i="14"/>
  <c r="L28" i="14"/>
  <c r="H28" i="14"/>
  <c r="P23" i="14"/>
  <c r="K28" i="14"/>
  <c r="I28" i="14"/>
  <c r="J28" i="14"/>
  <c r="P8" i="12"/>
  <c r="G27" i="12"/>
  <c r="P25" i="12"/>
  <c r="E28" i="14"/>
  <c r="P17" i="12"/>
  <c r="M27" i="12"/>
  <c r="P26" i="14"/>
  <c r="C28" i="14"/>
  <c r="P19" i="14"/>
  <c r="K19" i="12"/>
  <c r="K27" i="12" s="1"/>
  <c r="P23" i="12"/>
  <c r="P17" i="14"/>
  <c r="P27" i="12" l="1"/>
  <c r="P28" i="14"/>
  <c r="C3" i="13" s="1"/>
  <c r="P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K17" authorId="0" shapeId="0" xr:uid="{3FF432E5-EA33-4631-AE2D-CF9E3B56FC9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Facturé sur BEENEXT</t>
        </r>
      </text>
    </comment>
    <comment ref="L17" authorId="0" shapeId="0" xr:uid="{10DA1A15-62E8-4E99-B0D9-6D18D826AD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Facturé sur BEENEXT</t>
        </r>
      </text>
    </comment>
  </commentList>
</comments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<sst xmlns="http://schemas.openxmlformats.org/spreadsheetml/2006/main" count="80" uniqueCount="43">
  <si>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</si>
  <si>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</si>
  <si>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</si>
  <si>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</si>
  <si>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</si>
  <si>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</si>
  <si>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</si>
  <si>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</si>
  <si>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</si>
  <si>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</si>
  <si>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</si>
  <si>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</si>
  <si>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</si>
  <si>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</si>
  <si>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</si>
  <si>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</si>
  <si>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</si>
  <si>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</si>
  <si>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</si>
  <si>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</si>
  <si>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</si>
  <si>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</si>
  <si>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</si>
  <si>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</si>
  <si>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</si>
  <si>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</si>
  <si>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</si>
  <si>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</si>
  <si>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</si>
  <si>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</si>
  <si>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</si>
  <si>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</si>
  <si>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</si>
  <si>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</si>
  <si>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</si>
  <si>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</si>
  <si>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</si>
  <si>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</si>
  <si>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</si>
  <si>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</si>
  <si>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</si>
  <si>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2022)</t>
  </si>
  <si>
    <t>Facture SYKATEAM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</si>
</sst>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0" borderId="0" xfId="0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K17" sqref="K17: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>
        <v>20</v>
      </c>
      <c r="O6" s="36"/>
      <c r="P6" s="58">
        <f>SUM(C6:N6)</f>
        <v>40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20</v>
      </c>
      <c r="O7" s="36"/>
      <c r="P7" s="58">
        <f>SUM(C7:N7)</f>
        <v>40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10</v>
      </c>
      <c r="L11" s="11">
        <v>21</v>
      </c>
      <c r="M11" s="11">
        <v>20</v>
      </c>
      <c r="N11" s="11">
        <v>20</v>
      </c>
      <c r="P11" s="59">
        <f>SUM(C11:N11)</f>
        <v>71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9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5086.2</v>
      </c>
      <c r="L17" s="10">
        <f>L11*Params!$C$5*(1-Params!$C$3)-Params!$C$4</f>
        <v>10763.52</v>
      </c>
      <c r="M17" s="10">
        <f>M11*Params!$C$5*(1-Params!$C$3)-Params!$C$4</f>
        <v>10247.4</v>
      </c>
      <c r="N17" s="10">
        <f>N11*Params!$C$5*(1-Params!$C$3)-Params!$C$4</f>
        <v>10247.4</v>
      </c>
      <c r="O17" s="4"/>
      <c r="P17" s="41">
        <f>SUM(C17:N17)</f>
        <v>36344.520000000004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5086.2</v>
      </c>
      <c r="L19" s="28">
        <f t="shared" si="1"/>
        <v>10763.52</v>
      </c>
      <c r="M19" s="28">
        <f t="shared" si="1"/>
        <v>10247.4</v>
      </c>
      <c r="N19" s="28">
        <f t="shared" si="1"/>
        <v>10247.4</v>
      </c>
      <c r="O19" s="5"/>
      <c r="P19" s="42">
        <f>SUM(C19:O19)</f>
        <v>36344.520000000004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5424.62</v>
      </c>
      <c r="N22" s="10">
        <v>5424.62</v>
      </c>
      <c r="O22" s="4"/>
      <c r="P22" s="43">
        <f>SUM(C22:N22)</f>
        <v>10849.24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1141.54+2148.36</f>
        <v>3289.9</v>
      </c>
      <c r="N23" s="10">
        <f>1141.54+2148.36</f>
        <v>3289.9</v>
      </c>
      <c r="O23" s="4"/>
      <c r="P23" s="43">
        <f>SUM(C23:N23)</f>
        <v>6579.8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>
        <v>488.96</v>
      </c>
      <c r="N24" s="56">
        <v>418.88</v>
      </c>
      <c r="O24" s="4"/>
      <c r="P24" s="43">
        <f>SUM(C24:N24)</f>
        <v>907.83999999999992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9203.48</v>
      </c>
      <c r="N25" s="44">
        <f t="shared" si="2"/>
        <v>9133.4</v>
      </c>
      <c r="O25" s="4"/>
      <c r="P25" s="61">
        <f>SUM(C25:N25)</f>
        <v>18336.879999999997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5086.2</v>
      </c>
      <c r="L27" s="47">
        <f t="shared" si="3"/>
        <v>10763.52</v>
      </c>
      <c r="M27" s="47">
        <f t="shared" si="3"/>
        <v>1043.92</v>
      </c>
      <c r="N27" s="47">
        <f t="shared" si="3"/>
        <v>1114</v>
      </c>
      <c r="P27" s="60">
        <f>SUM(C27:O27)</f>
        <v>18007.64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>
        <v>1040</v>
      </c>
      <c r="N29" s="54">
        <v>1120</v>
      </c>
      <c r="P29" s="62">
        <f>SUM(C29:N29)</f>
        <v>2160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488.96</v>
      </c>
      <c r="N30" s="54">
        <v>418.88</v>
      </c>
      <c r="P30" s="62">
        <f>SUM(C30:N30)</f>
        <v>907.83999999999992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D9A2-6D97-4766-AF8A-1B1943671AA5}">
  <dimension ref="B1:P31"/>
  <sheetViews>
    <sheetView tabSelected="1" workbookViewId="0">
      <selection activeCell="F26" sqref="F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20</v>
      </c>
      <c r="D6" s="35">
        <v>20</v>
      </c>
      <c r="E6" s="35">
        <v>20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60</v>
      </c>
    </row>
    <row r="7" spans="2:16" x14ac:dyDescent="0.45">
      <c r="B7" s="9" t="s">
        <v>21</v>
      </c>
      <c r="C7" s="37">
        <v>22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63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0</v>
      </c>
      <c r="E8" s="64">
        <f t="shared" si="0"/>
        <v>1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63</v>
      </c>
    </row>
    <row r="12" spans="2:16" x14ac:dyDescent="0.45">
      <c r="B12" s="9" t="s">
        <v>16</v>
      </c>
      <c r="C12" s="12"/>
      <c r="D12" s="12"/>
      <c r="E12" s="12">
        <v>2</v>
      </c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11279.640000000001</v>
      </c>
      <c r="D17" s="10">
        <f>D11*Params!$C$5*(1-Params!$C$3)-Params!$C$4</f>
        <v>10247.4</v>
      </c>
      <c r="E17" s="10">
        <f>E11*Params!$C$5*(1-Params!$C$3)-Params!$C$4</f>
        <v>10763.52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32290.560000000001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11279.640000000001</v>
      </c>
      <c r="D19" s="28">
        <f t="shared" si="1"/>
        <v>10247.4</v>
      </c>
      <c r="E19" s="28">
        <f t="shared" si="1"/>
        <v>10763.52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32290.560000000001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5419.22</v>
      </c>
      <c r="D22" s="10">
        <v>5442.39</v>
      </c>
      <c r="E22" s="10">
        <v>5442.39</v>
      </c>
      <c r="F22" s="10">
        <f>2529.22</f>
        <v>2529.2199999999998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18833.22</v>
      </c>
    </row>
    <row r="23" spans="2:16" x14ac:dyDescent="0.45">
      <c r="B23" s="9" t="s">
        <v>8</v>
      </c>
      <c r="C23" s="10">
        <f>1146.94+2152.72</f>
        <v>3299.66</v>
      </c>
      <c r="D23" s="10">
        <f>1225.48+2304.62</f>
        <v>3530.1</v>
      </c>
      <c r="E23" s="10">
        <f>1225.48+2304.62</f>
        <v>3530.1</v>
      </c>
      <c r="F23" s="10">
        <f>592.98+1108.49</f>
        <v>1701.47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12061.33</v>
      </c>
    </row>
    <row r="24" spans="2:16" x14ac:dyDescent="0.45">
      <c r="B24" s="55" t="s">
        <v>42</v>
      </c>
      <c r="C24" s="10"/>
      <c r="D24" s="10"/>
      <c r="E24" s="10"/>
      <c r="F24" s="10">
        <v>10000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10000</v>
      </c>
    </row>
    <row r="25" spans="2:16" x14ac:dyDescent="0.45">
      <c r="B25" s="55" t="s">
        <v>40</v>
      </c>
      <c r="C25" s="56">
        <v>534.82000000000005</v>
      </c>
      <c r="D25" s="56">
        <v>586.20000000000005</v>
      </c>
      <c r="E25" s="56">
        <v>610.51</v>
      </c>
      <c r="F25" s="56"/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1731.53</v>
      </c>
    </row>
    <row r="26" spans="2:16" x14ac:dyDescent="0.45">
      <c r="B26" s="8" t="s">
        <v>3</v>
      </c>
      <c r="C26" s="44">
        <f t="shared" ref="C26:N26" si="2">SUM(C22:C25)</f>
        <v>9253.7000000000007</v>
      </c>
      <c r="D26" s="44">
        <f t="shared" si="2"/>
        <v>9558.69</v>
      </c>
      <c r="E26" s="44">
        <f t="shared" si="2"/>
        <v>9583</v>
      </c>
      <c r="F26" s="44">
        <f t="shared" si="2"/>
        <v>14230.689999999999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42626.080000000002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2025.9400000000005</v>
      </c>
      <c r="D28" s="47">
        <f t="shared" si="3"/>
        <v>688.70999999999913</v>
      </c>
      <c r="E28" s="47">
        <f t="shared" si="3"/>
        <v>1180.5200000000004</v>
      </c>
      <c r="F28" s="47">
        <f t="shared" si="3"/>
        <v>-14230.689999999999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-10335.519999999999</v>
      </c>
    </row>
    <row r="30" spans="2:16" x14ac:dyDescent="0.45">
      <c r="B30" s="63" t="s">
        <v>37</v>
      </c>
      <c r="C30" s="54">
        <v>1430</v>
      </c>
      <c r="D30" s="54">
        <v>1300</v>
      </c>
      <c r="E30" s="54">
        <v>1365</v>
      </c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4095</v>
      </c>
    </row>
    <row r="31" spans="2:16" x14ac:dyDescent="0.45">
      <c r="B31" s="63" t="s">
        <v>38</v>
      </c>
      <c r="C31" s="54">
        <v>534.82000000000005</v>
      </c>
      <c r="D31" s="54">
        <v>586.20000000000005</v>
      </c>
      <c r="E31" s="54">
        <v>610.51</v>
      </c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1731.53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561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L8" sqref="L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SUM('2022'!P27)+('2023'!P28)</f>
        <v>7672.1200000000008</v>
      </c>
    </row>
    <row r="4" spans="2:3" ht="16.899999999999999" customHeight="1" x14ac:dyDescent="0.45">
      <c r="B4" s="38" t="s">
        <v>39</v>
      </c>
      <c r="C4" s="40">
        <f>'2022'!P12+'2023'!P12</f>
        <v>4</v>
      </c>
    </row>
    <row r="7" spans="2:3" x14ac:dyDescent="0.45">
      <c r="B7" s="65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2023-05-04T14:24:52Z</dcterms:modified>
</cp:coreProperties>
</file>