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8\Normal\"/>
    </mc:Choice>
  </mc:AlternateContent>
  <xr:revisionPtr revIDLastSave="0" documentId="13_ncr:1_{7A4A3091-8CE4-46F1-A1A1-187CB0582025}" xr6:coauthVersionLast="47" xr6:coauthVersionMax="47" xr10:uidLastSave="{00000000-0000-0000-0000-000000000000}"/>
  <bookViews>
    <workbookView xWindow="-108" yWindow="-108" windowWidth="23256" windowHeight="14856" xr2:uid="{00000000-000D-0000-FFFF-FFFF00000000}"/>
  </bookViews>
  <sheets>
    <sheet name="2025" sheetId="15" r:id="rId1"/>
    <sheet name="Params" sheetId="10" r:id="rId2"/>
    <sheet name="Synthése" sheetId="13" r:id="rId3"/>
  </sheets>
  <definedNames>
    <definedName name="AOUT" localSheetId="0">'2025'!$J$3</definedName>
    <definedName name="AOUT">#REF!</definedName>
    <definedName name="AVANCE_SUR_SALAIRE" localSheetId="0">'2025'!#REF!</definedName>
    <definedName name="AVANCE_SUR_SALAIRE">#REF!</definedName>
    <definedName name="AVRIL" localSheetId="0">'2025'!$F$3</definedName>
    <definedName name="AVRIL">#REF!</definedName>
    <definedName name="CRA" localSheetId="0">'2025'!$B$10</definedName>
    <definedName name="CRA">#REF!</definedName>
    <definedName name="CRA_ASTREINTE" localSheetId="0">'2025'!$B$14</definedName>
    <definedName name="CRA_ASTREINTE">#REF!</definedName>
    <definedName name="CRA_CP" localSheetId="0">'2025'!$B$12</definedName>
    <definedName name="CRA_CP">#REF!</definedName>
    <definedName name="CRA_PRODUCTION" localSheetId="0">'2025'!$B$11</definedName>
    <definedName name="CRA_PRODUCTION">#REF!</definedName>
    <definedName name="CRA_SANS_SOLDE" localSheetId="0">'2025'!$B$13</definedName>
    <definedName name="CRA_SANS_SOLDE">#REF!</definedName>
    <definedName name="DECEMBRE" localSheetId="0">'2025'!$N$3</definedName>
    <definedName name="DECEMBRE">#REF!</definedName>
    <definedName name="ENTREES" localSheetId="0">'2025'!$B$16</definedName>
    <definedName name="ENTREES">#REF!</definedName>
    <definedName name="ENTREES_ASTREINTE" localSheetId="0">'2025'!$B$18</definedName>
    <definedName name="ENTREES_ASTREINTE">#REF!</definedName>
    <definedName name="ENTREES_FACTURE" localSheetId="0">'2025'!$B$17</definedName>
    <definedName name="ENTREES_FACTURE">#REF!</definedName>
    <definedName name="FEVRIER" localSheetId="0">'2025'!$D$3</definedName>
    <definedName name="FEVRIER">#REF!</definedName>
    <definedName name="JANVIER" localSheetId="0">'2025'!$C$3</definedName>
    <definedName name="JANVIER">#REF!</definedName>
    <definedName name="JUILLET" localSheetId="0">'2025'!$I$3</definedName>
    <definedName name="JUILLET">#REF!</definedName>
    <definedName name="JUIN" localSheetId="0">'2025'!$H$3</definedName>
    <definedName name="JUIN">#REF!</definedName>
    <definedName name="MAI" localSheetId="0">'2025'!$G$3</definedName>
    <definedName name="MAI">#REF!</definedName>
    <definedName name="MARS" localSheetId="0">'2025'!$E$3</definedName>
    <definedName name="MARS">#REF!</definedName>
    <definedName name="MOIS" localSheetId="0">'2025'!$B$3</definedName>
    <definedName name="MOIS">#REF!</definedName>
    <definedName name="NOVEMBRE" localSheetId="0">'2025'!$M$3</definedName>
    <definedName name="NOVEMBRE">#REF!</definedName>
    <definedName name="OCTOBRE" localSheetId="0">'2025'!$L$3</definedName>
    <definedName name="OCTOBRE">#REF!</definedName>
    <definedName name="REPAS" localSheetId="0">'2025'!$B$5</definedName>
    <definedName name="REPAS">#REF!</definedName>
    <definedName name="REPAS_ACQUIS" localSheetId="0">'2025'!$B$7</definedName>
    <definedName name="REPAS_ACQUIS">#REF!</definedName>
    <definedName name="REPAS_PRIS" localSheetId="0">'2025'!$B$6</definedName>
    <definedName name="REPAS_PRIS">#REF!</definedName>
    <definedName name="REPAS_SOLDE" localSheetId="0">'2025'!$B$8</definedName>
    <definedName name="REPAS_SOLDE">#REF!</definedName>
    <definedName name="SEPTEMBRE" localSheetId="0">'2025'!$K$3</definedName>
    <definedName name="SEPTEMBRE">#REF!</definedName>
    <definedName name="SOLDE" localSheetId="0">'2025'!$B$27</definedName>
    <definedName name="SORTIES" localSheetId="0">'2025'!$B$21</definedName>
    <definedName name="SORTIES">#REF!</definedName>
    <definedName name="SORTIES_ABONDEMENT" localSheetId="0">'2025'!#REF!</definedName>
    <definedName name="SORTIES_ABONDEMENT">#REF!</definedName>
    <definedName name="SORTIES_CHARGES_SOCIALES_PATRONALES" localSheetId="0">'2025'!$B$23</definedName>
    <definedName name="SORTIES_CHARGES_SOCIALES_PATRONALES">#REF!</definedName>
    <definedName name="SORTIES_FRAIS_PEE_AMUNDI" localSheetId="0">'2025'!#REF!</definedName>
    <definedName name="SORTIES_FRAIS_PEE_AMUNDI">#REF!</definedName>
    <definedName name="SORTIES_INTERESSEMENT" localSheetId="0">'2025'!#REF!</definedName>
    <definedName name="SORTIES_INTERESSEMENT">#REF!</definedName>
    <definedName name="SORTIES_SALAIRE_NET" localSheetId="0">'2025'!$B$22</definedName>
    <definedName name="SORTIES_SALAIRE_NET">#REF!</definedName>
    <definedName name="TOTAL" localSheetId="0">'2025'!$P$3</definedName>
    <definedName name="TOTAL">#REF!</definedName>
    <definedName name="TOTAL_ENTREES" localSheetId="0">'2025'!$B$19</definedName>
    <definedName name="TOTAL_ENTREES">#REF!</definedName>
    <definedName name="TOTAL_SORTIES" localSheetId="0">'2025'!$B$25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I25" i="15" l="1"/>
  <c r="J25" i="15"/>
  <c r="J23" i="15"/>
  <c r="J17" i="15"/>
  <c r="D25" i="15" l="1"/>
  <c r="E25" i="15"/>
  <c r="F25" i="15"/>
  <c r="G25" i="15"/>
  <c r="H25" i="15"/>
  <c r="K25" i="15"/>
  <c r="L25" i="15"/>
  <c r="M25" i="15"/>
  <c r="N25" i="15"/>
  <c r="C25" i="15"/>
  <c r="I23" i="15" l="1"/>
  <c r="I17" i="15"/>
  <c r="P22" i="15" l="1"/>
  <c r="M19" i="15"/>
  <c r="L19" i="15"/>
  <c r="K19" i="15"/>
  <c r="J19" i="15"/>
  <c r="I19" i="15"/>
  <c r="H19" i="15"/>
  <c r="H27" i="15" s="1"/>
  <c r="G19" i="15"/>
  <c r="F19" i="15"/>
  <c r="F27" i="15" s="1"/>
  <c r="E19" i="15"/>
  <c r="D19" i="15"/>
  <c r="P18" i="15"/>
  <c r="P14" i="15"/>
  <c r="P13" i="15"/>
  <c r="P12" i="15"/>
  <c r="C4" i="13" s="1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G27" i="15" l="1"/>
  <c r="J27" i="15"/>
  <c r="K27" i="15"/>
  <c r="P8" i="15"/>
  <c r="D27" i="15"/>
  <c r="L27" i="15"/>
  <c r="E27" i="15"/>
  <c r="M27" i="15"/>
  <c r="N19" i="15"/>
  <c r="N27" i="15" s="1"/>
  <c r="P17" i="15" l="1"/>
  <c r="C19" i="15"/>
  <c r="P23" i="15"/>
  <c r="C27" i="15" l="1"/>
  <c r="P19" i="15"/>
  <c r="I27" i="15"/>
  <c r="P27" i="15"/>
  <c r="C3" i="13" s="1"/>
  <c r="P25" i="15"/>
</calcChain>
</file>

<file path=xl/sharedStrings.xml><?xml version="1.0" encoding="utf-8"?>
<sst xmlns="http://schemas.openxmlformats.org/spreadsheetml/2006/main" count="41" uniqueCount="40">
  <si>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</si>
  <si>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</si>
  <si>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</si>
  <si>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</si>
  <si>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</si>
  <si>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</si>
  <si>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</si>
  <si>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</si>
  <si>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</si>
  <si>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</si>
  <si>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</si>
  <si>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</si>
  <si>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</si>
  <si>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</si>
  <si>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</si>
  <si>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</si>
  <si>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</si>
  <si>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</si>
  <si>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</si>
  <si>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</si>
  <si>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</si>
  <si>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</si>
  <si>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</si>
  <si>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</si>
  <si>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</si>
  <si>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</si>
  <si>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</si>
  <si>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</si>
  <si>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</si>
  <si>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</si>
  <si>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</si>
  <si>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</si>
  <si>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</si>
  <si>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</si>
  <si>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</si>
  <si>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</si>
  <si>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</si>
  <si>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</si>
  <si>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(Juillet 2025)</t>
  </si>
  <si>
    <t>Achat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</si>
</sst>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0" fillId="0" borderId="11" xfId="0" applyBorder="1" applyProtection="1">
      <protection locked="0"/>
    </xf>
    <xf numFmtId="4" fontId="4" fillId="4" borderId="11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7"/>
  <sheetViews>
    <sheetView tabSelected="1" workbookViewId="0">
      <selection activeCell="I25" sqref="I25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2" t="s">
        <v>9</v>
      </c>
    </row>
    <row r="2" spans="2:16" x14ac:dyDescent="0.3">
      <c r="B2" s="6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56"/>
      <c r="D6" s="56"/>
      <c r="E6" s="56"/>
      <c r="F6" s="33"/>
      <c r="G6" s="33"/>
      <c r="H6" s="33"/>
      <c r="I6" s="33">
        <v>19</v>
      </c>
      <c r="J6" s="33">
        <v>19</v>
      </c>
      <c r="K6" s="33"/>
      <c r="L6" s="33"/>
      <c r="M6" s="33"/>
      <c r="N6" s="33"/>
      <c r="O6" s="31"/>
      <c r="P6" s="52">
        <f>SUM(C6:N6)</f>
        <v>38</v>
      </c>
    </row>
    <row r="7" spans="2:16" x14ac:dyDescent="0.3">
      <c r="B7" s="8" t="s">
        <v>20</v>
      </c>
      <c r="C7" s="33"/>
      <c r="D7" s="33"/>
      <c r="E7" s="33"/>
      <c r="F7" s="33"/>
      <c r="G7" s="33"/>
      <c r="H7" s="33"/>
      <c r="I7" s="33">
        <v>22</v>
      </c>
      <c r="J7" s="33">
        <v>20</v>
      </c>
      <c r="K7" s="33"/>
      <c r="L7" s="33"/>
      <c r="M7" s="33"/>
      <c r="N7" s="33"/>
      <c r="O7" s="31"/>
      <c r="P7" s="52">
        <f>SUM(C7:N7)</f>
        <v>42</v>
      </c>
    </row>
    <row r="8" spans="2:16" x14ac:dyDescent="0.3">
      <c r="B8" s="16" t="s">
        <v>21</v>
      </c>
      <c r="C8" s="32">
        <f t="shared" ref="C8:N8" si="0">C7-C6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3</v>
      </c>
      <c r="J8" s="32">
        <f t="shared" si="0"/>
        <v>1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4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">
      <c r="B11" s="8" t="s">
        <v>13</v>
      </c>
      <c r="C11" s="10"/>
      <c r="D11" s="10"/>
      <c r="E11" s="10"/>
      <c r="F11" s="10"/>
      <c r="G11" s="10"/>
      <c r="H11" s="10"/>
      <c r="I11" s="10">
        <v>22</v>
      </c>
      <c r="J11" s="10">
        <v>20</v>
      </c>
      <c r="K11" s="10"/>
      <c r="L11" s="10"/>
      <c r="M11" s="10"/>
      <c r="N11" s="10"/>
      <c r="P11" s="53">
        <f>SUM(C11:N11)</f>
        <v>42</v>
      </c>
    </row>
    <row r="12" spans="2:16" x14ac:dyDescent="0.3">
      <c r="B12" s="8" t="s">
        <v>15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P12" s="53">
        <f>SUM(C12:N12)</f>
        <v>0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">
      <c r="B17" s="8" t="s">
        <v>6</v>
      </c>
      <c r="C17" s="9"/>
      <c r="D17" s="9"/>
      <c r="E17" s="9"/>
      <c r="F17" s="9"/>
      <c r="G17" s="9"/>
      <c r="H17" s="9"/>
      <c r="I17" s="9">
        <f>I11*Params!$C$5*(1-Params!$C$3)-Params!$C$4</f>
        <v>9033</v>
      </c>
      <c r="J17" s="9">
        <f>J11*Params!$C$5*(1-Params!$C$3)-Params!$C$4</f>
        <v>8205</v>
      </c>
      <c r="K17" s="9"/>
      <c r="L17" s="9"/>
      <c r="M17" s="9"/>
      <c r="N17" s="9"/>
      <c r="O17" s="4"/>
      <c r="P17" s="37">
        <f>SUM(C17:N17)</f>
        <v>17238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3">
      <c r="B19" s="24" t="s">
        <v>2</v>
      </c>
      <c r="C19" s="25">
        <f t="shared" ref="C19:N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9033</v>
      </c>
      <c r="J19" s="25">
        <f t="shared" si="1"/>
        <v>8205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0</v>
      </c>
      <c r="O19" s="5"/>
      <c r="P19" s="38">
        <f>SUM(C19:O19)</f>
        <v>17238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3">
      <c r="B22" s="8" t="s">
        <v>7</v>
      </c>
      <c r="C22" s="9"/>
      <c r="D22" s="9"/>
      <c r="E22" s="9"/>
      <c r="F22" s="9"/>
      <c r="G22" s="9"/>
      <c r="H22" s="9"/>
      <c r="I22" s="9">
        <v>5061.38</v>
      </c>
      <c r="J22" s="9">
        <v>5061.38</v>
      </c>
      <c r="K22" s="9"/>
      <c r="L22" s="9"/>
      <c r="M22" s="9"/>
      <c r="N22" s="9"/>
      <c r="O22" s="4"/>
      <c r="P22" s="39">
        <f>SUM(C22:N22)</f>
        <v>10122.76</v>
      </c>
    </row>
    <row r="23" spans="2:16" x14ac:dyDescent="0.3">
      <c r="B23" s="8" t="s">
        <v>8</v>
      </c>
      <c r="C23" s="9"/>
      <c r="D23" s="9"/>
      <c r="E23" s="9"/>
      <c r="F23" s="9"/>
      <c r="G23" s="9"/>
      <c r="H23" s="9"/>
      <c r="I23" s="9">
        <f>1009.07+1712.25</f>
        <v>2721.32</v>
      </c>
      <c r="J23" s="9">
        <f>1009.07+1712.25</f>
        <v>2721.32</v>
      </c>
      <c r="K23" s="9"/>
      <c r="L23" s="9"/>
      <c r="M23" s="9"/>
      <c r="N23" s="9"/>
      <c r="O23" s="4"/>
      <c r="P23" s="39">
        <f>SUM(C23:N23)</f>
        <v>5442.64</v>
      </c>
    </row>
    <row r="24" spans="2:16" x14ac:dyDescent="0.3">
      <c r="B24" s="60" t="s">
        <v>39</v>
      </c>
      <c r="C24" s="61"/>
      <c r="D24" s="61"/>
      <c r="E24" s="61"/>
      <c r="F24" s="61"/>
      <c r="G24" s="61"/>
      <c r="H24" s="61"/>
      <c r="I24" s="61">
        <v>279.16000000000003</v>
      </c>
      <c r="J24" s="61"/>
      <c r="K24" s="61"/>
      <c r="L24" s="61"/>
      <c r="M24" s="61"/>
      <c r="N24" s="61"/>
      <c r="O24" s="4"/>
      <c r="P24" s="39"/>
    </row>
    <row r="25" spans="2:16" x14ac:dyDescent="0.3">
      <c r="B25" s="7" t="s">
        <v>3</v>
      </c>
      <c r="C25" s="40">
        <f>SUM(C22:C24)</f>
        <v>0</v>
      </c>
      <c r="D25" s="40">
        <f t="shared" ref="D25:N25" si="2">SUM(D22:D24)</f>
        <v>0</v>
      </c>
      <c r="E25" s="40">
        <f t="shared" si="2"/>
        <v>0</v>
      </c>
      <c r="F25" s="40">
        <f t="shared" si="2"/>
        <v>0</v>
      </c>
      <c r="G25" s="40">
        <f t="shared" si="2"/>
        <v>0</v>
      </c>
      <c r="H25" s="40">
        <f t="shared" si="2"/>
        <v>0</v>
      </c>
      <c r="I25" s="40">
        <f t="shared" si="2"/>
        <v>8061.8600000000006</v>
      </c>
      <c r="J25" s="40">
        <f>SUM(J22:J24)</f>
        <v>7782.7000000000007</v>
      </c>
      <c r="K25" s="40">
        <f t="shared" si="2"/>
        <v>0</v>
      </c>
      <c r="L25" s="40">
        <f t="shared" si="2"/>
        <v>0</v>
      </c>
      <c r="M25" s="40">
        <f t="shared" si="2"/>
        <v>0</v>
      </c>
      <c r="N25" s="40">
        <f t="shared" si="2"/>
        <v>0</v>
      </c>
      <c r="O25" s="4"/>
      <c r="P25" s="41">
        <f>SUM(C25:N25)</f>
        <v>15844.560000000001</v>
      </c>
    </row>
    <row r="26" spans="2:16" x14ac:dyDescent="0.3">
      <c r="B26" s="4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5"/>
    </row>
    <row r="27" spans="2:16" x14ac:dyDescent="0.3">
      <c r="B27" s="43" t="s">
        <v>25</v>
      </c>
      <c r="C27" s="44">
        <f t="shared" ref="C27:N27" si="3">C19-C25</f>
        <v>0</v>
      </c>
      <c r="D27" s="44">
        <f t="shared" si="3"/>
        <v>0</v>
      </c>
      <c r="E27" s="44">
        <f t="shared" si="3"/>
        <v>0</v>
      </c>
      <c r="F27" s="44">
        <f t="shared" si="3"/>
        <v>0</v>
      </c>
      <c r="G27" s="44">
        <f t="shared" si="3"/>
        <v>0</v>
      </c>
      <c r="H27" s="44">
        <f t="shared" si="3"/>
        <v>0</v>
      </c>
      <c r="I27" s="44">
        <f t="shared" si="3"/>
        <v>971.13999999999942</v>
      </c>
      <c r="J27" s="44">
        <f t="shared" si="3"/>
        <v>422.29999999999927</v>
      </c>
      <c r="K27" s="44">
        <f t="shared" si="3"/>
        <v>0</v>
      </c>
      <c r="L27" s="44">
        <f t="shared" si="3"/>
        <v>0</v>
      </c>
      <c r="M27" s="44">
        <f t="shared" si="3"/>
        <v>0</v>
      </c>
      <c r="N27" s="44">
        <f t="shared" si="3"/>
        <v>0</v>
      </c>
      <c r="P27" s="54">
        <f>SUM(C27:O27)</f>
        <v>1393.4399999999987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topLeftCell="A4" workbookViewId="0">
      <selection activeCell="C6" sqref="C6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4" t="s">
        <v>22</v>
      </c>
      <c r="C2" s="65"/>
    </row>
    <row r="3" spans="2:3" ht="30" customHeight="1" x14ac:dyDescent="0.3">
      <c r="B3" s="29" t="s">
        <v>11</v>
      </c>
      <c r="C3" s="30">
        <v>0.08</v>
      </c>
    </row>
    <row r="4" spans="2:3" ht="30" customHeight="1" x14ac:dyDescent="0.3">
      <c r="B4" s="29" t="s">
        <v>12</v>
      </c>
      <c r="C4" s="29">
        <v>75</v>
      </c>
    </row>
    <row r="5" spans="2:3" ht="30" customHeight="1" x14ac:dyDescent="0.3">
      <c r="B5" s="29" t="s">
        <v>38</v>
      </c>
      <c r="C5" s="29">
        <v>450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3" sqref="C3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66" t="s">
        <v>23</v>
      </c>
      <c r="C2" s="66"/>
    </row>
    <row r="3" spans="2:3" ht="16.95" customHeight="1" x14ac:dyDescent="0.3">
      <c r="B3" s="34" t="s">
        <v>24</v>
      </c>
      <c r="C3" s="35">
        <f>'2025'!P27</f>
        <v>1393.4399999999987</v>
      </c>
    </row>
    <row r="4" spans="2:3" ht="16.95" customHeight="1" x14ac:dyDescent="0.3">
      <c r="B4" s="34" t="s">
        <v>26</v>
      </c>
      <c r="C4" s="36">
        <f>SUM('2025'!P12)</f>
        <v>0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32</vt:i4>
      </vt:variant>
    </vt:vector>
  </HeadingPairs>
  <TitlesOfParts>
    <vt:vector size="35" baseType="lpstr">
      <vt:lpstr>2025</vt:lpstr>
      <vt:lpstr>Params</vt:lpstr>
      <vt:lpstr>Synthése</vt:lpstr>
      <vt:lpstr>'2025'!AOUT</vt:lpstr>
      <vt:lpstr>'2025'!AVRIL</vt:lpstr>
      <vt:lpstr>'2025'!CRA</vt:lpstr>
      <vt:lpstr>'2025'!CRA_ASTREINTE</vt:lpstr>
      <vt:lpstr>'2025'!CRA_CP</vt:lpstr>
      <vt:lpstr>'2025'!CRA_PRODUCTION</vt:lpstr>
      <vt:lpstr>'2025'!CRA_SANS_SOLDE</vt:lpstr>
      <vt:lpstr>'2025'!DECEMBRE</vt:lpstr>
      <vt:lpstr>'2025'!ENTREES</vt:lpstr>
      <vt:lpstr>'2025'!ENTREES_ASTREINTE</vt:lpstr>
      <vt:lpstr>'2025'!ENTREES_FACTURE</vt:lpstr>
      <vt:lpstr>'2025'!FEVRIER</vt:lpstr>
      <vt:lpstr>'2025'!JANVIER</vt:lpstr>
      <vt:lpstr>'2025'!JUILLET</vt:lpstr>
      <vt:lpstr>'2025'!JUIN</vt:lpstr>
      <vt:lpstr>'2025'!MAI</vt:lpstr>
      <vt:lpstr>'2025'!MARS</vt:lpstr>
      <vt:lpstr>'2025'!MOIS</vt:lpstr>
      <vt:lpstr>'2025'!NOVEMBRE</vt:lpstr>
      <vt:lpstr>'2025'!OCTOBRE</vt:lpstr>
      <vt:lpstr>'2025'!REPAS</vt:lpstr>
      <vt:lpstr>'2025'!REPAS_ACQUIS</vt:lpstr>
      <vt:lpstr>'2025'!REPAS_PRIS</vt:lpstr>
      <vt:lpstr>'2025'!REPAS_SOLDE</vt:lpstr>
      <vt:lpstr>'2025'!SEPTEMBRE</vt:lpstr>
      <vt:lpstr>'2025'!SOLDE</vt:lpstr>
      <vt:lpstr>'2025'!SORTIES</vt:lpstr>
      <vt:lpstr>'2025'!SORTIES_CHARGES_SOCIALES_PATRONALES</vt:lpstr>
      <vt:lpstr>'2025'!SORTIES_SALAIRE_NET</vt:lpstr>
      <vt:lpstr>'2025'!TOTAL</vt:lpstr>
      <vt:lpstr>'2025'!TOTAL_ENTREES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2025-09-11T13:16:42Z</dcterms:modified>
</cp:coreProperties>
</file>