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8\Normal\Normal\"/>
    </mc:Choice>
  </mc:AlternateContent>
  <bookViews>
    <workbookView xWindow="0" yWindow="0" windowWidth="16420" windowHeight="3140"/>
  </bookViews>
  <sheets>
    <sheet name="2025" sheetId="15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'2025'!$B$26</definedName>
    <definedName name="SORTIES" localSheetId="0">'2025'!$B$21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'2025'!$B$23</definedName>
    <definedName name="SORTIES_CHARGES_SOCIALES_PATRONALES">#REF!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'2025'!$B$22</definedName>
    <definedName name="SORTIES_SALAIRE_NET">#REF!</definedName>
    <definedName name="TOTAL" localSheetId="0">'2025'!$P$3</definedName>
    <definedName name="TOTAL">#REF!</definedName>
    <definedName name="TOTAL_ENTREES" localSheetId="0">'2025'!$B$19</definedName>
    <definedName name="TOTAL_ENTREES">#REF!</definedName>
    <definedName name="TOTAL_SORTIES" localSheetId="0">'2025'!$B$24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3" i="15" l="1"/>
  <c r="J17" i="15"/>
  <c r="I23" i="15" l="1"/>
  <c r="I17" i="15"/>
  <c r="H17" i="15" l="1"/>
  <c r="H23" i="15" l="1"/>
  <c r="H24" i="15" s="1"/>
  <c r="H22" i="15"/>
  <c r="N24" i="15"/>
  <c r="M24" i="15"/>
  <c r="L24" i="15"/>
  <c r="K24" i="15"/>
  <c r="J24" i="15"/>
  <c r="I24" i="15"/>
  <c r="G24" i="15"/>
  <c r="F24" i="15"/>
  <c r="E24" i="15"/>
  <c r="D24" i="15"/>
  <c r="P22" i="15"/>
  <c r="M19" i="15"/>
  <c r="L19" i="15"/>
  <c r="K19" i="15"/>
  <c r="J19" i="15"/>
  <c r="I19" i="15"/>
  <c r="H19" i="15"/>
  <c r="G19" i="15"/>
  <c r="F19" i="15"/>
  <c r="F26" i="15" s="1"/>
  <c r="E19" i="15"/>
  <c r="D19" i="15"/>
  <c r="P18" i="15"/>
  <c r="P14" i="15"/>
  <c r="P13" i="15"/>
  <c r="P12" i="15"/>
  <c r="C4" i="13" s="1"/>
  <c r="C5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H26" i="15" l="1"/>
  <c r="G26" i="15"/>
  <c r="I26" i="15"/>
  <c r="J26" i="15"/>
  <c r="K26" i="15"/>
  <c r="P8" i="15"/>
  <c r="D26" i="15"/>
  <c r="L26" i="15"/>
  <c r="E26" i="15"/>
  <c r="M26" i="15"/>
  <c r="N19" i="15"/>
  <c r="N26" i="15" s="1"/>
  <c r="P17" i="15" l="1"/>
  <c r="C19" i="15"/>
  <c r="C24" i="15"/>
  <c r="P24" i="15" s="1"/>
  <c r="P23" i="15"/>
  <c r="C26" i="15" l="1"/>
  <c r="P26" i="15" s="1"/>
  <c r="C3" i="13" s="1"/>
  <c r="P19" i="15"/>
</calcChain>
</file>

<file path=xl/sharedStrings.xml><?xml version="1.0" encoding="utf-8"?>
<sst xmlns="http://schemas.openxmlformats.org/spreadsheetml/2006/main" count="41" uniqueCount="40">
  <si>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</si>
  <si>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</si>
  <si>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</si>
  <si>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</si>
  <si>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</si>
  <si>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</si>
  <si>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</si>
  <si>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</si>
  <si>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</si>
  <si>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</si>
  <si>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</si>
  <si>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</si>
  <si>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</si>
  <si>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</si>
  <si>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</si>
  <si>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</si>
  <si>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</si>
  <si>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</si>
  <si>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</si>
  <si>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</si>
  <si>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</si>
  <si>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</si>
  <si>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</si>
  <si>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</si>
  <si>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</si>
  <si>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</si>
  <si>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</si>
  <si>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</si>
  <si>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</si>
  <si>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</si>
  <si>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</si>
  <si>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</si>
  <si>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</si>
  <si>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</si>
  <si>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</si>
  <si>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</si>
  <si>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</si>
  <si>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</si>
  <si>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2025)</t>
  </si>
  <si>
    <t>Solde 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</si>
</sst>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abSelected="1" workbookViewId="0">
      <selection activeCell="J24" sqref="J24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0" t="s">
        <v>9</v>
      </c>
    </row>
    <row r="2" spans="2:16" x14ac:dyDescent="0.3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/>
      <c r="D6" s="56"/>
      <c r="E6" s="56"/>
      <c r="F6" s="33"/>
      <c r="G6" s="33"/>
      <c r="H6" s="33">
        <v>18</v>
      </c>
      <c r="I6" s="33">
        <v>18</v>
      </c>
      <c r="J6" s="33">
        <v>18</v>
      </c>
      <c r="K6" s="33"/>
      <c r="L6" s="33"/>
      <c r="M6" s="33"/>
      <c r="N6" s="33"/>
      <c r="O6" s="31"/>
      <c r="P6" s="52">
        <f>SUM(C6:N6)</f>
        <v>54</v>
      </c>
    </row>
    <row r="7" spans="2:16" x14ac:dyDescent="0.35">
      <c r="B7" s="8" t="s">
        <v>20</v>
      </c>
      <c r="C7" s="33"/>
      <c r="D7" s="33"/>
      <c r="E7" s="33"/>
      <c r="F7" s="33"/>
      <c r="G7" s="33"/>
      <c r="H7" s="33">
        <v>20</v>
      </c>
      <c r="I7" s="33">
        <v>22</v>
      </c>
      <c r="J7" s="33">
        <v>17</v>
      </c>
      <c r="K7" s="33"/>
      <c r="L7" s="33"/>
      <c r="M7" s="33"/>
      <c r="N7" s="33"/>
      <c r="O7" s="31"/>
      <c r="P7" s="52">
        <f>SUM(C7:N7)</f>
        <v>59</v>
      </c>
    </row>
    <row r="8" spans="2:16" x14ac:dyDescent="0.3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2</v>
      </c>
      <c r="I8" s="32">
        <f t="shared" si="0"/>
        <v>4</v>
      </c>
      <c r="J8" s="32">
        <f t="shared" si="0"/>
        <v>-1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5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/>
      <c r="D11" s="10"/>
      <c r="E11" s="10"/>
      <c r="F11" s="10"/>
      <c r="G11" s="10"/>
      <c r="H11" s="10">
        <v>20</v>
      </c>
      <c r="I11" s="10">
        <v>22</v>
      </c>
      <c r="J11" s="10">
        <v>17</v>
      </c>
      <c r="K11" s="10"/>
      <c r="L11" s="10"/>
      <c r="M11" s="10"/>
      <c r="N11" s="10"/>
      <c r="P11" s="53">
        <f>SUM(C11:N11)</f>
        <v>59</v>
      </c>
    </row>
    <row r="12" spans="2:16" x14ac:dyDescent="0.35">
      <c r="B12" s="8" t="s">
        <v>15</v>
      </c>
      <c r="C12" s="11"/>
      <c r="D12" s="11"/>
      <c r="E12" s="11"/>
      <c r="F12" s="11"/>
      <c r="G12" s="11"/>
      <c r="H12" s="11"/>
      <c r="I12" s="11"/>
      <c r="J12" s="11">
        <v>3</v>
      </c>
      <c r="K12" s="11"/>
      <c r="L12" s="11"/>
      <c r="M12" s="11"/>
      <c r="N12" s="11"/>
      <c r="P12" s="53">
        <f>SUM(C12:N12)</f>
        <v>3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5">
      <c r="B17" s="8" t="s">
        <v>6</v>
      </c>
      <c r="C17" s="9"/>
      <c r="D17" s="9"/>
      <c r="E17" s="9"/>
      <c r="F17" s="9"/>
      <c r="G17" s="9"/>
      <c r="H17" s="9">
        <f>H11*Params!$C$5*(1-Params!$C$3)-Params!$C$4</f>
        <v>9493</v>
      </c>
      <c r="I17" s="9">
        <f>I11*Params!$C$5*(1-Params!$C$3)-Params!$C$4</f>
        <v>10449.800000000001</v>
      </c>
      <c r="J17" s="9">
        <f>J11*Params!$C$5*(1-Params!$C$3)-Params!$C$4</f>
        <v>8057.8</v>
      </c>
      <c r="K17" s="9"/>
      <c r="L17" s="9"/>
      <c r="M17" s="9"/>
      <c r="N17" s="9"/>
      <c r="O17" s="4"/>
      <c r="P17" s="37">
        <f>SUM(C17:N17)</f>
        <v>28000.600000000002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9493</v>
      </c>
      <c r="I19" s="25">
        <f>SUM(I17:I18)</f>
        <v>10449.800000000001</v>
      </c>
      <c r="J19" s="25">
        <f t="shared" si="1"/>
        <v>8057.8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28000.600000000002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5">
      <c r="B22" s="8" t="s">
        <v>7</v>
      </c>
      <c r="C22" s="9"/>
      <c r="D22" s="9"/>
      <c r="E22" s="9"/>
      <c r="F22" s="9"/>
      <c r="G22" s="9"/>
      <c r="H22" s="9">
        <f>5359.37</f>
        <v>5359.37</v>
      </c>
      <c r="I22" s="9">
        <v>5358.13</v>
      </c>
      <c r="J22" s="9">
        <v>5358.13</v>
      </c>
      <c r="K22" s="9"/>
      <c r="L22" s="9"/>
      <c r="M22" s="9"/>
      <c r="N22" s="9"/>
      <c r="O22" s="4"/>
      <c r="P22" s="39">
        <f>SUM(C22:N22)</f>
        <v>16075.630000000001</v>
      </c>
    </row>
    <row r="23" spans="2:16" x14ac:dyDescent="0.35">
      <c r="B23" s="8" t="s">
        <v>8</v>
      </c>
      <c r="C23" s="9"/>
      <c r="D23" s="9"/>
      <c r="E23" s="9"/>
      <c r="F23" s="9"/>
      <c r="G23" s="9"/>
      <c r="H23" s="9">
        <f>1062.05+1809.74</f>
        <v>2871.79</v>
      </c>
      <c r="I23" s="9">
        <f>1063.29+1810.35</f>
        <v>2873.64</v>
      </c>
      <c r="J23" s="9">
        <f>1063.29+1810.35</f>
        <v>2873.64</v>
      </c>
      <c r="K23" s="9"/>
      <c r="L23" s="9"/>
      <c r="M23" s="9"/>
      <c r="N23" s="9"/>
      <c r="O23" s="4"/>
      <c r="P23" s="39">
        <f>SUM(C23:N23)</f>
        <v>8619.07</v>
      </c>
    </row>
    <row r="24" spans="2:16" x14ac:dyDescent="0.3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8231.16</v>
      </c>
      <c r="I24" s="40">
        <f t="shared" si="2"/>
        <v>8231.77</v>
      </c>
      <c r="J24" s="40">
        <f t="shared" si="2"/>
        <v>8231.77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0</v>
      </c>
      <c r="O24" s="4"/>
      <c r="P24" s="41">
        <f>SUM(C24:N24)</f>
        <v>24694.7</v>
      </c>
    </row>
    <row r="25" spans="2:16" x14ac:dyDescent="0.3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1261.8400000000001</v>
      </c>
      <c r="I26" s="44">
        <f t="shared" si="3"/>
        <v>2218.0300000000007</v>
      </c>
      <c r="J26" s="44">
        <f t="shared" si="3"/>
        <v>-173.97000000000025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P26" s="54">
        <f>SUM(C26:O26)</f>
        <v>3305.9000000000005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opLeftCell="A4" workbookViewId="0">
      <selection activeCell="C6" sqref="C6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2" t="s">
        <v>22</v>
      </c>
      <c r="C2" s="63"/>
    </row>
    <row r="3" spans="2:3" ht="30" customHeight="1" x14ac:dyDescent="0.35">
      <c r="B3" s="29" t="s">
        <v>11</v>
      </c>
      <c r="C3" s="30">
        <v>0.08</v>
      </c>
    </row>
    <row r="4" spans="2:3" ht="30" customHeight="1" x14ac:dyDescent="0.35">
      <c r="B4" s="29" t="s">
        <v>12</v>
      </c>
      <c r="C4" s="29">
        <v>75</v>
      </c>
    </row>
    <row r="5" spans="2:3" ht="30" customHeight="1" x14ac:dyDescent="0.35">
      <c r="B5" s="29" t="s">
        <v>38</v>
      </c>
      <c r="C5" s="29">
        <v>520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5" sqref="C5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64" t="s">
        <v>23</v>
      </c>
      <c r="C2" s="64"/>
    </row>
    <row r="3" spans="2:3" ht="17" customHeight="1" x14ac:dyDescent="0.35">
      <c r="B3" s="34" t="s">
        <v>24</v>
      </c>
      <c r="C3" s="35">
        <f>'2025'!P26</f>
        <v>3305.9000000000005</v>
      </c>
    </row>
    <row r="4" spans="2:3" ht="17" customHeight="1" x14ac:dyDescent="0.35">
      <c r="B4" s="34" t="s">
        <v>26</v>
      </c>
      <c r="C4" s="36">
        <f>SUM('2025'!P12)</f>
        <v>3</v>
      </c>
    </row>
    <row r="5" spans="2:3" x14ac:dyDescent="0.35">
      <c r="B5" t="s">
        <v>39</v>
      </c>
      <c r="C5">
        <f>(3*2.9)-C4</f>
        <v>5.6999999999999993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'2025'!JANVIER</vt:lpstr>
      <vt:lpstr>'2025'!JUILLET</vt:lpstr>
      <vt:lpstr>'2025'!JUIN</vt:lpstr>
      <vt:lpstr>'2025'!MAI</vt:lpstr>
      <vt:lpstr>'2025'!MARS</vt:lpstr>
      <vt:lpstr>'2025'!MOIS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2025-08-27T11:40:32Z</dcterms:modified>
</cp:coreProperties>
</file>