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BF62C53C-20EE-43B4-9895-2C4E517A14A4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'2025'!$B$30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6" l="1"/>
  <c r="J18" i="16" l="1"/>
  <c r="I24" i="16" l="1"/>
  <c r="I18" i="16"/>
  <c r="H24" i="16" l="1"/>
  <c r="H18" i="16"/>
  <c r="G24" i="16" l="1"/>
  <c r="G18" i="16"/>
  <c r="F24" i="16" l="1"/>
  <c r="F18" i="16"/>
  <c r="P28" i="16" l="1"/>
  <c r="N26" i="16"/>
  <c r="M26" i="16"/>
  <c r="L26" i="16"/>
  <c r="K26" i="16"/>
  <c r="J26" i="16"/>
  <c r="I26" i="16"/>
  <c r="H26" i="16"/>
  <c r="G26" i="16"/>
  <c r="F26" i="16"/>
  <c r="P25" i="16"/>
  <c r="E24" i="16"/>
  <c r="E26" i="16" s="1"/>
  <c r="D24" i="16"/>
  <c r="D26" i="16" s="1"/>
  <c r="C24" i="16"/>
  <c r="C26" i="16" s="1"/>
  <c r="P23" i="16"/>
  <c r="N20" i="16"/>
  <c r="M20" i="16"/>
  <c r="L20" i="16"/>
  <c r="K20" i="16"/>
  <c r="J20" i="16"/>
  <c r="I20" i="16"/>
  <c r="H20" i="16"/>
  <c r="G20" i="16"/>
  <c r="F20" i="16"/>
  <c r="P19" i="16"/>
  <c r="E18" i="16"/>
  <c r="E20" i="16" s="1"/>
  <c r="D18" i="16"/>
  <c r="D20" i="16" s="1"/>
  <c r="C18" i="16"/>
  <c r="C20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P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P19" i="15"/>
  <c r="N18" i="15"/>
  <c r="N20" i="15" s="1"/>
  <c r="M18" i="15"/>
  <c r="M20" i="15" s="1"/>
  <c r="L18" i="15"/>
  <c r="L20" i="15" s="1"/>
  <c r="K18" i="15"/>
  <c r="K20" i="15" s="1"/>
  <c r="J18" i="15"/>
  <c r="J20" i="15" s="1"/>
  <c r="I18" i="15"/>
  <c r="I20" i="15" s="1"/>
  <c r="H18" i="15"/>
  <c r="H20" i="15" s="1"/>
  <c r="G18" i="15"/>
  <c r="G20" i="15" s="1"/>
  <c r="F18" i="15"/>
  <c r="F20" i="15" s="1"/>
  <c r="F31" i="15" s="1"/>
  <c r="E18" i="15"/>
  <c r="E20" i="15" s="1"/>
  <c r="D18" i="15"/>
  <c r="D20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G25" i="14" s="1"/>
  <c r="F23" i="14"/>
  <c r="F25" i="14" s="1"/>
  <c r="E23" i="14"/>
  <c r="E25" i="14" s="1"/>
  <c r="P22" i="14"/>
  <c r="D19" i="14"/>
  <c r="C19" i="14"/>
  <c r="P18" i="14"/>
  <c r="N17" i="14"/>
  <c r="N19" i="14" s="1"/>
  <c r="N27" i="14" s="1"/>
  <c r="M17" i="14"/>
  <c r="M19" i="14" s="1"/>
  <c r="L17" i="14"/>
  <c r="L19" i="14" s="1"/>
  <c r="K17" i="14"/>
  <c r="K19" i="14" s="1"/>
  <c r="J17" i="14"/>
  <c r="J19" i="14" s="1"/>
  <c r="I17" i="14"/>
  <c r="I19" i="14" s="1"/>
  <c r="H17" i="14"/>
  <c r="H19" i="14" s="1"/>
  <c r="G17" i="14"/>
  <c r="G19" i="14" s="1"/>
  <c r="G27" i="14" s="1"/>
  <c r="F17" i="14"/>
  <c r="F19" i="14" s="1"/>
  <c r="E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31" i="15" l="1"/>
  <c r="M31" i="15"/>
  <c r="D27" i="14"/>
  <c r="H30" i="16"/>
  <c r="M30" i="16"/>
  <c r="C27" i="14"/>
  <c r="I30" i="16"/>
  <c r="K30" i="16"/>
  <c r="G31" i="15"/>
  <c r="L30" i="16"/>
  <c r="J27" i="14"/>
  <c r="C4" i="13"/>
  <c r="C5" i="13" s="1"/>
  <c r="L31" i="15"/>
  <c r="D31" i="15"/>
  <c r="P8" i="14"/>
  <c r="I27" i="14"/>
  <c r="P18" i="16"/>
  <c r="J30" i="16"/>
  <c r="H31" i="15"/>
  <c r="P24" i="16"/>
  <c r="P25" i="14"/>
  <c r="P17" i="14"/>
  <c r="M27" i="14"/>
  <c r="K27" i="14"/>
  <c r="P8" i="15"/>
  <c r="J31" i="15"/>
  <c r="N31" i="15"/>
  <c r="L27" i="14"/>
  <c r="N30" i="16"/>
  <c r="P27" i="15"/>
  <c r="H27" i="14"/>
  <c r="I31" i="15"/>
  <c r="G30" i="16"/>
  <c r="F30" i="16"/>
  <c r="P8" i="16"/>
  <c r="D30" i="16"/>
  <c r="E30" i="16"/>
  <c r="F27" i="14"/>
  <c r="P20" i="15"/>
  <c r="C31" i="15"/>
  <c r="K31" i="15"/>
  <c r="P20" i="16"/>
  <c r="C30" i="16"/>
  <c r="P26" i="16"/>
  <c r="P24" i="15"/>
  <c r="E19" i="14"/>
  <c r="E27" i="14" s="1"/>
  <c r="P23" i="14"/>
  <c r="P18" i="15"/>
  <c r="P27" i="14" l="1"/>
  <c r="P19" i="14"/>
  <c r="P31" i="15"/>
  <c r="P30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<sst xmlns="http://schemas.openxmlformats.org/spreadsheetml/2006/main" count="116" uniqueCount="45">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</sst>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4" fontId="4" fillId="12" borderId="4" xfId="0" applyNumberFormat="1" applyFont="1" applyFill="1" applyBorder="1"/>
    <xf numFmtId="0" fontId="1" fillId="13" borderId="1" xfId="0" applyFont="1" applyFill="1" applyBorder="1"/>
    <xf numFmtId="4" fontId="0" fillId="13" borderId="1" xfId="0" applyNumberFormat="1" applyFill="1" applyBorder="1"/>
    <xf numFmtId="0" fontId="0" fillId="13" borderId="0" xfId="0" applyFill="1"/>
    <xf numFmtId="4" fontId="1" fillId="1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E3" sqref="E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29.5</v>
      </c>
      <c r="O7" s="36"/>
      <c r="P7" s="55">
        <f>SUM(C7:N7)</f>
        <v>199.5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10.5</v>
      </c>
      <c r="O8" s="36"/>
      <c r="P8" s="55">
        <f>SUM(C8:N8)</f>
        <v>9.5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workbookViewId="0">
      <selection activeCell="B14" sqref="B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222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>
        <v>21</v>
      </c>
      <c r="O7" s="36"/>
      <c r="P7" s="55">
        <f>SUM(C7:N7)</f>
        <v>210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2</v>
      </c>
      <c r="O8" s="36"/>
      <c r="P8" s="55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</v>
      </c>
      <c r="M11" s="11">
        <v>19.5</v>
      </c>
      <c r="N11" s="11">
        <v>21</v>
      </c>
      <c r="P11" s="56">
        <f>SUM(C11:N11)</f>
        <v>211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8370.6</v>
      </c>
      <c r="E18" s="10">
        <f>E11*Params!$C$6*(1-Params!$C$3)-Params!$C$4</f>
        <v>9309</v>
      </c>
      <c r="F18" s="10">
        <f>F11*Params!$C$6*(1-Params!$C$3)-Params!$C$4</f>
        <v>5790</v>
      </c>
      <c r="G18" s="10">
        <f>G11*Params!$C$6*(1-Params!$C$3)-Params!$C$4</f>
        <v>8370.6</v>
      </c>
      <c r="H18" s="10">
        <f>H11*Params!$C$6*(1-Params!$C$3)-Params!$C$4</f>
        <v>9309</v>
      </c>
      <c r="I18" s="10">
        <f>I11*Params!$C$6*(1-Params!$C$3)-Params!$C$4</f>
        <v>8370.6</v>
      </c>
      <c r="J18" s="10">
        <f>J11*Params!$C$6*(1-Params!$C$3)-Params!$C$4</f>
        <v>5086.2</v>
      </c>
      <c r="K18" s="10">
        <f>K11*Params!$C$6*(1-Params!$C$3)-Params!$C$4</f>
        <v>4617</v>
      </c>
      <c r="L18" s="10">
        <f>L11*Params!$C$6*(1-Params!$C$3)-Params!$C$4</f>
        <v>10247.4</v>
      </c>
      <c r="M18" s="10">
        <f>M11*Params!$C$6*(1-Params!$C$3)-Params!$C$4</f>
        <v>9074.4</v>
      </c>
      <c r="N18" s="10">
        <f>N11*Params!$C$6*(1-Params!$C$3)-Params!$C$4</f>
        <v>9778.2000000000007</v>
      </c>
      <c r="O18" s="4"/>
      <c r="P18" s="41">
        <f>SUM(C18:N18)</f>
        <v>98101.199999999983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8370.6</v>
      </c>
      <c r="E20" s="28">
        <f t="shared" si="1"/>
        <v>9309</v>
      </c>
      <c r="F20" s="28">
        <f t="shared" si="1"/>
        <v>5790</v>
      </c>
      <c r="G20" s="28">
        <f t="shared" si="1"/>
        <v>8370.6</v>
      </c>
      <c r="H20" s="28">
        <f t="shared" si="1"/>
        <v>9309</v>
      </c>
      <c r="I20" s="28">
        <f t="shared" si="1"/>
        <v>8370.6</v>
      </c>
      <c r="J20" s="28">
        <f t="shared" si="1"/>
        <v>5086.2</v>
      </c>
      <c r="K20" s="28">
        <f t="shared" si="1"/>
        <v>4617</v>
      </c>
      <c r="L20" s="28">
        <f t="shared" si="1"/>
        <v>10247.4</v>
      </c>
      <c r="M20" s="28">
        <f t="shared" si="1"/>
        <v>9074.4</v>
      </c>
      <c r="N20" s="28">
        <f t="shared" si="1"/>
        <v>9778.2000000000007</v>
      </c>
      <c r="O20" s="5"/>
      <c r="P20" s="42">
        <f>SUM(C20:N20)</f>
        <v>98101.199999999983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>
        <v>5456.04</v>
      </c>
      <c r="O23" s="4"/>
      <c r="P23" s="43">
        <f>SUM(C23:N23)</f>
        <v>63494.110000000008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>
        <f>1204.39+1944.82</f>
        <v>3149.21</v>
      </c>
      <c r="O24" s="4"/>
      <c r="P24" s="43">
        <f>SUM(C24:N24)</f>
        <v>36131.96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68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8605.25</v>
      </c>
      <c r="O27" s="4"/>
      <c r="P27" s="58">
        <f>SUM(C27:N27)</f>
        <v>102841.9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>
        <v>200</v>
      </c>
      <c r="P29" s="67">
        <f>SUM(E29:N29)</f>
        <v>2000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204.82999999999993</v>
      </c>
      <c r="E31" s="47">
        <f t="shared" si="3"/>
        <v>-2271.58</v>
      </c>
      <c r="F31" s="47">
        <f t="shared" si="3"/>
        <v>-1260.5500000000002</v>
      </c>
      <c r="G31" s="47">
        <f t="shared" si="3"/>
        <v>-233.23999999999978</v>
      </c>
      <c r="H31" s="47">
        <f t="shared" si="3"/>
        <v>703.84000000000015</v>
      </c>
      <c r="I31" s="47">
        <f t="shared" si="3"/>
        <v>1548.0900000000001</v>
      </c>
      <c r="J31" s="47">
        <f t="shared" si="3"/>
        <v>-3519.05</v>
      </c>
      <c r="K31" s="47">
        <f t="shared" si="3"/>
        <v>-4014.5600000000013</v>
      </c>
      <c r="L31" s="47">
        <f t="shared" si="3"/>
        <v>1495.8899999999994</v>
      </c>
      <c r="M31" s="47">
        <f t="shared" si="3"/>
        <v>467.82999999999993</v>
      </c>
      <c r="N31" s="47">
        <f t="shared" si="3"/>
        <v>1172.9500000000007</v>
      </c>
      <c r="P31" s="57">
        <f>SUM(C31:N31)</f>
        <v>-4740.7000000000007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0"/>
  <sheetViews>
    <sheetView workbookViewId="0">
      <selection activeCell="J25" sqref="J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5">
        <f>SUM(C6:N6)</f>
        <v>152</v>
      </c>
    </row>
    <row r="7" spans="2:16" x14ac:dyDescent="0.3">
      <c r="B7" s="9" t="s">
        <v>21</v>
      </c>
      <c r="C7" s="37">
        <v>19</v>
      </c>
      <c r="D7" s="37">
        <v>20</v>
      </c>
      <c r="E7" s="37">
        <v>20</v>
      </c>
      <c r="F7" s="37">
        <v>21</v>
      </c>
      <c r="G7" s="37">
        <v>19</v>
      </c>
      <c r="H7" s="37">
        <v>2</v>
      </c>
      <c r="I7" s="37">
        <v>18</v>
      </c>
      <c r="J7" s="37">
        <v>15</v>
      </c>
      <c r="K7" s="37"/>
      <c r="L7" s="37"/>
      <c r="M7" s="37"/>
      <c r="N7" s="37"/>
      <c r="O7" s="36"/>
      <c r="P7" s="55">
        <f>SUM(C7:N7)</f>
        <v>134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1</v>
      </c>
      <c r="E8" s="59">
        <f t="shared" si="0"/>
        <v>1</v>
      </c>
      <c r="F8" s="59">
        <f t="shared" si="0"/>
        <v>2</v>
      </c>
      <c r="G8" s="59">
        <f t="shared" si="0"/>
        <v>0</v>
      </c>
      <c r="H8" s="59">
        <f t="shared" si="0"/>
        <v>-17</v>
      </c>
      <c r="I8" s="59">
        <f t="shared" si="0"/>
        <v>-1</v>
      </c>
      <c r="J8" s="59">
        <f t="shared" si="0"/>
        <v>-4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-18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19</v>
      </c>
      <c r="D11" s="11">
        <v>20</v>
      </c>
      <c r="E11" s="11">
        <v>20.5</v>
      </c>
      <c r="F11" s="11">
        <v>21</v>
      </c>
      <c r="G11" s="11">
        <v>19</v>
      </c>
      <c r="H11" s="11">
        <v>2</v>
      </c>
      <c r="I11" s="11">
        <v>18</v>
      </c>
      <c r="J11" s="11">
        <v>15</v>
      </c>
      <c r="K11" s="11"/>
      <c r="L11" s="11"/>
      <c r="M11" s="11"/>
      <c r="N11" s="11"/>
      <c r="P11" s="56">
        <f>SUM(C11:N11)</f>
        <v>134.5</v>
      </c>
    </row>
    <row r="12" spans="2:16" x14ac:dyDescent="0.3">
      <c r="B12" s="9" t="s">
        <v>16</v>
      </c>
      <c r="C12" s="12">
        <v>3</v>
      </c>
      <c r="D12" s="12"/>
      <c r="E12" s="12">
        <v>0.5</v>
      </c>
      <c r="F12" s="12"/>
      <c r="G12" s="12"/>
      <c r="H12" s="12">
        <v>18</v>
      </c>
      <c r="I12" s="12">
        <v>4</v>
      </c>
      <c r="J12" s="12"/>
      <c r="K12" s="12"/>
      <c r="L12" s="12"/>
      <c r="M12" s="12"/>
      <c r="N12" s="12"/>
      <c r="P12" s="56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/>
      <c r="D14" s="63"/>
      <c r="E14" s="63"/>
      <c r="F14" s="63"/>
      <c r="G14" s="63"/>
      <c r="H14" s="63"/>
      <c r="I14" s="63"/>
      <c r="J14" s="63">
        <v>5</v>
      </c>
      <c r="K14" s="63"/>
      <c r="L14" s="63"/>
      <c r="M14" s="63"/>
      <c r="N14" s="63"/>
      <c r="P14" s="56"/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C11*Params!$C$6*(1-Params!$C$3)-Params!$C$4</f>
        <v>8839.8000000000011</v>
      </c>
      <c r="D18" s="10">
        <f>D11*Params!$C$6*(1-Params!$C$3)-Params!$C$4</f>
        <v>9309</v>
      </c>
      <c r="E18" s="10">
        <f>E11*Params!$C$6*(1-Params!$C$3)-Params!$C$4</f>
        <v>9543.6</v>
      </c>
      <c r="F18" s="10">
        <f>F11*Params!$C$6*(1-Params!$C$3)-Params!$C$4</f>
        <v>9778.2000000000007</v>
      </c>
      <c r="G18" s="10">
        <f>G11*Params!$C$6*(1-Params!$C$3)-Params!$C$4</f>
        <v>8839.8000000000011</v>
      </c>
      <c r="H18" s="10">
        <f>H11*Params!$C$6*(1-Params!$C$3)-Params!$C$4</f>
        <v>863.40000000000009</v>
      </c>
      <c r="I18" s="10">
        <f>I11*Params!$C$6*(1-Params!$C$3)-Params!$C$4</f>
        <v>8370.6</v>
      </c>
      <c r="J18" s="10">
        <f>J11*Params!$C$6*(1-Params!$C$3)-Params!$C$4</f>
        <v>6963</v>
      </c>
      <c r="K18" s="10"/>
      <c r="L18" s="10"/>
      <c r="M18" s="10"/>
      <c r="N18" s="10"/>
      <c r="O18" s="4"/>
      <c r="P18" s="41">
        <f>SUM(C18:N18)</f>
        <v>62507.400000000009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8839.8000000000011</v>
      </c>
      <c r="D20" s="28">
        <f t="shared" si="1"/>
        <v>9309</v>
      </c>
      <c r="E20" s="28">
        <f t="shared" si="1"/>
        <v>9543.6</v>
      </c>
      <c r="F20" s="28">
        <f t="shared" si="1"/>
        <v>9778.2000000000007</v>
      </c>
      <c r="G20" s="28">
        <f t="shared" si="1"/>
        <v>8839.8000000000011</v>
      </c>
      <c r="H20" s="28">
        <f t="shared" si="1"/>
        <v>863.40000000000009</v>
      </c>
      <c r="I20" s="28">
        <f t="shared" si="1"/>
        <v>8370.6</v>
      </c>
      <c r="J20" s="28">
        <f t="shared" si="1"/>
        <v>6963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62507.400000000009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5457.07</v>
      </c>
      <c r="D23" s="10">
        <v>5457.07</v>
      </c>
      <c r="E23" s="10">
        <v>5457.07</v>
      </c>
      <c r="F23" s="10">
        <v>5457.07</v>
      </c>
      <c r="G23" s="10">
        <v>5457.07</v>
      </c>
      <c r="H23" s="10">
        <v>5657.07</v>
      </c>
      <c r="I23" s="10">
        <v>4938.8900000000003</v>
      </c>
      <c r="J23" s="10">
        <v>5056.8500000000004</v>
      </c>
      <c r="K23" s="10"/>
      <c r="L23" s="10"/>
      <c r="M23" s="10"/>
      <c r="N23" s="10"/>
      <c r="O23" s="4"/>
      <c r="P23" s="43">
        <f>SUM(C23:N23)</f>
        <v>42938.159999999996</v>
      </c>
    </row>
    <row r="24" spans="2:16" x14ac:dyDescent="0.3">
      <c r="B24" s="9" t="s">
        <v>8</v>
      </c>
      <c r="C24" s="10">
        <f>1210.32+2278.84</f>
        <v>3489.16</v>
      </c>
      <c r="D24" s="10">
        <f>1210.32+2286.73</f>
        <v>3497.05</v>
      </c>
      <c r="E24" s="10">
        <f>1210.32+2281.48</f>
        <v>3491.8</v>
      </c>
      <c r="F24" s="10">
        <f>1210.32+2280.16</f>
        <v>3490.4799999999996</v>
      </c>
      <c r="G24" s="10">
        <f>1210.32+2278.84</f>
        <v>3489.16</v>
      </c>
      <c r="H24" s="10">
        <f>1210.32+2278.84</f>
        <v>3489.16</v>
      </c>
      <c r="I24" s="10">
        <f>1062.06+2035.19</f>
        <v>3097.25</v>
      </c>
      <c r="J24" s="10">
        <f>1100.47+2018.82</f>
        <v>3119.29</v>
      </c>
      <c r="K24" s="10"/>
      <c r="L24" s="10"/>
      <c r="M24" s="10"/>
      <c r="N24" s="10"/>
      <c r="O24" s="4"/>
      <c r="P24" s="43">
        <f>SUM(C24:N24)</f>
        <v>27163.350000000002</v>
      </c>
    </row>
    <row r="25" spans="2:16" x14ac:dyDescent="0.3">
      <c r="B25" s="60" t="s">
        <v>39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SUM(C23:C25)</f>
        <v>8946.23</v>
      </c>
      <c r="D26" s="44">
        <f t="shared" si="2"/>
        <v>8954.119999999999</v>
      </c>
      <c r="E26" s="44">
        <f t="shared" si="2"/>
        <v>8948.869999999999</v>
      </c>
      <c r="F26" s="44">
        <f t="shared" si="2"/>
        <v>8947.5499999999993</v>
      </c>
      <c r="G26" s="44">
        <f t="shared" si="2"/>
        <v>8946.23</v>
      </c>
      <c r="H26" s="44">
        <f t="shared" si="2"/>
        <v>9146.23</v>
      </c>
      <c r="I26" s="44">
        <f>SUM(I23:I25)</f>
        <v>8036.14</v>
      </c>
      <c r="J26" s="44">
        <f t="shared" si="2"/>
        <v>8176.14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58">
        <f>SUM(C26:N26)</f>
        <v>70101.509999999995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5" t="s">
        <v>42</v>
      </c>
      <c r="C28" s="66">
        <v>200</v>
      </c>
      <c r="D28" s="66">
        <v>200</v>
      </c>
      <c r="E28" s="66">
        <v>200</v>
      </c>
      <c r="F28" s="66">
        <v>200</v>
      </c>
      <c r="G28" s="66">
        <v>200</v>
      </c>
      <c r="H28" s="66"/>
      <c r="I28" s="66"/>
      <c r="J28" s="66"/>
      <c r="K28" s="66"/>
      <c r="L28" s="66"/>
      <c r="M28" s="66"/>
      <c r="N28" s="66"/>
      <c r="P28" s="67">
        <f>SUM(C28:N28)</f>
        <v>1000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69" t="s">
        <v>36</v>
      </c>
      <c r="C30" s="70">
        <f t="shared" ref="C30:N30" si="3">C20-C26</f>
        <v>-106.42999999999847</v>
      </c>
      <c r="D30" s="70">
        <f t="shared" si="3"/>
        <v>354.88000000000102</v>
      </c>
      <c r="E30" s="70">
        <f t="shared" si="3"/>
        <v>594.73000000000138</v>
      </c>
      <c r="F30" s="70">
        <f t="shared" si="3"/>
        <v>830.65000000000146</v>
      </c>
      <c r="G30" s="70">
        <f t="shared" si="3"/>
        <v>-106.42999999999847</v>
      </c>
      <c r="H30" s="70">
        <f t="shared" si="3"/>
        <v>-8282.83</v>
      </c>
      <c r="I30" s="70">
        <f>I20-I26</f>
        <v>334.46000000000004</v>
      </c>
      <c r="J30" s="70">
        <f t="shared" si="3"/>
        <v>-1213.1400000000003</v>
      </c>
      <c r="K30" s="70">
        <f t="shared" si="3"/>
        <v>0</v>
      </c>
      <c r="L30" s="70">
        <f t="shared" si="3"/>
        <v>0</v>
      </c>
      <c r="M30" s="70">
        <f t="shared" si="3"/>
        <v>0</v>
      </c>
      <c r="N30" s="70">
        <f t="shared" si="3"/>
        <v>0</v>
      </c>
      <c r="O30" s="71"/>
      <c r="P30" s="72">
        <f>SUM(C30:N30)</f>
        <v>-7594.1099999999933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SUM('2023'!P27)+('2024'!P31)+'2025'!P30</f>
        <v>-4674.189999999986</v>
      </c>
    </row>
    <row r="4" spans="2:3" ht="16.95" customHeight="1" x14ac:dyDescent="0.3">
      <c r="B4" s="38" t="s">
        <v>37</v>
      </c>
      <c r="C4" s="40">
        <f>'2023'!P12+'2024'!P12+'2025'!P12</f>
        <v>64</v>
      </c>
    </row>
    <row r="5" spans="2:3" x14ac:dyDescent="0.3">
      <c r="B5" s="38" t="s">
        <v>44</v>
      </c>
      <c r="C5" s="40">
        <f>(32*2.08)-C4-0.16</f>
        <v>2.4000000000000021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2025-09-08T09:26:31Z</dcterms:modified>
</cp:coreProperties>
</file>