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15D4A448-6E44-49A5-BE83-58F5F0B6E056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3" i="15" l="1"/>
  <c r="I17" i="15" l="1"/>
  <c r="H23" i="15" l="1"/>
  <c r="H17" i="15"/>
  <c r="G23" i="15" l="1"/>
  <c r="G17" i="15"/>
  <c r="F23" i="15" l="1"/>
  <c r="F17" i="15"/>
  <c r="E23" i="15" l="1"/>
  <c r="E17" i="15"/>
  <c r="E19" i="15" s="1"/>
  <c r="D23" i="15"/>
  <c r="D17" i="15"/>
  <c r="D19" i="15" s="1"/>
  <c r="C23" i="15"/>
  <c r="C17" i="15"/>
  <c r="N17" i="14"/>
  <c r="N19" i="14" s="1"/>
  <c r="G27" i="14"/>
  <c r="C19" i="14"/>
  <c r="C27" i="14" s="1"/>
  <c r="D19" i="14"/>
  <c r="E19" i="14"/>
  <c r="F19" i="14"/>
  <c r="G19" i="14"/>
  <c r="H19" i="14"/>
  <c r="H27" i="14" s="1"/>
  <c r="I19" i="14"/>
  <c r="J19" i="14"/>
  <c r="J27" i="14" s="1"/>
  <c r="K19" i="14"/>
  <c r="K27" i="14" s="1"/>
  <c r="L19" i="14"/>
  <c r="C25" i="14"/>
  <c r="D25" i="14"/>
  <c r="D27" i="14" s="1"/>
  <c r="E25" i="14"/>
  <c r="F25" i="14"/>
  <c r="G25" i="14"/>
  <c r="H25" i="14"/>
  <c r="I25" i="14"/>
  <c r="J25" i="14"/>
  <c r="K25" i="14"/>
  <c r="L25" i="14"/>
  <c r="L27" i="14" s="1"/>
  <c r="C8" i="14"/>
  <c r="D8" i="14"/>
  <c r="E8" i="14"/>
  <c r="F8" i="14"/>
  <c r="G8" i="14"/>
  <c r="H8" i="14"/>
  <c r="I8" i="14"/>
  <c r="J8" i="14"/>
  <c r="K8" i="14"/>
  <c r="L8" i="14"/>
  <c r="D25" i="15"/>
  <c r="E25" i="15"/>
  <c r="F25" i="15"/>
  <c r="G25" i="15"/>
  <c r="H25" i="15"/>
  <c r="I25" i="15"/>
  <c r="J25" i="15"/>
  <c r="K25" i="15"/>
  <c r="L25" i="15"/>
  <c r="M25" i="15"/>
  <c r="F19" i="15"/>
  <c r="G19" i="15"/>
  <c r="H19" i="15"/>
  <c r="I19" i="15"/>
  <c r="J19" i="15"/>
  <c r="K19" i="15"/>
  <c r="K27" i="15" s="1"/>
  <c r="L19" i="15"/>
  <c r="M19" i="15"/>
  <c r="M27" i="15" s="1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C4" i="13" s="1"/>
  <c r="C5" i="13" s="1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M17" i="14"/>
  <c r="M19" i="14" s="1"/>
  <c r="P14" i="14"/>
  <c r="P13" i="14"/>
  <c r="P12" i="14"/>
  <c r="P11" i="14"/>
  <c r="N8" i="14"/>
  <c r="M8" i="14"/>
  <c r="P7" i="14"/>
  <c r="P6" i="14"/>
  <c r="F27" i="14" l="1"/>
  <c r="E27" i="14"/>
  <c r="L27" i="15"/>
  <c r="I27" i="14"/>
  <c r="I27" i="15"/>
  <c r="J27" i="15"/>
  <c r="H27" i="15"/>
  <c r="G27" i="15"/>
  <c r="F27" i="15"/>
  <c r="E27" i="15"/>
  <c r="D27" i="15"/>
  <c r="P8" i="14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C3" i="13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<sst xmlns="http://schemas.openxmlformats.org/spreadsheetml/2006/main" count="82" uniqueCount="48">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</sst>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6"/>
  <sheetViews>
    <sheetView topLeftCell="D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">
      <c r="N32" s="53" t="s">
        <v>32</v>
      </c>
      <c r="P32" s="60">
        <f>P29*0.697</f>
        <v>2230.3999999999996</v>
      </c>
    </row>
    <row r="33" spans="14:17" x14ac:dyDescent="0.3">
      <c r="N33" s="53" t="s">
        <v>33</v>
      </c>
      <c r="P33" s="60">
        <f>P32-P30</f>
        <v>0</v>
      </c>
    </row>
    <row r="36" spans="14:17" x14ac:dyDescent="0.3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"/>
  <sheetViews>
    <sheetView tabSelected="1" topLeftCell="B20" workbookViewId="0">
      <selection activeCell="I30" sqref="I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>
        <v>19</v>
      </c>
      <c r="J6" s="36"/>
      <c r="K6" s="36"/>
      <c r="L6" s="36"/>
      <c r="M6" s="36"/>
      <c r="N6" s="36"/>
      <c r="O6" s="35"/>
      <c r="P6" s="56">
        <f>SUM(C6:N6)</f>
        <v>133</v>
      </c>
    </row>
    <row r="7" spans="2:16" x14ac:dyDescent="0.3">
      <c r="B7" s="9" t="s">
        <v>21</v>
      </c>
      <c r="C7" s="36">
        <v>22</v>
      </c>
      <c r="D7" s="36">
        <v>20</v>
      </c>
      <c r="E7" s="36">
        <v>21</v>
      </c>
      <c r="F7" s="36">
        <v>21</v>
      </c>
      <c r="G7" s="36">
        <v>19</v>
      </c>
      <c r="H7" s="36">
        <v>20</v>
      </c>
      <c r="I7" s="36">
        <v>17</v>
      </c>
      <c r="J7" s="36"/>
      <c r="K7" s="36"/>
      <c r="L7" s="36"/>
      <c r="M7" s="36"/>
      <c r="N7" s="36"/>
      <c r="O7" s="35"/>
      <c r="P7" s="56">
        <f>SUM(C7:N7)</f>
        <v>140</v>
      </c>
    </row>
    <row r="8" spans="2:16" x14ac:dyDescent="0.3">
      <c r="B8" s="18" t="s">
        <v>22</v>
      </c>
      <c r="C8" s="62">
        <f>C7-C6</f>
        <v>3</v>
      </c>
      <c r="D8" s="62">
        <f t="shared" ref="D8:M8" si="0">D7-D6</f>
        <v>1</v>
      </c>
      <c r="E8" s="62">
        <f t="shared" si="0"/>
        <v>2</v>
      </c>
      <c r="F8" s="62">
        <f t="shared" si="0"/>
        <v>2</v>
      </c>
      <c r="G8" s="62">
        <f t="shared" si="0"/>
        <v>0</v>
      </c>
      <c r="H8" s="62">
        <f t="shared" si="0"/>
        <v>1</v>
      </c>
      <c r="I8" s="62">
        <f t="shared" si="0"/>
        <v>-2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7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>
        <v>20</v>
      </c>
      <c r="E11" s="11">
        <v>21</v>
      </c>
      <c r="F11" s="11">
        <v>21</v>
      </c>
      <c r="G11" s="11">
        <v>19</v>
      </c>
      <c r="H11" s="11">
        <v>20</v>
      </c>
      <c r="I11" s="11">
        <v>17</v>
      </c>
      <c r="J11" s="11"/>
      <c r="K11" s="11"/>
      <c r="L11" s="11"/>
      <c r="M11" s="11"/>
      <c r="N11" s="11"/>
      <c r="P11" s="57">
        <f>SUM(C11:N11)</f>
        <v>140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/>
      <c r="K12" s="12"/>
      <c r="L12" s="12"/>
      <c r="M12" s="12"/>
      <c r="N12" s="12"/>
      <c r="P12" s="57">
        <f>SUM(C12:N12)</f>
        <v>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9134.2000000000007</v>
      </c>
      <c r="D17" s="10">
        <f>D11*Params!$C$5*(1-Params!$C$3)-Params!$C$4</f>
        <v>8297</v>
      </c>
      <c r="E17" s="10">
        <f>E11*Params!$C$5*(1-Params!$C$3)-Params!$C$4</f>
        <v>8715.6</v>
      </c>
      <c r="F17" s="10">
        <f>F11*Params!$C$5*(1-Params!$C$3)-Params!$C$4</f>
        <v>8715.6</v>
      </c>
      <c r="G17" s="10">
        <f>G11*Params!$C$5*(1-Params!$C$3)-Params!$C$4</f>
        <v>7878.4000000000005</v>
      </c>
      <c r="H17" s="10">
        <f>H11*Params!$C$5*(1-Params!$C$3)-Params!$C$4</f>
        <v>8297</v>
      </c>
      <c r="I17" s="10">
        <f>I11*Params!$C$5*(1-Params!$C$3)-Params!$C$4</f>
        <v>7041.2000000000007</v>
      </c>
      <c r="J17" s="10"/>
      <c r="K17" s="10"/>
      <c r="L17" s="10"/>
      <c r="M17" s="10"/>
      <c r="N17" s="10"/>
      <c r="O17" s="4"/>
      <c r="P17" s="40">
        <f>SUM(C17:N17)</f>
        <v>58079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9134.2000000000007</v>
      </c>
      <c r="D19" s="28">
        <f t="shared" ref="D19:M19" si="1">SUM(D17:D18)</f>
        <v>8297</v>
      </c>
      <c r="E19" s="28">
        <f t="shared" si="1"/>
        <v>8715.6</v>
      </c>
      <c r="F19" s="28">
        <f t="shared" si="1"/>
        <v>8715.6</v>
      </c>
      <c r="G19" s="28">
        <f t="shared" si="1"/>
        <v>7878.4000000000005</v>
      </c>
      <c r="H19" s="28">
        <f t="shared" si="1"/>
        <v>8297</v>
      </c>
      <c r="I19" s="28">
        <f t="shared" si="1"/>
        <v>7041.2000000000007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58079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4541.7</v>
      </c>
      <c r="D22" s="10">
        <v>4541.7</v>
      </c>
      <c r="E22" s="10">
        <v>4541.7</v>
      </c>
      <c r="F22" s="10">
        <v>4541.7</v>
      </c>
      <c r="G22" s="10">
        <v>4541.7</v>
      </c>
      <c r="H22" s="10">
        <v>4541.7</v>
      </c>
      <c r="I22" s="10">
        <v>4541.7</v>
      </c>
      <c r="J22" s="10"/>
      <c r="K22" s="10"/>
      <c r="L22" s="10"/>
      <c r="M22" s="10"/>
      <c r="N22" s="10"/>
      <c r="O22" s="4"/>
      <c r="P22" s="42">
        <f>SUM(C22:N22)</f>
        <v>31791.9</v>
      </c>
    </row>
    <row r="23" spans="2:16" x14ac:dyDescent="0.3">
      <c r="B23" s="9" t="s">
        <v>8</v>
      </c>
      <c r="C23" s="10">
        <f>970.6+1641.89</f>
        <v>2612.4900000000002</v>
      </c>
      <c r="D23" s="10">
        <f>970.6+1641.89</f>
        <v>2612.4900000000002</v>
      </c>
      <c r="E23" s="10">
        <f>970.6+1641.89</f>
        <v>2612.4900000000002</v>
      </c>
      <c r="F23" s="10">
        <f>970.6+1641.89</f>
        <v>2612.4900000000002</v>
      </c>
      <c r="G23" s="10">
        <f>970.6+1641.88</f>
        <v>2612.48</v>
      </c>
      <c r="H23" s="10">
        <f>970.6+1641.88</f>
        <v>2612.48</v>
      </c>
      <c r="I23" s="10">
        <f>970.6+1641.88</f>
        <v>2612.48</v>
      </c>
      <c r="J23" s="10"/>
      <c r="K23" s="10"/>
      <c r="L23" s="10"/>
      <c r="M23" s="10"/>
      <c r="N23" s="10"/>
      <c r="O23" s="4"/>
      <c r="P23" s="42">
        <f>SUM(C23:N23)</f>
        <v>18287.400000000001</v>
      </c>
    </row>
    <row r="24" spans="2:16" x14ac:dyDescent="0.3">
      <c r="B24" s="54" t="s">
        <v>30</v>
      </c>
      <c r="C24" s="10">
        <v>793.44</v>
      </c>
      <c r="D24" s="10">
        <v>827.2</v>
      </c>
      <c r="E24" s="10">
        <v>868.56</v>
      </c>
      <c r="F24" s="10">
        <v>868.56</v>
      </c>
      <c r="G24" s="10">
        <v>785.84</v>
      </c>
      <c r="H24" s="10">
        <v>827.2</v>
      </c>
      <c r="I24" s="10">
        <v>703.12</v>
      </c>
      <c r="J24" s="10"/>
      <c r="K24" s="10"/>
      <c r="L24" s="10"/>
      <c r="M24" s="10"/>
      <c r="N24" s="10"/>
      <c r="O24" s="4"/>
      <c r="P24" s="42">
        <f>SUM(C24:N24)</f>
        <v>5673.9199999999992</v>
      </c>
    </row>
    <row r="25" spans="2:16" x14ac:dyDescent="0.3">
      <c r="B25" s="8" t="s">
        <v>3</v>
      </c>
      <c r="C25" s="43">
        <f>SUM(C22:C24)</f>
        <v>7947.630000000001</v>
      </c>
      <c r="D25" s="43">
        <f t="shared" ref="D25:M25" si="2">SUM(D22:D24)</f>
        <v>7981.39</v>
      </c>
      <c r="E25" s="43">
        <f t="shared" si="2"/>
        <v>8022.75</v>
      </c>
      <c r="F25" s="43">
        <f t="shared" si="2"/>
        <v>8022.75</v>
      </c>
      <c r="G25" s="43">
        <f t="shared" si="2"/>
        <v>7940.02</v>
      </c>
      <c r="H25" s="43">
        <f t="shared" si="2"/>
        <v>7981.38</v>
      </c>
      <c r="I25" s="43">
        <f t="shared" si="2"/>
        <v>7857.3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55753.22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>C19-C25</f>
        <v>1186.5699999999997</v>
      </c>
      <c r="D27" s="46">
        <f t="shared" ref="D27:M27" si="3">D19-D25</f>
        <v>315.60999999999967</v>
      </c>
      <c r="E27" s="46">
        <f t="shared" si="3"/>
        <v>692.85000000000036</v>
      </c>
      <c r="F27" s="46">
        <f t="shared" si="3"/>
        <v>692.85000000000036</v>
      </c>
      <c r="G27" s="46">
        <f t="shared" si="3"/>
        <v>-61.619999999999891</v>
      </c>
      <c r="H27" s="46">
        <f t="shared" si="3"/>
        <v>315.61999999999989</v>
      </c>
      <c r="I27" s="46">
        <f t="shared" si="3"/>
        <v>-816.09999999999945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2325.7800000000007</v>
      </c>
    </row>
    <row r="29" spans="2:16" x14ac:dyDescent="0.3">
      <c r="B29" s="61" t="s">
        <v>27</v>
      </c>
      <c r="C29" s="53">
        <v>1760</v>
      </c>
      <c r="D29" s="53">
        <v>1760</v>
      </c>
      <c r="E29" s="53">
        <v>1848</v>
      </c>
      <c r="F29" s="53">
        <v>1848</v>
      </c>
      <c r="G29" s="53">
        <v>1672</v>
      </c>
      <c r="H29" s="53">
        <v>1760</v>
      </c>
      <c r="I29" s="53">
        <v>1496</v>
      </c>
      <c r="J29" s="53"/>
      <c r="K29" s="53"/>
      <c r="L29" s="53"/>
      <c r="M29" s="53"/>
      <c r="N29" s="53"/>
      <c r="P29" s="60">
        <f>SUM(C29:N29)</f>
        <v>12144</v>
      </c>
    </row>
    <row r="30" spans="2:16" x14ac:dyDescent="0.3">
      <c r="B30" s="61" t="s">
        <v>28</v>
      </c>
      <c r="C30" s="53">
        <v>793.44</v>
      </c>
      <c r="D30" s="53">
        <v>827.2</v>
      </c>
      <c r="E30" s="53">
        <v>868.56</v>
      </c>
      <c r="F30" s="53">
        <v>868.56</v>
      </c>
      <c r="G30" s="53">
        <v>785.84</v>
      </c>
      <c r="H30" s="53">
        <v>827.2</v>
      </c>
      <c r="I30" s="53">
        <v>703.12</v>
      </c>
      <c r="J30" s="53"/>
      <c r="K30" s="53"/>
      <c r="L30" s="53"/>
      <c r="M30" s="53"/>
      <c r="N30" s="53"/>
      <c r="P30" s="60">
        <f>SUM(C30:N30)</f>
        <v>5673.9199999999992</v>
      </c>
    </row>
    <row r="34" spans="17:17" x14ac:dyDescent="0.3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23</v>
      </c>
      <c r="C2" s="6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24</v>
      </c>
      <c r="C2" s="67"/>
    </row>
    <row r="3" spans="2:3" ht="16.95" customHeight="1" x14ac:dyDescent="0.3">
      <c r="B3" s="37" t="s">
        <v>25</v>
      </c>
      <c r="C3" s="38">
        <f>'2024'!P27+'2025'!P27</f>
        <v>2920.0000000000027</v>
      </c>
    </row>
    <row r="4" spans="2:3" ht="16.95" customHeight="1" x14ac:dyDescent="0.3">
      <c r="B4" s="37" t="s">
        <v>29</v>
      </c>
      <c r="C4" s="39">
        <f>'2024'!P12+'2025'!P12</f>
        <v>5</v>
      </c>
    </row>
    <row r="5" spans="2:3" x14ac:dyDescent="0.3">
      <c r="B5" t="s">
        <v>47</v>
      </c>
      <c r="C5">
        <f>(2.08*9)-C4</f>
        <v>13.719999999999999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2025-08-13T18:09:00Z</dcterms:modified>
</cp:coreProperties>
</file>