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E2CDBCED-F18C-4829-BACA-28822A2FEA11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'2025'!$B$36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'2025'!$B$35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'2025'!$B$33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'2025'!$B$30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6" i="16" l="1"/>
  <c r="I25" i="16"/>
  <c r="I27" i="16"/>
  <c r="I28" i="16"/>
  <c r="I19" i="16"/>
  <c r="H26" i="16" l="1"/>
  <c r="H25" i="16"/>
  <c r="H27" i="16" s="1"/>
  <c r="H28" i="16"/>
  <c r="H19" i="16"/>
  <c r="P13" i="16" l="1"/>
  <c r="P14" i="16"/>
  <c r="G26" i="16" l="1"/>
  <c r="G25" i="16"/>
  <c r="G27" i="16" s="1"/>
  <c r="G28" i="16"/>
  <c r="G19" i="16"/>
  <c r="F28" i="16" l="1"/>
  <c r="F26" i="16"/>
  <c r="F25" i="16"/>
  <c r="F27" i="16" s="1"/>
  <c r="F19" i="16"/>
  <c r="E26" i="16" l="1"/>
  <c r="P36" i="16"/>
  <c r="P35" i="16"/>
  <c r="N31" i="16"/>
  <c r="M31" i="16"/>
  <c r="L31" i="16"/>
  <c r="K31" i="16"/>
  <c r="J31" i="16"/>
  <c r="I31" i="16"/>
  <c r="H31" i="16"/>
  <c r="G31" i="16"/>
  <c r="F31" i="16"/>
  <c r="P30" i="16"/>
  <c r="E28" i="16"/>
  <c r="D28" i="16"/>
  <c r="C28" i="16"/>
  <c r="D26" i="16"/>
  <c r="C26" i="16"/>
  <c r="E25" i="16"/>
  <c r="E27" i="16" s="1"/>
  <c r="D25" i="16"/>
  <c r="C25" i="16"/>
  <c r="P24" i="16"/>
  <c r="N21" i="16"/>
  <c r="M21" i="16"/>
  <c r="L21" i="16"/>
  <c r="K21" i="16"/>
  <c r="J21" i="16"/>
  <c r="I21" i="16"/>
  <c r="H21" i="16"/>
  <c r="H33" i="16" s="1"/>
  <c r="G21" i="16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C23" i="15"/>
  <c r="C25" i="15" s="1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G27" i="15" s="1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N25" i="14"/>
  <c r="H25" i="14"/>
  <c r="G25" i="14"/>
  <c r="F25" i="14"/>
  <c r="E25" i="14"/>
  <c r="D25" i="14"/>
  <c r="C25" i="14"/>
  <c r="P24" i="14"/>
  <c r="N23" i="14"/>
  <c r="M23" i="14"/>
  <c r="M25" i="14" s="1"/>
  <c r="L23" i="14"/>
  <c r="L25" i="14" s="1"/>
  <c r="K23" i="14"/>
  <c r="K25" i="14" s="1"/>
  <c r="J23" i="14"/>
  <c r="J25" i="14" s="1"/>
  <c r="I23" i="14"/>
  <c r="I25" i="14" s="1"/>
  <c r="P22" i="14"/>
  <c r="H19" i="14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4" l="1"/>
  <c r="I33" i="16"/>
  <c r="J27" i="15"/>
  <c r="K27" i="14"/>
  <c r="F27" i="14"/>
  <c r="H27" i="14"/>
  <c r="D27" i="14"/>
  <c r="F27" i="15"/>
  <c r="I27" i="15"/>
  <c r="P33" i="14"/>
  <c r="N33" i="16"/>
  <c r="C4" i="13"/>
  <c r="C5" i="13" s="1"/>
  <c r="E27" i="15"/>
  <c r="M27" i="15"/>
  <c r="G33" i="16"/>
  <c r="P23" i="14"/>
  <c r="P17" i="15"/>
  <c r="K27" i="15"/>
  <c r="N27" i="14"/>
  <c r="C27" i="14"/>
  <c r="L27" i="14"/>
  <c r="P8" i="15"/>
  <c r="P8" i="14"/>
  <c r="E27" i="14"/>
  <c r="N27" i="15"/>
  <c r="P23" i="15"/>
  <c r="I27" i="14"/>
  <c r="G27" i="14"/>
  <c r="P28" i="16"/>
  <c r="F33" i="16"/>
  <c r="P8" i="16"/>
  <c r="P19" i="16"/>
  <c r="M33" i="16"/>
  <c r="J33" i="16"/>
  <c r="P25" i="16"/>
  <c r="K33" i="16"/>
  <c r="P26" i="16"/>
  <c r="L33" i="16"/>
  <c r="C21" i="16"/>
  <c r="P21" i="16" s="1"/>
  <c r="C27" i="16"/>
  <c r="C31" i="16" s="1"/>
  <c r="C33" i="16" s="1"/>
  <c r="L27" i="15"/>
  <c r="P25" i="14"/>
  <c r="M27" i="14"/>
  <c r="H27" i="15"/>
  <c r="P19" i="14"/>
  <c r="C19" i="15"/>
  <c r="D27" i="16"/>
  <c r="P17" i="14"/>
  <c r="E31" i="16"/>
  <c r="E33" i="16" s="1"/>
  <c r="D25" i="15"/>
  <c r="P25" i="15" s="1"/>
  <c r="P27" i="14" l="1"/>
  <c r="P19" i="15"/>
  <c r="C27" i="15"/>
  <c r="P27" i="16"/>
  <c r="D31" i="16"/>
  <c r="D27" i="15"/>
  <c r="P27" i="15" l="1"/>
  <c r="D33" i="16"/>
  <c r="P33" i="16" s="1"/>
  <c r="C3" i="13" s="1"/>
  <c r="P31" i="16"/>
</calcChain>
</file>

<file path=xl/sharedStrings.xml><?xml version="1.0" encoding="utf-8"?>
<sst xmlns="http://schemas.openxmlformats.org/spreadsheetml/2006/main" count="128" uniqueCount="53">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</sst>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workbookViewId="0">
      <selection activeCell="I36" sqref="I36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/>
      <c r="K6" s="37"/>
      <c r="L6" s="37"/>
      <c r="M6" s="37"/>
      <c r="N6" s="37"/>
      <c r="O6" s="36"/>
      <c r="P6" s="57">
        <f>SUM(C6:N6)</f>
        <v>140</v>
      </c>
    </row>
    <row r="7" spans="2:16" x14ac:dyDescent="0.3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>
        <v>18</v>
      </c>
      <c r="H7" s="37">
        <v>15</v>
      </c>
      <c r="I7" s="37">
        <v>18</v>
      </c>
      <c r="J7" s="37"/>
      <c r="K7" s="37"/>
      <c r="L7" s="37"/>
      <c r="M7" s="37"/>
      <c r="N7" s="37"/>
      <c r="O7" s="36"/>
      <c r="P7" s="57">
        <f>SUM(C7:N7)</f>
        <v>130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-2</v>
      </c>
      <c r="H8" s="63">
        <f t="shared" si="0"/>
        <v>-5</v>
      </c>
      <c r="I8" s="63">
        <f t="shared" si="0"/>
        <v>-2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>
        <v>18</v>
      </c>
      <c r="H11" s="11">
        <v>15</v>
      </c>
      <c r="I11" s="11">
        <v>18</v>
      </c>
      <c r="J11" s="11"/>
      <c r="K11" s="11"/>
      <c r="L11" s="11"/>
      <c r="M11" s="11"/>
      <c r="N11" s="11"/>
      <c r="P11" s="58">
        <f>SUM(C11:N11)</f>
        <v>130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ref="P13:P14" si="1">SUM(C13:N13)</f>
        <v>3</v>
      </c>
    </row>
    <row r="14" spans="2:16" x14ac:dyDescent="0.3">
      <c r="B14" s="9" t="s">
        <v>51</v>
      </c>
      <c r="C14" s="12"/>
      <c r="D14" s="12"/>
      <c r="E14" s="12">
        <v>4</v>
      </c>
      <c r="F14" s="12"/>
      <c r="G14" s="12">
        <v>3</v>
      </c>
      <c r="H14" s="12">
        <v>9</v>
      </c>
      <c r="I14" s="12">
        <v>9</v>
      </c>
      <c r="J14" s="12"/>
      <c r="K14" s="12"/>
      <c r="L14" s="12"/>
      <c r="M14" s="12"/>
      <c r="N14" s="12"/>
      <c r="P14" s="58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>
        <f>G11*Params!$C$7*(1-Params!$C$3)-Params!$C$4</f>
        <v>9861</v>
      </c>
      <c r="H19" s="10">
        <f>H11*Params!$C$7*(1-Params!$C$3)-Params!$C$4</f>
        <v>8205</v>
      </c>
      <c r="I19" s="10">
        <f>I11*Params!$C$7*(1-Params!$C$3)-Params!$C$4</f>
        <v>9861</v>
      </c>
      <c r="J19" s="10"/>
      <c r="K19" s="10"/>
      <c r="L19" s="10"/>
      <c r="M19" s="10"/>
      <c r="N19" s="10"/>
      <c r="O19" s="4"/>
      <c r="P19" s="41">
        <f>SUM(C19:N19)</f>
        <v>71235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12069</v>
      </c>
      <c r="D21" s="28">
        <f t="shared" si="2"/>
        <v>10965</v>
      </c>
      <c r="E21" s="28">
        <f t="shared" si="2"/>
        <v>8757</v>
      </c>
      <c r="F21" s="28">
        <f t="shared" si="2"/>
        <v>11517</v>
      </c>
      <c r="G21" s="28">
        <f t="shared" si="2"/>
        <v>9861</v>
      </c>
      <c r="H21" s="28">
        <f t="shared" si="2"/>
        <v>8205</v>
      </c>
      <c r="I21" s="28">
        <f t="shared" si="2"/>
        <v>9861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71235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>
        <v>4744.24</v>
      </c>
      <c r="H24" s="10">
        <v>3805.2</v>
      </c>
      <c r="I24" s="10">
        <v>4036.44</v>
      </c>
      <c r="J24" s="10"/>
      <c r="K24" s="10"/>
      <c r="L24" s="10"/>
      <c r="M24" s="10"/>
      <c r="N24" s="10"/>
      <c r="O24" s="4"/>
      <c r="P24" s="43">
        <f t="shared" ref="P24:P31" si="3">SUM(C24:N24)</f>
        <v>32970.400000000001</v>
      </c>
    </row>
    <row r="25" spans="2:16" x14ac:dyDescent="0.3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>
        <f>(5885/5)*(1-9.7%)</f>
        <v>1062.8310000000001</v>
      </c>
      <c r="H25" s="65">
        <f>(4729.26/5)*(1-9.7%)</f>
        <v>854.10435600000005</v>
      </c>
      <c r="I25" s="65">
        <f>(5018.19/5)*(1-9.7%)</f>
        <v>906.28511399999991</v>
      </c>
      <c r="J25" s="65"/>
      <c r="K25" s="65"/>
      <c r="L25" s="65"/>
      <c r="M25" s="65"/>
      <c r="N25" s="65"/>
      <c r="O25" s="4"/>
      <c r="P25" s="43">
        <f t="shared" si="3"/>
        <v>7387.6344360000003</v>
      </c>
    </row>
    <row r="26" spans="2:16" x14ac:dyDescent="0.3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>
        <f>(5885/5)*9.7%</f>
        <v>114.16899999999998</v>
      </c>
      <c r="H26" s="67">
        <f>(4729.26/5)*9.7%</f>
        <v>91.747643999999994</v>
      </c>
      <c r="I26" s="67">
        <f>(5018.19/5)*9.7%</f>
        <v>97.352885999999984</v>
      </c>
      <c r="J26" s="67"/>
      <c r="K26" s="67"/>
      <c r="L26" s="67"/>
      <c r="M26" s="67"/>
      <c r="N26" s="67"/>
      <c r="O26" s="4"/>
      <c r="P26" s="43">
        <f t="shared" si="3"/>
        <v>793.57756400000005</v>
      </c>
    </row>
    <row r="27" spans="2:16" x14ac:dyDescent="0.3">
      <c r="B27" s="66" t="s">
        <v>47</v>
      </c>
      <c r="C27" s="67">
        <f t="shared" ref="C27:H27" si="4">C25*0.02</f>
        <v>23.343886440000002</v>
      </c>
      <c r="D27" s="67">
        <f t="shared" si="4"/>
        <v>23.343886440000002</v>
      </c>
      <c r="E27" s="67">
        <f t="shared" si="4"/>
        <v>21.256620000000002</v>
      </c>
      <c r="F27" s="67">
        <f t="shared" si="4"/>
        <v>23.343886440000002</v>
      </c>
      <c r="G27" s="67">
        <f t="shared" si="4"/>
        <v>21.256620000000002</v>
      </c>
      <c r="H27" s="67">
        <f t="shared" si="4"/>
        <v>17.082087120000001</v>
      </c>
      <c r="I27" s="67">
        <f t="shared" ref="I27" si="5">I25*0.02</f>
        <v>18.125702279999999</v>
      </c>
      <c r="J27" s="67"/>
      <c r="K27" s="67"/>
      <c r="L27" s="67"/>
      <c r="M27" s="67"/>
      <c r="N27" s="67"/>
      <c r="O27" s="4"/>
      <c r="P27" s="43">
        <f t="shared" si="3"/>
        <v>147.75268872000004</v>
      </c>
    </row>
    <row r="28" spans="2:16" x14ac:dyDescent="0.3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>
        <f>1140.76+2471.18</f>
        <v>3611.9399999999996</v>
      </c>
      <c r="H28" s="10">
        <f>924.06+1996.04</f>
        <v>2920.1</v>
      </c>
      <c r="I28" s="10">
        <f>981.75+2116.43</f>
        <v>3098.18</v>
      </c>
      <c r="J28" s="10"/>
      <c r="K28" s="10"/>
      <c r="L28" s="10"/>
      <c r="M28" s="10"/>
      <c r="N28" s="10"/>
      <c r="O28" s="4"/>
      <c r="P28" s="43">
        <f t="shared" si="3"/>
        <v>25146.449999999997</v>
      </c>
    </row>
    <row r="29" spans="2:16" x14ac:dyDescent="0.3">
      <c r="B29" s="55" t="s">
        <v>52</v>
      </c>
      <c r="C29" s="10"/>
      <c r="D29" s="10"/>
      <c r="E29" s="10"/>
      <c r="F29" s="10"/>
      <c r="G29" s="10">
        <v>186.03</v>
      </c>
      <c r="H29" s="10"/>
      <c r="I29" s="10"/>
      <c r="J29" s="10"/>
      <c r="K29" s="10"/>
      <c r="L29" s="10"/>
      <c r="M29" s="10"/>
      <c r="N29" s="10"/>
      <c r="O29" s="4"/>
      <c r="P29" s="43"/>
    </row>
    <row r="30" spans="2:16" x14ac:dyDescent="0.3">
      <c r="B30" s="55" t="s">
        <v>40</v>
      </c>
      <c r="C30" s="10">
        <v>379.75200000000001</v>
      </c>
      <c r="D30" s="10">
        <v>354.32</v>
      </c>
      <c r="E30" s="10">
        <v>303.45600000000002</v>
      </c>
      <c r="F30" s="10">
        <v>367.04</v>
      </c>
      <c r="G30" s="10">
        <v>328.89</v>
      </c>
      <c r="H30" s="10">
        <v>290.74</v>
      </c>
      <c r="I30" s="10">
        <v>328.89</v>
      </c>
      <c r="J30" s="10"/>
      <c r="K30" s="10"/>
      <c r="L30" s="10"/>
      <c r="M30" s="10"/>
      <c r="N30" s="10"/>
      <c r="O30" s="4"/>
      <c r="P30" s="43">
        <f t="shared" si="3"/>
        <v>2353.0880000000002</v>
      </c>
    </row>
    <row r="31" spans="2:16" x14ac:dyDescent="0.3">
      <c r="B31" s="8" t="s">
        <v>3</v>
      </c>
      <c r="C31" s="44">
        <f t="shared" ref="C31:N31" si="6">SUM(C24:C30)</f>
        <v>10877.849886440001</v>
      </c>
      <c r="D31" s="44">
        <f t="shared" si="6"/>
        <v>10851.127886439999</v>
      </c>
      <c r="E31" s="44">
        <f t="shared" si="6"/>
        <v>9867.8426200000013</v>
      </c>
      <c r="F31" s="44">
        <f t="shared" si="6"/>
        <v>10854.50788644</v>
      </c>
      <c r="G31" s="44">
        <f t="shared" si="6"/>
        <v>10069.35662</v>
      </c>
      <c r="H31" s="44">
        <f t="shared" si="6"/>
        <v>7978.9740871199992</v>
      </c>
      <c r="I31" s="44">
        <f t="shared" si="6"/>
        <v>8485.2737022799993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"/>
      <c r="P31" s="60">
        <f t="shared" si="3"/>
        <v>68984.93268872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7">C21-C31</f>
        <v>1191.1501135599992</v>
      </c>
      <c r="D33" s="47">
        <f t="shared" si="7"/>
        <v>113.8721135600008</v>
      </c>
      <c r="E33" s="47">
        <f t="shared" si="7"/>
        <v>-1110.8426200000013</v>
      </c>
      <c r="F33" s="47">
        <f t="shared" si="7"/>
        <v>662.49211355999978</v>
      </c>
      <c r="G33" s="47">
        <f t="shared" si="7"/>
        <v>-208.35662000000048</v>
      </c>
      <c r="H33" s="47">
        <f t="shared" si="7"/>
        <v>226.02591288000076</v>
      </c>
      <c r="I33" s="47">
        <f t="shared" si="7"/>
        <v>1375.7262977200007</v>
      </c>
      <c r="J33" s="47">
        <f t="shared" si="7"/>
        <v>0</v>
      </c>
      <c r="K33" s="47">
        <f t="shared" si="7"/>
        <v>0</v>
      </c>
      <c r="L33" s="47">
        <f t="shared" si="7"/>
        <v>0</v>
      </c>
      <c r="M33" s="47">
        <f t="shared" si="7"/>
        <v>0</v>
      </c>
      <c r="N33" s="47">
        <f t="shared" si="7"/>
        <v>0</v>
      </c>
      <c r="P33" s="59">
        <f>SUM(C33:O33)</f>
        <v>2250.0673112799996</v>
      </c>
    </row>
    <row r="35" spans="2:16" x14ac:dyDescent="0.3">
      <c r="B35" s="62" t="s">
        <v>37</v>
      </c>
      <c r="C35" s="54">
        <v>748</v>
      </c>
      <c r="D35" s="54">
        <v>680</v>
      </c>
      <c r="E35" s="54">
        <v>544</v>
      </c>
      <c r="F35" s="54">
        <v>714</v>
      </c>
      <c r="G35" s="54">
        <v>612</v>
      </c>
      <c r="H35" s="54">
        <v>510</v>
      </c>
      <c r="I35" s="54">
        <v>612</v>
      </c>
      <c r="J35" s="54"/>
      <c r="K35" s="54"/>
      <c r="L35" s="54"/>
      <c r="M35" s="54"/>
      <c r="N35" s="54"/>
      <c r="P35" s="61">
        <f>SUM(C35:N35)</f>
        <v>4420</v>
      </c>
    </row>
    <row r="36" spans="2:16" x14ac:dyDescent="0.3">
      <c r="B36" s="62" t="s">
        <v>38</v>
      </c>
      <c r="C36" s="54">
        <v>379.75200000000001</v>
      </c>
      <c r="D36" s="54">
        <v>354.32</v>
      </c>
      <c r="E36" s="54">
        <v>303.45600000000002</v>
      </c>
      <c r="F36" s="54">
        <v>367.04</v>
      </c>
      <c r="G36" s="54">
        <v>328.89</v>
      </c>
      <c r="H36" s="54">
        <v>290.74</v>
      </c>
      <c r="I36" s="54">
        <v>328.89</v>
      </c>
      <c r="J36" s="54"/>
      <c r="K36" s="54"/>
      <c r="L36" s="54"/>
      <c r="M36" s="54"/>
      <c r="N36" s="54"/>
      <c r="P36" s="61">
        <f>SUM(C36:N36)</f>
        <v>2353.0880000000002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'2023'!P27+'2024'!P27+'2025'!P33</f>
        <v>13588.931311280003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(6*2.08)+(19*1)-C4</f>
        <v>24.48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2025-08-13T18:06:09Z</dcterms:modified>
</cp:coreProperties>
</file>