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EDBEE134-9814-4DD2-9C9E-72F6B61AE765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'2024'!$B$30</definedName>
    <definedName name="FRAIS_KM" localSheetId="1">'2025'!$B$30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'2025'!$C$3</definedName>
    <definedName name="NOVEMBRE">#REF!</definedName>
    <definedName name="OCTOBRE" localSheetId="0">'2024'!#REF!</definedName>
    <definedName name="OCTOBRE" localSheetId="1">'2025'!#REF!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'2024'!#REF!</definedName>
    <definedName name="SEPTEMBRE" localSheetId="1">'2025'!#REF!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H23" i="15"/>
  <c r="H17" i="15"/>
  <c r="G23" i="15" l="1"/>
  <c r="G17" i="15"/>
  <c r="F23" i="15" l="1"/>
  <c r="F17" i="15"/>
  <c r="E23" i="15" l="1"/>
  <c r="E17" i="15"/>
  <c r="E19" i="15" s="1"/>
  <c r="D23" i="15"/>
  <c r="D17" i="15"/>
  <c r="D19" i="15" s="1"/>
  <c r="C23" i="15"/>
  <c r="C17" i="15"/>
  <c r="N17" i="14"/>
  <c r="N19" i="14" s="1"/>
  <c r="G27" i="14"/>
  <c r="J27" i="14"/>
  <c r="C19" i="14"/>
  <c r="C27" i="14" s="1"/>
  <c r="D19" i="14"/>
  <c r="E19" i="14"/>
  <c r="E27" i="14" s="1"/>
  <c r="F19" i="14"/>
  <c r="F27" i="14" s="1"/>
  <c r="G19" i="14"/>
  <c r="H19" i="14"/>
  <c r="H27" i="14" s="1"/>
  <c r="I19" i="14"/>
  <c r="J19" i="14"/>
  <c r="K19" i="14"/>
  <c r="K27" i="14" s="1"/>
  <c r="L19" i="14"/>
  <c r="C25" i="14"/>
  <c r="D25" i="14"/>
  <c r="D27" i="14" s="1"/>
  <c r="E25" i="14"/>
  <c r="F25" i="14"/>
  <c r="G25" i="14"/>
  <c r="H25" i="14"/>
  <c r="I25" i="14"/>
  <c r="I27" i="14" s="1"/>
  <c r="J25" i="14"/>
  <c r="K25" i="14"/>
  <c r="L25" i="14"/>
  <c r="L27" i="14" s="1"/>
  <c r="C8" i="14"/>
  <c r="D8" i="14"/>
  <c r="E8" i="14"/>
  <c r="F8" i="14"/>
  <c r="G8" i="14"/>
  <c r="H8" i="14"/>
  <c r="I8" i="14"/>
  <c r="J8" i="14"/>
  <c r="K8" i="14"/>
  <c r="L8" i="14"/>
  <c r="D25" i="15"/>
  <c r="E25" i="15"/>
  <c r="F25" i="15"/>
  <c r="G25" i="15"/>
  <c r="H25" i="15"/>
  <c r="I25" i="15"/>
  <c r="J25" i="15"/>
  <c r="K25" i="15"/>
  <c r="L25" i="15"/>
  <c r="M25" i="15"/>
  <c r="F19" i="15"/>
  <c r="G19" i="15"/>
  <c r="H19" i="15"/>
  <c r="I19" i="15"/>
  <c r="J19" i="15"/>
  <c r="K19" i="15"/>
  <c r="K27" i="15" s="1"/>
  <c r="L19" i="15"/>
  <c r="L27" i="15" s="1"/>
  <c r="M19" i="15"/>
  <c r="M27" i="15" s="1"/>
  <c r="D8" i="15"/>
  <c r="E8" i="15"/>
  <c r="F8" i="15"/>
  <c r="G8" i="15"/>
  <c r="H8" i="15"/>
  <c r="I8" i="15"/>
  <c r="J8" i="15"/>
  <c r="K8" i="15"/>
  <c r="L8" i="15"/>
  <c r="M8" i="15"/>
  <c r="P30" i="15"/>
  <c r="P29" i="15"/>
  <c r="P24" i="15"/>
  <c r="N25" i="15"/>
  <c r="P22" i="15"/>
  <c r="P18" i="15"/>
  <c r="N19" i="15"/>
  <c r="P14" i="15"/>
  <c r="P13" i="15"/>
  <c r="P12" i="15"/>
  <c r="C4" i="13" s="1"/>
  <c r="P11" i="15"/>
  <c r="N8" i="15"/>
  <c r="C8" i="15"/>
  <c r="P7" i="15"/>
  <c r="P6" i="15"/>
  <c r="P30" i="14"/>
  <c r="P29" i="14"/>
  <c r="P32" i="14" s="1"/>
  <c r="P24" i="14"/>
  <c r="N23" i="14"/>
  <c r="N25" i="14" s="1"/>
  <c r="M23" i="14"/>
  <c r="M25" i="14" s="1"/>
  <c r="P22" i="14"/>
  <c r="P18" i="14"/>
  <c r="M17" i="14"/>
  <c r="M19" i="14" s="1"/>
  <c r="P14" i="14"/>
  <c r="P13" i="14"/>
  <c r="P12" i="14"/>
  <c r="P11" i="14"/>
  <c r="N8" i="14"/>
  <c r="M8" i="14"/>
  <c r="P7" i="14"/>
  <c r="P6" i="14"/>
  <c r="I27" i="15" l="1"/>
  <c r="J27" i="15"/>
  <c r="H27" i="15"/>
  <c r="G27" i="15"/>
  <c r="F27" i="15"/>
  <c r="E27" i="15"/>
  <c r="D27" i="15"/>
  <c r="P8" i="14"/>
  <c r="P33" i="14"/>
  <c r="N27" i="14"/>
  <c r="P25" i="14"/>
  <c r="P8" i="15"/>
  <c r="P17" i="15"/>
  <c r="N27" i="15"/>
  <c r="P23" i="15"/>
  <c r="C25" i="15"/>
  <c r="P25" i="15" s="1"/>
  <c r="C19" i="15"/>
  <c r="M27" i="14"/>
  <c r="P19" i="14"/>
  <c r="P17" i="14"/>
  <c r="P23" i="14"/>
  <c r="P27" i="14" l="1"/>
  <c r="C27" i="15"/>
  <c r="P27" i="15" s="1"/>
  <c r="C3" i="13" s="1"/>
  <c r="P19" i="15"/>
</calcChain>
</file>

<file path=xl/sharedStrings.xml><?xml version="1.0" encoding="utf-8"?>
<sst xmlns="http://schemas.openxmlformats.org/spreadsheetml/2006/main" count="82" uniqueCount="48">
  <si>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</si>
  <si>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</si>
  <si>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</si>
  <si>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</si>
  <si>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</si>
  <si>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</si>
  <si>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</si>
  <si>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</si>
  <si>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</si>
  <si>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</si>
  <si>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</si>
  <si>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</si>
  <si>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</si>
  <si>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</si>
  <si>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</si>
  <si>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</si>
  <si>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</si>
  <si>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</si>
  <si>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</si>
  <si>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</si>
  <si>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</si>
  <si>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</si>
  <si>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</si>
  <si>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</si>
  <si>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</si>
  <si>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</si>
  <si>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</si>
  <si>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</si>
  <si>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</si>
  <si>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</si>
  <si>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</si>
  <si>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</si>
  <si>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</si>
  <si>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</si>
  <si>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</si>
  <si>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</si>
  <si>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</si>
  <si>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</si>
  <si>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</si>
  <si>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</si>
  <si>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</si>
  <si>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</si>
  <si>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</si>
  <si>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</si>
  <si>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Fevrier</t>
  </si>
  <si>
    <t xml:space="preserve">Juin </t>
  </si>
  <si>
    <t xml:space="preserve">Août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</si>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</sst>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6"/>
  <sheetViews>
    <sheetView topLeftCell="D1" workbookViewId="0">
      <selection activeCell="N18" sqref="N18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44</v>
      </c>
      <c r="E3" s="13" t="s">
        <v>36</v>
      </c>
      <c r="F3" s="13" t="s">
        <v>37</v>
      </c>
      <c r="G3" s="13" t="s">
        <v>38</v>
      </c>
      <c r="H3" s="13" t="s">
        <v>45</v>
      </c>
      <c r="I3" s="13" t="s">
        <v>40</v>
      </c>
      <c r="J3" s="13" t="s">
        <v>46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>
        <v>19</v>
      </c>
      <c r="N6" s="36">
        <v>19</v>
      </c>
      <c r="O6" s="35"/>
      <c r="P6" s="56">
        <f>SUM(M6:N6)</f>
        <v>38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>
        <v>19</v>
      </c>
      <c r="N7" s="36">
        <v>21</v>
      </c>
      <c r="O7" s="35"/>
      <c r="P7" s="56">
        <f>SUM(M7:N7)</f>
        <v>40</v>
      </c>
    </row>
    <row r="8" spans="2:16" x14ac:dyDescent="0.3">
      <c r="B8" s="18" t="s">
        <v>22</v>
      </c>
      <c r="C8" s="62">
        <f t="shared" ref="C8:L8" si="0">C7-C6</f>
        <v>0</v>
      </c>
      <c r="D8" s="62">
        <f t="shared" si="0"/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2</v>
      </c>
      <c r="O8" s="35"/>
      <c r="P8" s="56">
        <f>SUM(M8:N8)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19</v>
      </c>
      <c r="N11" s="11">
        <v>21</v>
      </c>
      <c r="P11" s="57">
        <f>SUM(M11:N11)</f>
        <v>40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SUM(M12:N12)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SUM(M13:N13)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SUM(M14:N14)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M11*Params!$C$5*(1-Params!$C$3)-Params!$C$4</f>
        <v>7878.4000000000005</v>
      </c>
      <c r="N17" s="10">
        <f>N11*Params!$C$5*(1-Params!$C$3)-Params!$C$4</f>
        <v>8715.6</v>
      </c>
      <c r="O17" s="4"/>
      <c r="P17" s="40">
        <f>SUM(M17:N17)</f>
        <v>16594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SUM(M18:N18)</f>
        <v>0</v>
      </c>
    </row>
    <row r="19" spans="2:16" x14ac:dyDescent="0.3">
      <c r="B19" s="27" t="s">
        <v>2</v>
      </c>
      <c r="C19" s="28">
        <f t="shared" ref="C19:L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>SUM(M17:M18)</f>
        <v>7878.4000000000005</v>
      </c>
      <c r="N19" s="28">
        <f>SUM(N17:N18)</f>
        <v>8715.6</v>
      </c>
      <c r="O19" s="5"/>
      <c r="P19" s="41">
        <f>SUM(M19:O19)</f>
        <v>16594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4209.8999999999996</v>
      </c>
      <c r="N22" s="10">
        <v>4543.07</v>
      </c>
      <c r="O22" s="4"/>
      <c r="P22" s="42">
        <f>SUM(M22:N22)</f>
        <v>8752.9699999999993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896.24+1519.74</f>
        <v>2415.98</v>
      </c>
      <c r="N23" s="10">
        <f>964.67+1635.76</f>
        <v>2600.4299999999998</v>
      </c>
      <c r="O23" s="4"/>
      <c r="P23" s="42">
        <f>SUM(M23:N23)</f>
        <v>5016.41</v>
      </c>
    </row>
    <row r="24" spans="2:16" x14ac:dyDescent="0.3">
      <c r="B24" s="54" t="s">
        <v>30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1059.44</v>
      </c>
      <c r="N24" s="10">
        <v>1170.96</v>
      </c>
      <c r="O24" s="4"/>
      <c r="P24" s="42">
        <f>SUM(M24:N24)</f>
        <v>2230.4</v>
      </c>
    </row>
    <row r="25" spans="2:16" x14ac:dyDescent="0.3">
      <c r="B25" s="8" t="s">
        <v>3</v>
      </c>
      <c r="C25" s="43">
        <f t="shared" ref="C25:L25" si="2">SUM(C22:C24)</f>
        <v>0</v>
      </c>
      <c r="D25" s="43">
        <f t="shared" si="2"/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>SUM(M22:M24)</f>
        <v>7685.32</v>
      </c>
      <c r="N25" s="43">
        <f>SUM(N22:N24)</f>
        <v>8314.4599999999991</v>
      </c>
      <c r="O25" s="4"/>
      <c r="P25" s="59">
        <f>SUM(M25:N25)</f>
        <v>15999.779999999999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 t="shared" ref="C27:L27" si="3">C19-C25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>M19-M25</f>
        <v>193.08000000000084</v>
      </c>
      <c r="N27" s="46">
        <f>N19-N25</f>
        <v>401.14000000000124</v>
      </c>
      <c r="P27" s="58">
        <f>SUM(M27:O27)</f>
        <v>594.22000000000207</v>
      </c>
    </row>
    <row r="29" spans="2:16" x14ac:dyDescent="0.3">
      <c r="B29" s="61" t="s">
        <v>27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>
        <v>1520</v>
      </c>
      <c r="N29" s="53">
        <v>1680</v>
      </c>
      <c r="P29" s="60">
        <f>SUM(M29:N29)</f>
        <v>3200</v>
      </c>
    </row>
    <row r="30" spans="2:16" x14ac:dyDescent="0.3">
      <c r="B30" s="61" t="s">
        <v>28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>
        <v>1059.44</v>
      </c>
      <c r="N30" s="53">
        <v>1170.96</v>
      </c>
      <c r="P30" s="60">
        <f>SUM(M30:N30)</f>
        <v>2230.4</v>
      </c>
    </row>
    <row r="32" spans="2:16" x14ac:dyDescent="0.3">
      <c r="N32" s="53" t="s">
        <v>32</v>
      </c>
      <c r="P32" s="60">
        <f>P29*0.697</f>
        <v>2230.3999999999996</v>
      </c>
    </row>
    <row r="33" spans="14:17" x14ac:dyDescent="0.3">
      <c r="N33" s="53" t="s">
        <v>33</v>
      </c>
      <c r="P33" s="60">
        <f>P32-P30</f>
        <v>0</v>
      </c>
    </row>
    <row r="36" spans="14:17" x14ac:dyDescent="0.3">
      <c r="Q36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4"/>
  <sheetViews>
    <sheetView topLeftCell="B1" workbookViewId="0">
      <selection activeCell="H30" sqref="H30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35</v>
      </c>
      <c r="E3" s="13" t="s">
        <v>36</v>
      </c>
      <c r="F3" s="13" t="s">
        <v>37</v>
      </c>
      <c r="G3" s="13" t="s">
        <v>38</v>
      </c>
      <c r="H3" s="13" t="s">
        <v>39</v>
      </c>
      <c r="I3" s="13" t="s">
        <v>40</v>
      </c>
      <c r="J3" s="13" t="s">
        <v>41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6">
        <v>19</v>
      </c>
      <c r="H6" s="36">
        <v>19</v>
      </c>
      <c r="I6" s="36"/>
      <c r="J6" s="36"/>
      <c r="K6" s="36"/>
      <c r="L6" s="36"/>
      <c r="M6" s="36"/>
      <c r="N6" s="36"/>
      <c r="O6" s="35"/>
      <c r="P6" s="56">
        <f>SUM(C6:N6)</f>
        <v>114</v>
      </c>
    </row>
    <row r="7" spans="2:16" x14ac:dyDescent="0.3">
      <c r="B7" s="9" t="s">
        <v>21</v>
      </c>
      <c r="C7" s="36">
        <v>22</v>
      </c>
      <c r="D7" s="36">
        <v>20</v>
      </c>
      <c r="E7" s="36">
        <v>21</v>
      </c>
      <c r="F7" s="36">
        <v>21</v>
      </c>
      <c r="G7" s="36">
        <v>19</v>
      </c>
      <c r="H7" s="36">
        <v>20</v>
      </c>
      <c r="I7" s="36"/>
      <c r="J7" s="36"/>
      <c r="K7" s="36"/>
      <c r="L7" s="36"/>
      <c r="M7" s="36"/>
      <c r="N7" s="36"/>
      <c r="O7" s="35"/>
      <c r="P7" s="56">
        <f>SUM(C7:N7)</f>
        <v>123</v>
      </c>
    </row>
    <row r="8" spans="2:16" x14ac:dyDescent="0.3">
      <c r="B8" s="18" t="s">
        <v>22</v>
      </c>
      <c r="C8" s="62">
        <f>C7-C6</f>
        <v>3</v>
      </c>
      <c r="D8" s="62">
        <f t="shared" ref="D8:M8" si="0">D7-D6</f>
        <v>1</v>
      </c>
      <c r="E8" s="62">
        <f t="shared" si="0"/>
        <v>2</v>
      </c>
      <c r="F8" s="62">
        <f t="shared" si="0"/>
        <v>2</v>
      </c>
      <c r="G8" s="62">
        <f t="shared" si="0"/>
        <v>0</v>
      </c>
      <c r="H8" s="62">
        <f t="shared" si="0"/>
        <v>1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 t="shared" si="0"/>
        <v>0</v>
      </c>
      <c r="N8" s="62">
        <f>N7-N6</f>
        <v>0</v>
      </c>
      <c r="O8" s="35"/>
      <c r="P8" s="56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>
        <v>22</v>
      </c>
      <c r="D11" s="11">
        <v>20</v>
      </c>
      <c r="E11" s="11">
        <v>21</v>
      </c>
      <c r="F11" s="11">
        <v>21</v>
      </c>
      <c r="G11" s="11">
        <v>19</v>
      </c>
      <c r="H11" s="11">
        <v>20</v>
      </c>
      <c r="I11" s="11"/>
      <c r="J11" s="11"/>
      <c r="K11" s="11"/>
      <c r="L11" s="11"/>
      <c r="M11" s="11"/>
      <c r="N11" s="11"/>
      <c r="P11" s="57">
        <f>SUM(C11:N11)</f>
        <v>123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9134.2000000000007</v>
      </c>
      <c r="D17" s="10">
        <f>D11*Params!$C$5*(1-Params!$C$3)-Params!$C$4</f>
        <v>8297</v>
      </c>
      <c r="E17" s="10">
        <f>E11*Params!$C$5*(1-Params!$C$3)-Params!$C$4</f>
        <v>8715.6</v>
      </c>
      <c r="F17" s="10">
        <f>F11*Params!$C$5*(1-Params!$C$3)-Params!$C$4</f>
        <v>8715.6</v>
      </c>
      <c r="G17" s="10">
        <f>G11*Params!$C$5*(1-Params!$C$3)-Params!$C$4</f>
        <v>7878.4000000000005</v>
      </c>
      <c r="H17" s="10">
        <f>H11*Params!$C$5*(1-Params!$C$3)-Params!$C$4</f>
        <v>8297</v>
      </c>
      <c r="I17" s="10"/>
      <c r="J17" s="10"/>
      <c r="K17" s="10"/>
      <c r="L17" s="10"/>
      <c r="M17" s="10"/>
      <c r="N17" s="10"/>
      <c r="O17" s="4"/>
      <c r="P17" s="40">
        <f>SUM(C17:N17)</f>
        <v>51037.8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9134.2000000000007</v>
      </c>
      <c r="D19" s="28">
        <f t="shared" ref="D19:M19" si="1">SUM(D17:D18)</f>
        <v>8297</v>
      </c>
      <c r="E19" s="28">
        <f t="shared" si="1"/>
        <v>8715.6</v>
      </c>
      <c r="F19" s="28">
        <f t="shared" si="1"/>
        <v>8715.6</v>
      </c>
      <c r="G19" s="28">
        <f t="shared" si="1"/>
        <v>7878.4000000000005</v>
      </c>
      <c r="H19" s="28">
        <f t="shared" si="1"/>
        <v>8297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>SUM(N17:N18)</f>
        <v>0</v>
      </c>
      <c r="O19" s="5"/>
      <c r="P19" s="41">
        <f>SUM(C19:O19)</f>
        <v>51037.8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>
        <v>4541.7</v>
      </c>
      <c r="D22" s="10">
        <v>4541.7</v>
      </c>
      <c r="E22" s="10">
        <v>4541.7</v>
      </c>
      <c r="F22" s="10">
        <v>4541.7</v>
      </c>
      <c r="G22" s="10">
        <v>4541.7</v>
      </c>
      <c r="H22" s="10">
        <v>4541.7</v>
      </c>
      <c r="I22" s="10"/>
      <c r="J22" s="10"/>
      <c r="K22" s="10"/>
      <c r="L22" s="10"/>
      <c r="M22" s="10"/>
      <c r="N22" s="10"/>
      <c r="O22" s="4"/>
      <c r="P22" s="42">
        <f>SUM(C22:N22)</f>
        <v>27250.2</v>
      </c>
    </row>
    <row r="23" spans="2:16" x14ac:dyDescent="0.3">
      <c r="B23" s="9" t="s">
        <v>8</v>
      </c>
      <c r="C23" s="10">
        <f>970.6+1641.89</f>
        <v>2612.4900000000002</v>
      </c>
      <c r="D23" s="10">
        <f>970.6+1641.89</f>
        <v>2612.4900000000002</v>
      </c>
      <c r="E23" s="10">
        <f>970.6+1641.89</f>
        <v>2612.4900000000002</v>
      </c>
      <c r="F23" s="10">
        <f>970.6+1641.89</f>
        <v>2612.4900000000002</v>
      </c>
      <c r="G23" s="10">
        <f>970.6+1641.88</f>
        <v>2612.48</v>
      </c>
      <c r="H23" s="10">
        <f>970.6+1641.88</f>
        <v>2612.48</v>
      </c>
      <c r="I23" s="10"/>
      <c r="J23" s="10"/>
      <c r="K23" s="10"/>
      <c r="L23" s="10"/>
      <c r="M23" s="10"/>
      <c r="N23" s="10"/>
      <c r="O23" s="4"/>
      <c r="P23" s="42">
        <f>SUM(C23:N23)</f>
        <v>15674.92</v>
      </c>
    </row>
    <row r="24" spans="2:16" x14ac:dyDescent="0.3">
      <c r="B24" s="54" t="s">
        <v>30</v>
      </c>
      <c r="C24" s="10">
        <v>793.44</v>
      </c>
      <c r="D24" s="10">
        <v>827.2</v>
      </c>
      <c r="E24" s="10">
        <v>868.56</v>
      </c>
      <c r="F24" s="10">
        <v>868.56</v>
      </c>
      <c r="G24" s="10">
        <v>785.84</v>
      </c>
      <c r="H24" s="10">
        <v>827.2</v>
      </c>
      <c r="I24" s="10"/>
      <c r="J24" s="10"/>
      <c r="K24" s="10"/>
      <c r="L24" s="10"/>
      <c r="M24" s="10"/>
      <c r="N24" s="10"/>
      <c r="O24" s="4"/>
      <c r="P24" s="42">
        <f>SUM(C24:N24)</f>
        <v>4970.7999999999993</v>
      </c>
    </row>
    <row r="25" spans="2:16" x14ac:dyDescent="0.3">
      <c r="B25" s="8" t="s">
        <v>3</v>
      </c>
      <c r="C25" s="43">
        <f>SUM(C22:C24)</f>
        <v>7947.630000000001</v>
      </c>
      <c r="D25" s="43">
        <f t="shared" ref="D25:M25" si="2">SUM(D22:D24)</f>
        <v>7981.39</v>
      </c>
      <c r="E25" s="43">
        <f t="shared" si="2"/>
        <v>8022.75</v>
      </c>
      <c r="F25" s="43">
        <f t="shared" si="2"/>
        <v>8022.75</v>
      </c>
      <c r="G25" s="43">
        <f t="shared" si="2"/>
        <v>7940.02</v>
      </c>
      <c r="H25" s="43">
        <f t="shared" si="2"/>
        <v>7981.38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 t="shared" si="2"/>
        <v>0</v>
      </c>
      <c r="N25" s="43">
        <f>SUM(N22:N24)</f>
        <v>0</v>
      </c>
      <c r="O25" s="4"/>
      <c r="P25" s="59">
        <f>SUM(C25:N25)</f>
        <v>47895.92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>C19-C25</f>
        <v>1186.5699999999997</v>
      </c>
      <c r="D27" s="46">
        <f t="shared" ref="D27:M27" si="3">D19-D25</f>
        <v>315.60999999999967</v>
      </c>
      <c r="E27" s="46">
        <f t="shared" si="3"/>
        <v>692.85000000000036</v>
      </c>
      <c r="F27" s="46">
        <f t="shared" si="3"/>
        <v>692.85000000000036</v>
      </c>
      <c r="G27" s="46">
        <f t="shared" si="3"/>
        <v>-61.619999999999891</v>
      </c>
      <c r="H27" s="46">
        <f t="shared" si="3"/>
        <v>315.61999999999989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 t="shared" si="3"/>
        <v>0</v>
      </c>
      <c r="N27" s="46">
        <f>N19-N25</f>
        <v>0</v>
      </c>
      <c r="P27" s="58">
        <f>SUM(C27:O27)</f>
        <v>3141.88</v>
      </c>
    </row>
    <row r="29" spans="2:16" x14ac:dyDescent="0.3">
      <c r="B29" s="61" t="s">
        <v>27</v>
      </c>
      <c r="C29" s="53">
        <v>1760</v>
      </c>
      <c r="D29" s="53">
        <v>1760</v>
      </c>
      <c r="E29" s="53">
        <v>1848</v>
      </c>
      <c r="F29" s="53">
        <v>1848</v>
      </c>
      <c r="G29" s="53">
        <v>1672</v>
      </c>
      <c r="H29" s="53">
        <v>1760</v>
      </c>
      <c r="I29" s="53"/>
      <c r="J29" s="53"/>
      <c r="K29" s="53"/>
      <c r="L29" s="53"/>
      <c r="M29" s="53"/>
      <c r="N29" s="53"/>
      <c r="P29" s="60">
        <f>SUM(C29:N29)</f>
        <v>10648</v>
      </c>
    </row>
    <row r="30" spans="2:16" x14ac:dyDescent="0.3">
      <c r="B30" s="61" t="s">
        <v>28</v>
      </c>
      <c r="C30" s="53">
        <v>793.44</v>
      </c>
      <c r="D30" s="53">
        <v>827.2</v>
      </c>
      <c r="E30" s="53">
        <v>868.56</v>
      </c>
      <c r="F30" s="53">
        <v>868.56</v>
      </c>
      <c r="G30" s="53">
        <v>785.84</v>
      </c>
      <c r="H30" s="53">
        <v>827.2</v>
      </c>
      <c r="I30" s="53"/>
      <c r="J30" s="53"/>
      <c r="K30" s="53"/>
      <c r="L30" s="53"/>
      <c r="M30" s="53"/>
      <c r="N30" s="53"/>
      <c r="P30" s="60">
        <f>SUM(C30:N30)</f>
        <v>4970.7999999999993</v>
      </c>
    </row>
    <row r="34" spans="17:17" x14ac:dyDescent="0.3">
      <c r="Q34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5" t="s">
        <v>23</v>
      </c>
      <c r="C2" s="6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31</v>
      </c>
      <c r="C5" s="33">
        <v>455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7" t="s">
        <v>24</v>
      </c>
      <c r="C2" s="67"/>
    </row>
    <row r="3" spans="2:3" ht="16.95" customHeight="1" x14ac:dyDescent="0.3">
      <c r="B3" s="37" t="s">
        <v>25</v>
      </c>
      <c r="C3" s="38">
        <f>'2024'!P27+'2025'!P27</f>
        <v>3736.1000000000022</v>
      </c>
    </row>
    <row r="4" spans="2:3" ht="16.95" customHeight="1" x14ac:dyDescent="0.3">
      <c r="B4" s="37" t="s">
        <v>29</v>
      </c>
      <c r="C4" s="39">
        <f>'2024'!P12+'2025'!P12</f>
        <v>0</v>
      </c>
    </row>
    <row r="5" spans="2:3" x14ac:dyDescent="0.3">
      <c r="B5" t="s">
        <v>47</v>
      </c>
      <c r="C5">
        <f>(2.08*8)-C4</f>
        <v>16.64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50</vt:i4>
      </vt:variant>
    </vt:vector>
  </HeadingPairs>
  <TitlesOfParts>
    <vt:vector size="54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2025-07-10T11:25:28Z</dcterms:modified>
</cp:coreProperties>
</file>