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89EAB3DC-ACC1-4A29-B975-6AB95FCB5A4D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3" i="17"/>
  <c r="H17" i="17"/>
  <c r="G23" i="17" l="1"/>
  <c r="G17" i="17"/>
  <c r="F23" i="17" l="1"/>
  <c r="F17" i="17" l="1"/>
  <c r="N25" i="17" l="1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C25" i="17" s="1"/>
  <c r="P22" i="17"/>
  <c r="N19" i="17"/>
  <c r="M19" i="17"/>
  <c r="M27" i="17" s="1"/>
  <c r="L19" i="17"/>
  <c r="K19" i="17"/>
  <c r="J19" i="17"/>
  <c r="J27" i="17" s="1"/>
  <c r="I19" i="17"/>
  <c r="H19" i="17"/>
  <c r="G19" i="17"/>
  <c r="F19" i="17"/>
  <c r="E19" i="17"/>
  <c r="P18" i="17"/>
  <c r="E17" i="17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5" i="16"/>
  <c r="F25" i="16"/>
  <c r="P24" i="16"/>
  <c r="N23" i="16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E23" i="16"/>
  <c r="E25" i="16" s="1"/>
  <c r="D23" i="16"/>
  <c r="D25" i="16" s="1"/>
  <c r="C23" i="16"/>
  <c r="P22" i="16"/>
  <c r="C19" i="16"/>
  <c r="P18" i="16"/>
  <c r="N17" i="16"/>
  <c r="N19" i="16" s="1"/>
  <c r="N27" i="16" s="1"/>
  <c r="M17" i="16"/>
  <c r="M19" i="16" s="1"/>
  <c r="L17" i="16"/>
  <c r="L19" i="16" s="1"/>
  <c r="K17" i="16"/>
  <c r="K19" i="16" s="1"/>
  <c r="K27" i="16" s="1"/>
  <c r="J17" i="16"/>
  <c r="J19" i="16" s="1"/>
  <c r="I17" i="16"/>
  <c r="I19" i="16" s="1"/>
  <c r="H17" i="16"/>
  <c r="H19" i="16" s="1"/>
  <c r="G17" i="16"/>
  <c r="G19" i="16" s="1"/>
  <c r="F17" i="16"/>
  <c r="F19" i="16" s="1"/>
  <c r="F27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L24" i="15"/>
  <c r="C24" i="15"/>
  <c r="N23" i="15"/>
  <c r="N24" i="15" s="1"/>
  <c r="M23" i="15"/>
  <c r="M24" i="15" s="1"/>
  <c r="L23" i="15"/>
  <c r="K23" i="15"/>
  <c r="K24" i="15" s="1"/>
  <c r="J23" i="15"/>
  <c r="J24" i="15" s="1"/>
  <c r="I23" i="15"/>
  <c r="I24" i="15" s="1"/>
  <c r="H23" i="15"/>
  <c r="H24" i="15" s="1"/>
  <c r="G23" i="15"/>
  <c r="F23" i="15"/>
  <c r="F24" i="15" s="1"/>
  <c r="E23" i="15"/>
  <c r="E24" i="15" s="1"/>
  <c r="D23" i="15"/>
  <c r="D24" i="15" s="1"/>
  <c r="C23" i="15"/>
  <c r="P22" i="15"/>
  <c r="P18" i="15"/>
  <c r="N17" i="15"/>
  <c r="N19" i="15" s="1"/>
  <c r="M17" i="15"/>
  <c r="M19" i="15" s="1"/>
  <c r="M26" i="15" s="1"/>
  <c r="L17" i="15"/>
  <c r="L19" i="15" s="1"/>
  <c r="K17" i="15"/>
  <c r="K19" i="15" s="1"/>
  <c r="J17" i="15"/>
  <c r="J19" i="15" s="1"/>
  <c r="I17" i="15"/>
  <c r="I19" i="15" s="1"/>
  <c r="I26" i="15" s="1"/>
  <c r="H17" i="15"/>
  <c r="H19" i="15" s="1"/>
  <c r="H26" i="15" s="1"/>
  <c r="G17" i="15"/>
  <c r="G19" i="15" s="1"/>
  <c r="F17" i="15"/>
  <c r="F19" i="15" s="1"/>
  <c r="E17" i="15"/>
  <c r="E19" i="15" s="1"/>
  <c r="E26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7" i="16" l="1"/>
  <c r="I27" i="16"/>
  <c r="J27" i="16"/>
  <c r="N27" i="17"/>
  <c r="G27" i="16"/>
  <c r="F26" i="15"/>
  <c r="N26" i="15"/>
  <c r="D26" i="15"/>
  <c r="H27" i="17"/>
  <c r="P17" i="17"/>
  <c r="I27" i="17"/>
  <c r="J26" i="15"/>
  <c r="K26" i="15"/>
  <c r="L26" i="15"/>
  <c r="P23" i="16"/>
  <c r="P8" i="15"/>
  <c r="P23" i="15"/>
  <c r="L27" i="16"/>
  <c r="C25" i="16"/>
  <c r="C27" i="16" s="1"/>
  <c r="C4" i="13"/>
  <c r="K27" i="17"/>
  <c r="P17" i="15"/>
  <c r="E27" i="16"/>
  <c r="M27" i="16"/>
  <c r="L27" i="17"/>
  <c r="G27" i="17"/>
  <c r="P8" i="17"/>
  <c r="F27" i="17"/>
  <c r="P19" i="17"/>
  <c r="P25" i="17"/>
  <c r="P19" i="16"/>
  <c r="D27" i="16"/>
  <c r="D27" i="17"/>
  <c r="E27" i="17"/>
  <c r="P17" i="16"/>
  <c r="C27" i="17"/>
  <c r="P23" i="17"/>
  <c r="G24" i="15"/>
  <c r="P24" i="15" s="1"/>
  <c r="C19" i="15"/>
  <c r="P25" i="16" l="1"/>
  <c r="G26" i="15"/>
  <c r="P27" i="16"/>
  <c r="C26" i="15"/>
  <c r="P26" i="15" s="1"/>
  <c r="P19" i="15"/>
  <c r="P27" i="17"/>
  <c r="C3" i="13" l="1"/>
</calcChain>
</file>

<file path=xl/sharedStrings.xml><?xml version="1.0" encoding="utf-8"?>
<sst xmlns="http://schemas.openxmlformats.org/spreadsheetml/2006/main" count="110" uniqueCount="42">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</sst>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5</v>
      </c>
      <c r="L6" s="33">
        <v>20</v>
      </c>
      <c r="M6" s="33">
        <v>17</v>
      </c>
      <c r="N6" s="33">
        <v>10</v>
      </c>
      <c r="O6" s="31"/>
      <c r="P6" s="52">
        <f>SUM(C6:N6)</f>
        <v>212</v>
      </c>
    </row>
    <row r="7" spans="2:16" x14ac:dyDescent="0.3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>
        <v>9</v>
      </c>
      <c r="L7" s="33">
        <v>23</v>
      </c>
      <c r="M7" s="33">
        <v>14</v>
      </c>
      <c r="N7" s="33">
        <v>10</v>
      </c>
      <c r="O7" s="31"/>
      <c r="P7" s="52">
        <f>SUM(C7:N7)</f>
        <v>212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4</v>
      </c>
      <c r="L8" s="32">
        <f t="shared" si="0"/>
        <v>3</v>
      </c>
      <c r="M8" s="32">
        <f t="shared" si="0"/>
        <v>-3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>
        <v>9</v>
      </c>
      <c r="L11" s="10">
        <v>23</v>
      </c>
      <c r="M11" s="10">
        <v>14</v>
      </c>
      <c r="N11" s="10">
        <v>10</v>
      </c>
      <c r="P11" s="53">
        <f>SUM(C11:N11)</f>
        <v>212</v>
      </c>
    </row>
    <row r="12" spans="2:16" x14ac:dyDescent="0.3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/>
      <c r="M12" s="11">
        <v>0</v>
      </c>
      <c r="N12" s="11">
        <v>7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>
        <v>12</v>
      </c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>
        <f>K11*Params!$C$6*(1-Params!$C$3)-Params!$C$4</f>
        <v>4147.8</v>
      </c>
      <c r="L17" s="9">
        <f>L11*Params!$C$6*(1-Params!$C$3)-Params!$C$4</f>
        <v>10716.6</v>
      </c>
      <c r="M17" s="9">
        <f>M11*Params!$C$6*(1-Params!$C$3)-Params!$C$4</f>
        <v>6493.8</v>
      </c>
      <c r="N17" s="9">
        <f>N11*Params!$C$6*(1-Params!$C$3)-Params!$C$4</f>
        <v>4617</v>
      </c>
      <c r="O17" s="4"/>
      <c r="P17" s="37">
        <f>SUM(C17:N17)</f>
        <v>98018.400000000009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4147.8</v>
      </c>
      <c r="L19" s="25">
        <f t="shared" si="1"/>
        <v>10716.6</v>
      </c>
      <c r="M19" s="25">
        <f t="shared" si="1"/>
        <v>6493.8</v>
      </c>
      <c r="N19" s="25">
        <f t="shared" si="1"/>
        <v>4617</v>
      </c>
      <c r="O19" s="5"/>
      <c r="P19" s="38">
        <f>SUM(C19:N19)</f>
        <v>98018.400000000009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>
        <v>2571.3200000000002</v>
      </c>
      <c r="L22" s="9">
        <v>5793.04</v>
      </c>
      <c r="M22" s="9">
        <v>5417.76</v>
      </c>
      <c r="N22" s="9">
        <v>5534.9</v>
      </c>
      <c r="O22" s="4"/>
      <c r="P22" s="39">
        <f>SUM(C22:N22)</f>
        <v>63751.26</v>
      </c>
    </row>
    <row r="23" spans="2:16" x14ac:dyDescent="0.3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>
        <f>547.03+1020.04</f>
        <v>1567.07</v>
      </c>
      <c r="L23" s="9">
        <f>1169.32+2240.99</f>
        <v>3410.3099999999995</v>
      </c>
      <c r="M23" s="9">
        <f>1099.56+2084.78</f>
        <v>3184.34</v>
      </c>
      <c r="N23" s="9">
        <f>1134.33+2156.52</f>
        <v>3290.85</v>
      </c>
      <c r="O23" s="4"/>
      <c r="P23" s="39">
        <f>SUM(C23:N23)</f>
        <v>37789.79</v>
      </c>
    </row>
    <row r="24" spans="2:16" x14ac:dyDescent="0.3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 t="shared" ref="F25:N25" si="2">SUM(F22:F24)</f>
        <v>9531.74</v>
      </c>
      <c r="G25" s="40">
        <f t="shared" si="2"/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4138.3900000000003</v>
      </c>
      <c r="L25" s="40">
        <f t="shared" si="2"/>
        <v>9203.3499999999985</v>
      </c>
      <c r="M25" s="40">
        <f t="shared" si="2"/>
        <v>8602.1</v>
      </c>
      <c r="N25" s="40">
        <f t="shared" si="2"/>
        <v>8825.75</v>
      </c>
      <c r="O25" s="4"/>
      <c r="P25" s="41">
        <f>SUM(C25:N25)</f>
        <v>102706.79000000001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246.46000000000095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9.4099999999998545</v>
      </c>
      <c r="L27" s="44">
        <f t="shared" si="3"/>
        <v>1513.2500000000018</v>
      </c>
      <c r="M27" s="44">
        <f t="shared" si="3"/>
        <v>-2108.3000000000002</v>
      </c>
      <c r="N27" s="44">
        <f t="shared" si="3"/>
        <v>-4208.75</v>
      </c>
      <c r="P27" s="54">
        <f>SUM(C27:N27)</f>
        <v>-4688.3899999999985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topLeftCell="A2" workbookViewId="0">
      <selection activeCell="F17" sqref="F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22</v>
      </c>
      <c r="D7" s="33">
        <v>20</v>
      </c>
      <c r="E7" s="33">
        <v>18</v>
      </c>
      <c r="F7" s="33">
        <v>15</v>
      </c>
      <c r="G7" s="33">
        <v>16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-1</v>
      </c>
      <c r="F8" s="32">
        <f t="shared" si="0"/>
        <v>-4</v>
      </c>
      <c r="G8" s="32">
        <f t="shared" si="0"/>
        <v>-3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18</v>
      </c>
      <c r="F11" s="10">
        <v>15</v>
      </c>
      <c r="G11" s="10">
        <v>16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111</v>
      </c>
    </row>
    <row r="12" spans="2:16" x14ac:dyDescent="0.3">
      <c r="B12" s="8" t="s">
        <v>15</v>
      </c>
      <c r="C12" s="11"/>
      <c r="D12" s="11"/>
      <c r="E12" s="11">
        <v>3</v>
      </c>
      <c r="F12" s="11">
        <v>6</v>
      </c>
      <c r="G12" s="11">
        <v>3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C11*Params!$C$6*(1-Params!$C$3)-Params!$C$4</f>
        <v>10247.4</v>
      </c>
      <c r="D17" s="9">
        <f>D11*Params!$C$6*(1-Params!$C$3)-Params!$C$4</f>
        <v>9309</v>
      </c>
      <c r="E17" s="9">
        <f>E11*Params!$C$6*(1-Params!$C$3)-Params!$C$4</f>
        <v>8370.6</v>
      </c>
      <c r="F17" s="9">
        <f>F11*Params!$C$6*(1-Params!$C$3)-Params!$C$4</f>
        <v>6963</v>
      </c>
      <c r="G17" s="9">
        <f>G11*Params!$C$6*(1-Params!$C$3)-Params!$C$4</f>
        <v>7432.2000000000007</v>
      </c>
      <c r="H17" s="9">
        <f>H11*Params!$C$6*(1-Params!$C$3)-Params!$C$4</f>
        <v>9309</v>
      </c>
      <c r="I17" s="9"/>
      <c r="J17" s="9"/>
      <c r="K17" s="9"/>
      <c r="L17" s="9"/>
      <c r="M17" s="9"/>
      <c r="N17" s="9"/>
      <c r="O17" s="4"/>
      <c r="P17" s="37">
        <f>SUM(C17:N17)</f>
        <v>51631.199999999997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10247.4</v>
      </c>
      <c r="D19" s="25">
        <f t="shared" si="1"/>
        <v>9309</v>
      </c>
      <c r="E19" s="25">
        <f t="shared" si="1"/>
        <v>8370.6</v>
      </c>
      <c r="F19" s="25">
        <f t="shared" si="1"/>
        <v>6963</v>
      </c>
      <c r="G19" s="25">
        <f t="shared" si="1"/>
        <v>7432.2000000000007</v>
      </c>
      <c r="H19" s="25">
        <f t="shared" si="1"/>
        <v>9309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51631.199999999997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5463.62</v>
      </c>
      <c r="D22" s="9">
        <v>5463.62</v>
      </c>
      <c r="E22" s="9">
        <v>5463.62</v>
      </c>
      <c r="F22" s="9">
        <v>5372.43</v>
      </c>
      <c r="G22" s="9">
        <v>5372.43</v>
      </c>
      <c r="H22" s="9">
        <v>5620.28</v>
      </c>
      <c r="I22" s="9"/>
      <c r="J22" s="9"/>
      <c r="K22" s="9"/>
      <c r="L22" s="9"/>
      <c r="M22" s="9"/>
      <c r="N22" s="9"/>
      <c r="O22" s="4"/>
      <c r="P22" s="39">
        <f>SUM(C22:N22)</f>
        <v>32756</v>
      </c>
    </row>
    <row r="23" spans="2:16" x14ac:dyDescent="0.3">
      <c r="B23" s="8" t="s">
        <v>8</v>
      </c>
      <c r="C23" s="9">
        <f>1142.72+2142.6</f>
        <v>3285.3199999999997</v>
      </c>
      <c r="D23" s="9">
        <f>1142.72+2137.47</f>
        <v>3280.1899999999996</v>
      </c>
      <c r="E23" s="9">
        <f>1142.72+2137.47</f>
        <v>3280.1899999999996</v>
      </c>
      <c r="F23" s="9">
        <f>1183.99+2278.29</f>
        <v>3462.2799999999997</v>
      </c>
      <c r="G23" s="9">
        <f>1183.99+2282.76</f>
        <v>3466.75</v>
      </c>
      <c r="H23" s="9">
        <f>1239.54+2383.39</f>
        <v>3622.93</v>
      </c>
      <c r="I23" s="9"/>
      <c r="J23" s="9"/>
      <c r="K23" s="9"/>
      <c r="L23" s="9"/>
      <c r="M23" s="9"/>
      <c r="N23" s="9"/>
      <c r="O23" s="4"/>
      <c r="P23" s="39">
        <f>SUM(C23:N23)</f>
        <v>20397.66</v>
      </c>
    </row>
    <row r="24" spans="2:16" x14ac:dyDescent="0.3">
      <c r="B24" s="60" t="s">
        <v>39</v>
      </c>
      <c r="C24" s="61">
        <v>28.34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28.34</v>
      </c>
    </row>
    <row r="25" spans="2:16" x14ac:dyDescent="0.3">
      <c r="B25" s="7" t="s">
        <v>3</v>
      </c>
      <c r="C25" s="40">
        <f>SUM(C22:C24)</f>
        <v>8777.2799999999988</v>
      </c>
      <c r="D25" s="40">
        <f>SUM(D22:D23)</f>
        <v>8743.81</v>
      </c>
      <c r="E25" s="40">
        <f>SUM(E22:E23)</f>
        <v>8743.81</v>
      </c>
      <c r="F25" s="40">
        <f t="shared" ref="F25:N25" si="2">SUM(F22:F24)</f>
        <v>8834.7099999999991</v>
      </c>
      <c r="G25" s="40">
        <f t="shared" si="2"/>
        <v>8839.18</v>
      </c>
      <c r="H25" s="40">
        <f t="shared" si="2"/>
        <v>9243.2099999999991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53181.999999999993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1470.1200000000008</v>
      </c>
      <c r="D27" s="44">
        <f t="shared" si="3"/>
        <v>565.19000000000051</v>
      </c>
      <c r="E27" s="44">
        <f t="shared" si="3"/>
        <v>-373.20999999999913</v>
      </c>
      <c r="F27" s="44">
        <f t="shared" si="3"/>
        <v>-1871.7099999999991</v>
      </c>
      <c r="G27" s="44">
        <f t="shared" si="3"/>
        <v>-1406.9799999999996</v>
      </c>
      <c r="H27" s="44">
        <f t="shared" si="3"/>
        <v>65.790000000000873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-1550.7999999999956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  <row r="6" spans="2:3" x14ac:dyDescent="0.3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'2023'!P26+'2024'!P27+'2025'!P27</f>
        <v>-8733.0099999999966</v>
      </c>
    </row>
    <row r="4" spans="2:3" ht="16.95" customHeight="1" x14ac:dyDescent="0.3">
      <c r="B4" s="34" t="s">
        <v>26</v>
      </c>
      <c r="C4" s="36">
        <f>'2023'!P12+'2024'!P12+'2025'!P12</f>
        <v>41</v>
      </c>
    </row>
    <row r="5" spans="2:3" x14ac:dyDescent="0.3">
      <c r="B5" t="s">
        <v>41</v>
      </c>
      <c r="C5">
        <f>(24*1)+(2.08*6)-C4</f>
        <v>-4.519999999999996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2025-07-10T11:21:45Z</dcterms:modified>
</cp:coreProperties>
</file>