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279E13D4-D342-4C83-98F8-1B2359FE3D9F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FRAIS_KM" localSheetId="3">'2025'!#REF!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MBRE_KM" localSheetId="3">'2025'!#REF!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LDE" localSheetId="3">'2025'!$B$30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KM" localSheetId="3">'2025'!#REF!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 localSheetId="3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3" i="16"/>
  <c r="H17" i="16"/>
  <c r="G23" i="16" l="1"/>
  <c r="G17" i="16"/>
  <c r="F23" i="16" l="1"/>
  <c r="F17" i="16"/>
  <c r="P28" i="16" l="1"/>
  <c r="N26" i="16"/>
  <c r="M26" i="16"/>
  <c r="L26" i="16"/>
  <c r="K26" i="16"/>
  <c r="J26" i="16"/>
  <c r="I26" i="16"/>
  <c r="H26" i="16"/>
  <c r="G26" i="16"/>
  <c r="F26" i="16"/>
  <c r="P25" i="16"/>
  <c r="P24" i="16"/>
  <c r="E23" i="16"/>
  <c r="E26" i="16" s="1"/>
  <c r="D23" i="16"/>
  <c r="D26" i="16" s="1"/>
  <c r="C23" i="16"/>
  <c r="C26" i="16" s="1"/>
  <c r="P22" i="16"/>
  <c r="N19" i="16"/>
  <c r="N30" i="16" s="1"/>
  <c r="M19" i="16"/>
  <c r="M30" i="16" s="1"/>
  <c r="L19" i="16"/>
  <c r="L30" i="16" s="1"/>
  <c r="K19" i="16"/>
  <c r="K30" i="16" s="1"/>
  <c r="J19" i="16"/>
  <c r="I19" i="16"/>
  <c r="H19" i="16"/>
  <c r="G19" i="16"/>
  <c r="F19" i="16"/>
  <c r="P18" i="16"/>
  <c r="E17" i="16"/>
  <c r="E19" i="16" s="1"/>
  <c r="D17" i="16"/>
  <c r="D19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L30" i="15"/>
  <c r="J30" i="15"/>
  <c r="P28" i="15"/>
  <c r="M26" i="15"/>
  <c r="M30" i="15" s="1"/>
  <c r="L26" i="15"/>
  <c r="K26" i="15"/>
  <c r="J26" i="15"/>
  <c r="I26" i="15"/>
  <c r="H26" i="15"/>
  <c r="G26" i="15"/>
  <c r="P25" i="15"/>
  <c r="P24" i="15"/>
  <c r="N23" i="15"/>
  <c r="N26" i="15" s="1"/>
  <c r="I23" i="15"/>
  <c r="H23" i="15"/>
  <c r="G23" i="15"/>
  <c r="F23" i="15"/>
  <c r="F26" i="15" s="1"/>
  <c r="E23" i="15"/>
  <c r="E26" i="15" s="1"/>
  <c r="D23" i="15"/>
  <c r="D26" i="15" s="1"/>
  <c r="C23" i="15"/>
  <c r="P23" i="15" s="1"/>
  <c r="P22" i="15"/>
  <c r="M19" i="15"/>
  <c r="L19" i="15"/>
  <c r="K19" i="15"/>
  <c r="K30" i="15" s="1"/>
  <c r="J19" i="15"/>
  <c r="I19" i="15"/>
  <c r="I30" i="15" s="1"/>
  <c r="H19" i="15"/>
  <c r="H30" i="15" s="1"/>
  <c r="G19" i="15"/>
  <c r="G30" i="15" s="1"/>
  <c r="P18" i="15"/>
  <c r="N17" i="15"/>
  <c r="N19" i="15" s="1"/>
  <c r="I17" i="15"/>
  <c r="H17" i="15"/>
  <c r="G17" i="15"/>
  <c r="F17" i="15"/>
  <c r="F19" i="15" s="1"/>
  <c r="E17" i="15"/>
  <c r="E19" i="15" s="1"/>
  <c r="D17" i="15"/>
  <c r="D19" i="15" s="1"/>
  <c r="D30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I26" i="14"/>
  <c r="D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H23" i="14"/>
  <c r="H26" i="14" s="1"/>
  <c r="G23" i="14"/>
  <c r="G26" i="14" s="1"/>
  <c r="F23" i="14"/>
  <c r="F26" i="14" s="1"/>
  <c r="E23" i="14"/>
  <c r="E26" i="14" s="1"/>
  <c r="D23" i="14"/>
  <c r="C23" i="14"/>
  <c r="C26" i="14" s="1"/>
  <c r="P22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I17" i="14"/>
  <c r="I19" i="14" s="1"/>
  <c r="I30" i="14" s="1"/>
  <c r="H17" i="14"/>
  <c r="H19" i="14" s="1"/>
  <c r="H30" i="14" s="1"/>
  <c r="G17" i="14"/>
  <c r="G19" i="14" s="1"/>
  <c r="G30" i="14" s="1"/>
  <c r="F17" i="14"/>
  <c r="F19" i="14" s="1"/>
  <c r="F30" i="14" s="1"/>
  <c r="E17" i="14"/>
  <c r="E19" i="14" s="1"/>
  <c r="D17" i="14"/>
  <c r="D19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7" i="12"/>
  <c r="P28" i="14" s="1"/>
  <c r="L25" i="12"/>
  <c r="K25" i="12"/>
  <c r="J25" i="12"/>
  <c r="I25" i="12"/>
  <c r="H25" i="12"/>
  <c r="G25" i="12"/>
  <c r="F25" i="12"/>
  <c r="E25" i="12"/>
  <c r="D25" i="12"/>
  <c r="C25" i="12"/>
  <c r="P24" i="12"/>
  <c r="N23" i="12"/>
  <c r="M23" i="12"/>
  <c r="M25" i="12" s="1"/>
  <c r="L23" i="12"/>
  <c r="P22" i="12"/>
  <c r="M19" i="12"/>
  <c r="K19" i="12"/>
  <c r="K29" i="12" s="1"/>
  <c r="J19" i="12"/>
  <c r="I19" i="12"/>
  <c r="I29" i="12" s="1"/>
  <c r="H19" i="12"/>
  <c r="H29" i="12" s="1"/>
  <c r="G19" i="12"/>
  <c r="G29" i="12" s="1"/>
  <c r="F19" i="12"/>
  <c r="F29" i="12" s="1"/>
  <c r="E19" i="12"/>
  <c r="D19" i="12"/>
  <c r="D29" i="12" s="1"/>
  <c r="C19" i="12"/>
  <c r="C29" i="12" s="1"/>
  <c r="P18" i="12"/>
  <c r="N17" i="12"/>
  <c r="N19" i="12" s="1"/>
  <c r="M17" i="12"/>
  <c r="L17" i="12"/>
  <c r="L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D30" i="14" l="1"/>
  <c r="L30" i="14"/>
  <c r="P23" i="14"/>
  <c r="D30" i="16"/>
  <c r="P23" i="16"/>
  <c r="E30" i="16"/>
  <c r="L29" i="12"/>
  <c r="M29" i="12"/>
  <c r="P23" i="12"/>
  <c r="J30" i="14"/>
  <c r="P8" i="14"/>
  <c r="P8" i="12"/>
  <c r="J29" i="12"/>
  <c r="K30" i="14"/>
  <c r="N30" i="15"/>
  <c r="H30" i="16"/>
  <c r="G30" i="16"/>
  <c r="F30" i="16"/>
  <c r="I30" i="16"/>
  <c r="P8" i="16"/>
  <c r="J30" i="16"/>
  <c r="P26" i="16"/>
  <c r="P19" i="14"/>
  <c r="C30" i="14"/>
  <c r="N30" i="14"/>
  <c r="P26" i="14"/>
  <c r="P19" i="15"/>
  <c r="E30" i="14"/>
  <c r="M30" i="14"/>
  <c r="C30" i="16"/>
  <c r="P19" i="16"/>
  <c r="P19" i="12"/>
  <c r="E30" i="15"/>
  <c r="F30" i="15"/>
  <c r="P17" i="14"/>
  <c r="C26" i="15"/>
  <c r="P26" i="15" s="1"/>
  <c r="P17" i="15"/>
  <c r="P17" i="12"/>
  <c r="N25" i="12"/>
  <c r="P25" i="12" s="1"/>
  <c r="P17" i="16"/>
  <c r="E29" i="12"/>
  <c r="N29" i="12" l="1"/>
  <c r="P29" i="12" s="1"/>
  <c r="P30" i="16"/>
  <c r="C3" i="13" s="1"/>
  <c r="P30" i="14"/>
  <c r="C30" i="15"/>
  <c r="P3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déduire de son salaire à partie de Mars 500£/mois</t>
        </r>
      </text>
    </comment>
  </commentList>
</comments>
</file>

<file path=xl/sharedStrings.xml><?xml version="1.0" encoding="utf-8"?>
<sst xmlns="http://schemas.openxmlformats.org/spreadsheetml/2006/main" count="152" uniqueCount="45">
  <si>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</si>
  <si>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</si>
  <si>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</si>
  <si>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</si>
  <si>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</si>
  <si>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</si>
  <si>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</si>
  <si>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</si>
  <si>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</si>
  <si>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</si>
  <si>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</si>
  <si>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</si>
  <si>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</si>
  <si>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</si>
  <si>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</si>
  <si>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</si>
  <si>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</si>
  <si>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</si>
  <si>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</si>
  <si>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</si>
  <si>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</si>
  <si>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</si>
  <si>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</si>
  <si>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</si>
  <si>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</si>
  <si>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</si>
  <si>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</si>
  <si>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</si>
  <si>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</si>
  <si>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</si>
  <si>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</si>
  <si>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</si>
  <si>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</si>
  <si>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</si>
  <si>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</si>
  <si>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</si>
  <si>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</si>
  <si>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</si>
  <si>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</si>
  <si>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</si>
  <si>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</si>
  <si>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</si>
  <si>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</si>
  <si>
    <t>TJM (Decembre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</si>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</sst>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E36" sqref="E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3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3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workbookViewId="0">
      <selection activeCell="L22" sqref="L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3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3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3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3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3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0"/>
  <sheetViews>
    <sheetView workbookViewId="0">
      <selection activeCell="I26" sqref="I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14</v>
      </c>
      <c r="J6" s="37"/>
      <c r="K6" s="37"/>
      <c r="L6" s="37"/>
      <c r="M6" s="37"/>
      <c r="N6" s="37">
        <v>11</v>
      </c>
      <c r="O6" s="36"/>
      <c r="P6" s="57">
        <f>SUM(C6:N6)</f>
        <v>139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>
        <v>23</v>
      </c>
      <c r="H7" s="37">
        <v>20</v>
      </c>
      <c r="I7" s="37">
        <v>23</v>
      </c>
      <c r="J7" s="37"/>
      <c r="K7" s="37"/>
      <c r="L7" s="37"/>
      <c r="M7" s="37"/>
      <c r="N7" s="37">
        <v>11</v>
      </c>
      <c r="O7" s="36"/>
      <c r="P7" s="57">
        <f>SUM(C7:N7)</f>
        <v>160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4</v>
      </c>
      <c r="H8" s="61">
        <f t="shared" si="0"/>
        <v>1</v>
      </c>
      <c r="I8" s="61">
        <f t="shared" si="0"/>
        <v>9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21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23</v>
      </c>
      <c r="H11" s="11">
        <v>20</v>
      </c>
      <c r="I11" s="11">
        <v>23</v>
      </c>
      <c r="J11" s="11"/>
      <c r="K11" s="11"/>
      <c r="L11" s="11"/>
      <c r="M11" s="11"/>
      <c r="N11" s="11">
        <v>11</v>
      </c>
      <c r="P11" s="58">
        <f>SUM(C11:N11)</f>
        <v>160</v>
      </c>
    </row>
    <row r="12" spans="2:16" x14ac:dyDescent="0.3">
      <c r="B12" s="9" t="s">
        <v>16</v>
      </c>
      <c r="C12" s="12"/>
      <c r="D12" s="12">
        <v>1</v>
      </c>
      <c r="E12" s="12">
        <v>1</v>
      </c>
      <c r="F12" s="12"/>
      <c r="G12" s="12"/>
      <c r="H12" s="12">
        <v>12.5</v>
      </c>
      <c r="I12" s="12">
        <v>10</v>
      </c>
      <c r="J12" s="12"/>
      <c r="K12" s="12"/>
      <c r="L12" s="12"/>
      <c r="M12" s="12"/>
      <c r="N12" s="12"/>
      <c r="P12" s="58">
        <f>SUM(C12:N12)</f>
        <v>24.5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>
        <f>G11*Params!$C$5*(1-Params!$C$3)-Params!$C$4</f>
        <v>9447</v>
      </c>
      <c r="H17" s="10">
        <f>H11*Params!$C$5*(1-Params!$C$3)-Params!$C$4</f>
        <v>8205</v>
      </c>
      <c r="I17" s="10">
        <f>I11*Params!$C$5*(1-Params!$C$3)-Params!$C$4</f>
        <v>9447</v>
      </c>
      <c r="J17" s="10"/>
      <c r="K17" s="10"/>
      <c r="L17" s="10"/>
      <c r="M17" s="10"/>
      <c r="N17" s="10">
        <f>N11*Params!$C$6*(1-Params!$C$3)-Params!$C$4</f>
        <v>5491</v>
      </c>
      <c r="O17" s="4"/>
      <c r="P17" s="41">
        <f>SUM(C17:N17)</f>
        <v>66652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13047</v>
      </c>
      <c r="H19" s="28">
        <f t="shared" si="1"/>
        <v>8205</v>
      </c>
      <c r="I19" s="28">
        <f t="shared" si="1"/>
        <v>9447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5491</v>
      </c>
      <c r="O19" s="5"/>
      <c r="P19" s="42">
        <f>SUM(C19:O19)</f>
        <v>71152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>
        <v>4956.47</v>
      </c>
      <c r="H22" s="10">
        <v>7896.72</v>
      </c>
      <c r="I22" s="10">
        <v>9374.68</v>
      </c>
      <c r="J22" s="10"/>
      <c r="K22" s="10"/>
      <c r="L22" s="10"/>
      <c r="M22" s="10"/>
      <c r="N22" s="10">
        <v>3262.86</v>
      </c>
      <c r="O22" s="4"/>
      <c r="P22" s="43">
        <f>SUM(C22:N22)</f>
        <v>45816.61</v>
      </c>
    </row>
    <row r="23" spans="2:16" x14ac:dyDescent="0.3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>
        <f>1123.62+1924.27</f>
        <v>3047.89</v>
      </c>
      <c r="H23" s="10">
        <f>1783.37+5143.07</f>
        <v>6926.44</v>
      </c>
      <c r="I23" s="10">
        <f>1462.12+2936.57</f>
        <v>4398.6900000000005</v>
      </c>
      <c r="J23" s="10"/>
      <c r="K23" s="10"/>
      <c r="L23" s="10"/>
      <c r="M23" s="10"/>
      <c r="N23" s="10">
        <f>681.61+1347.89</f>
        <v>2029.5</v>
      </c>
      <c r="O23" s="4"/>
      <c r="P23" s="43">
        <f>SUM(C23:N23)</f>
        <v>28501.96</v>
      </c>
    </row>
    <row r="24" spans="2:16" x14ac:dyDescent="0.3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3">
      <c r="B25" s="9" t="s">
        <v>42</v>
      </c>
      <c r="C25" s="10"/>
      <c r="D25" s="10"/>
      <c r="E25" s="10">
        <v>1232.5</v>
      </c>
      <c r="F25" s="10"/>
      <c r="G25" s="10"/>
      <c r="H25" s="10">
        <v>1874.17</v>
      </c>
      <c r="I25" s="10"/>
      <c r="J25" s="10"/>
      <c r="K25" s="10"/>
      <c r="L25" s="10"/>
      <c r="M25" s="10"/>
      <c r="N25" s="10"/>
      <c r="O25" s="4"/>
      <c r="P25" s="43">
        <f>SUM(C25:N25)</f>
        <v>3106.67</v>
      </c>
    </row>
    <row r="26" spans="2:16" x14ac:dyDescent="0.3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8004.3600000000006</v>
      </c>
      <c r="H26" s="44">
        <f t="shared" si="2"/>
        <v>16697.330000000002</v>
      </c>
      <c r="I26" s="44">
        <f t="shared" si="2"/>
        <v>13773.37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5292.3600000000006</v>
      </c>
      <c r="O26" s="4"/>
      <c r="P26" s="60">
        <f>SUM(C26:N26)</f>
        <v>80425.240000000005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/>
      <c r="D28" s="64">
        <v>500</v>
      </c>
      <c r="E28" s="64">
        <v>500</v>
      </c>
      <c r="F28" s="64">
        <v>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1500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5042.6399999999994</v>
      </c>
      <c r="H30" s="47">
        <f t="shared" si="3"/>
        <v>-8492.3300000000017</v>
      </c>
      <c r="I30" s="47">
        <f t="shared" si="3"/>
        <v>-4326.3700000000008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198.63999999999942</v>
      </c>
      <c r="P30" s="59">
        <f>SUM(C30:O30)</f>
        <v>-9273.2400000000034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0"/>
  <sheetViews>
    <sheetView workbookViewId="0">
      <selection activeCell="H24" sqref="H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>
        <v>22</v>
      </c>
      <c r="D7" s="37">
        <v>20</v>
      </c>
      <c r="E7" s="37">
        <v>21</v>
      </c>
      <c r="F7" s="37">
        <v>21</v>
      </c>
      <c r="G7" s="37">
        <v>19</v>
      </c>
      <c r="H7" s="37">
        <v>20</v>
      </c>
      <c r="I7" s="37"/>
      <c r="J7" s="37"/>
      <c r="K7" s="37"/>
      <c r="L7" s="37"/>
      <c r="M7" s="37"/>
      <c r="N7" s="37"/>
      <c r="O7" s="36"/>
      <c r="P7" s="57">
        <f>SUM(C7:N7)</f>
        <v>123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2</v>
      </c>
      <c r="F8" s="61">
        <f t="shared" si="0"/>
        <v>2</v>
      </c>
      <c r="G8" s="61">
        <f t="shared" si="0"/>
        <v>0</v>
      </c>
      <c r="H8" s="61">
        <f t="shared" si="0"/>
        <v>1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19</v>
      </c>
      <c r="H11" s="11">
        <v>20</v>
      </c>
      <c r="I11" s="11"/>
      <c r="J11" s="11"/>
      <c r="K11" s="11"/>
      <c r="L11" s="11"/>
      <c r="M11" s="11"/>
      <c r="N11" s="11"/>
      <c r="P11" s="58">
        <f>SUM(C11:N11)</f>
        <v>123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11057</v>
      </c>
      <c r="D17" s="10">
        <f>D11*Params!$C$6*(1-Params!$C$3)-Params!$C$4</f>
        <v>10045</v>
      </c>
      <c r="E17" s="10">
        <f>E11*Params!$C$6*(1-Params!$C$3)-Params!$C$4</f>
        <v>10551</v>
      </c>
      <c r="F17" s="10">
        <f>F11*Params!$C$6*(1-Params!$C$3)-Params!$C$4</f>
        <v>10551</v>
      </c>
      <c r="G17" s="10">
        <f>G11*Params!$C$6*(1-Params!$C$3)-Params!$C$4</f>
        <v>9539</v>
      </c>
      <c r="H17" s="10">
        <f>H11*Params!$C$6*(1-Params!$C$3)-Params!$C$4</f>
        <v>10045</v>
      </c>
      <c r="I17" s="10"/>
      <c r="J17" s="10"/>
      <c r="K17" s="10"/>
      <c r="L17" s="10"/>
      <c r="M17" s="10"/>
      <c r="N17" s="10"/>
      <c r="O17" s="4"/>
      <c r="P17" s="41">
        <f>SUM(C17:N17)</f>
        <v>61788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11057</v>
      </c>
      <c r="D19" s="28">
        <f t="shared" si="1"/>
        <v>10045</v>
      </c>
      <c r="E19" s="28">
        <f t="shared" si="1"/>
        <v>10551</v>
      </c>
      <c r="F19" s="28">
        <f t="shared" si="1"/>
        <v>10551</v>
      </c>
      <c r="G19" s="28">
        <f t="shared" si="1"/>
        <v>9539</v>
      </c>
      <c r="H19" s="28">
        <f t="shared" si="1"/>
        <v>10045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61788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5794.33</v>
      </c>
      <c r="D22" s="10">
        <v>5794.33</v>
      </c>
      <c r="E22" s="10">
        <v>5294.33</v>
      </c>
      <c r="F22" s="10">
        <v>3294.33</v>
      </c>
      <c r="G22" s="10">
        <v>5294.33</v>
      </c>
      <c r="H22" s="10">
        <v>5294.33</v>
      </c>
      <c r="I22" s="10"/>
      <c r="J22" s="10"/>
      <c r="K22" s="10"/>
      <c r="L22" s="10"/>
      <c r="M22" s="10"/>
      <c r="N22" s="10"/>
      <c r="O22" s="4"/>
      <c r="P22" s="43">
        <f>SUM(C22:N22)</f>
        <v>30765.980000000003</v>
      </c>
    </row>
    <row r="23" spans="2:16" x14ac:dyDescent="0.3">
      <c r="B23" s="9" t="s">
        <v>8</v>
      </c>
      <c r="C23" s="10">
        <f t="shared" ref="C23:H23" si="2">1194.41+2396.72</f>
        <v>3591.13</v>
      </c>
      <c r="D23" s="10">
        <f t="shared" si="2"/>
        <v>3591.13</v>
      </c>
      <c r="E23" s="10">
        <f t="shared" si="2"/>
        <v>3591.13</v>
      </c>
      <c r="F23" s="10">
        <f t="shared" si="2"/>
        <v>3591.13</v>
      </c>
      <c r="G23" s="10">
        <f t="shared" si="2"/>
        <v>3591.13</v>
      </c>
      <c r="H23" s="10">
        <f t="shared" si="2"/>
        <v>3591.13</v>
      </c>
      <c r="I23" s="10"/>
      <c r="J23" s="10"/>
      <c r="K23" s="10"/>
      <c r="L23" s="10"/>
      <c r="M23" s="10"/>
      <c r="N23" s="10"/>
      <c r="O23" s="4"/>
      <c r="P23" s="43">
        <f>SUM(C23:N23)</f>
        <v>21546.780000000002</v>
      </c>
    </row>
    <row r="24" spans="2:16" x14ac:dyDescent="0.3">
      <c r="B24" s="54" t="s">
        <v>38</v>
      </c>
      <c r="C24" s="55"/>
      <c r="D24" s="55">
        <v>3000</v>
      </c>
      <c r="E24" s="55"/>
      <c r="F24" s="55">
        <v>2000</v>
      </c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5000</v>
      </c>
    </row>
    <row r="25" spans="2:16" x14ac:dyDescent="0.3">
      <c r="B25" s="9" t="s">
        <v>42</v>
      </c>
      <c r="C25" s="10"/>
      <c r="D25" s="10">
        <v>1232.5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3">
      <c r="B26" s="8" t="s">
        <v>3</v>
      </c>
      <c r="C26" s="44">
        <f>SUM(C22:C24)</f>
        <v>9385.4599999999991</v>
      </c>
      <c r="D26" s="44">
        <f t="shared" ref="D26:N26" si="3">SUM(D22:D25)</f>
        <v>13617.96</v>
      </c>
      <c r="E26" s="44">
        <f t="shared" si="3"/>
        <v>8885.4599999999991</v>
      </c>
      <c r="F26" s="44">
        <f t="shared" si="3"/>
        <v>8885.4599999999991</v>
      </c>
      <c r="G26" s="44">
        <f t="shared" si="3"/>
        <v>8885.4599999999991</v>
      </c>
      <c r="H26" s="44">
        <f t="shared" si="3"/>
        <v>8885.4599999999991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58545.259999999995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/>
      <c r="D28" s="64"/>
      <c r="E28" s="64">
        <v>500</v>
      </c>
      <c r="F28" s="64">
        <v>2500</v>
      </c>
      <c r="G28" s="64">
        <v>500</v>
      </c>
      <c r="H28" s="64">
        <v>500</v>
      </c>
      <c r="I28" s="64"/>
      <c r="J28" s="64"/>
      <c r="K28" s="64"/>
      <c r="L28" s="64"/>
      <c r="M28" s="64"/>
      <c r="N28" s="64"/>
      <c r="P28" s="65">
        <f>SUM(C28:N28)</f>
        <v>4000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C19-C26</f>
        <v>1671.5400000000009</v>
      </c>
      <c r="D30" s="47">
        <f t="shared" si="4"/>
        <v>-3572.9599999999991</v>
      </c>
      <c r="E30" s="47">
        <f t="shared" si="4"/>
        <v>1665.5400000000009</v>
      </c>
      <c r="F30" s="47">
        <f t="shared" si="4"/>
        <v>1665.5400000000009</v>
      </c>
      <c r="G30" s="47">
        <f t="shared" si="4"/>
        <v>653.54000000000087</v>
      </c>
      <c r="H30" s="47">
        <f t="shared" si="4"/>
        <v>1159.5400000000009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0</v>
      </c>
      <c r="P30" s="59">
        <f>SUM(C30:O30)</f>
        <v>3242.7400000000052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40</v>
      </c>
      <c r="C5" s="33">
        <v>450</v>
      </c>
    </row>
    <row r="6" spans="2:3" x14ac:dyDescent="0.3">
      <c r="B6" s="33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'2024'!N30+'2025'!P30</f>
        <v>3441.3800000000047</v>
      </c>
    </row>
    <row r="4" spans="2:3" ht="16.95" customHeight="1" x14ac:dyDescent="0.3">
      <c r="B4" s="38" t="s">
        <v>37</v>
      </c>
      <c r="C4" s="40">
        <f>'2024'!N12+'2025'!P12</f>
        <v>0</v>
      </c>
    </row>
    <row r="5" spans="2:3" x14ac:dyDescent="0.3">
      <c r="B5" t="s">
        <v>44</v>
      </c>
      <c r="C5">
        <f>(2.08*6)+1.04-C4</f>
        <v>13.52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129</vt:i4>
      </vt:variant>
    </vt:vector>
  </HeadingPairs>
  <TitlesOfParts>
    <vt:vector size="135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2025-07-09T08:47:25Z</dcterms:modified>
</cp:coreProperties>
</file>