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56B1977C-E3D0-4F3C-BA40-748F9A8BADAA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6"/>
  <c r="H17" i="16"/>
  <c r="G23" i="16" l="1"/>
  <c r="G17" i="16"/>
  <c r="F23" i="16" l="1"/>
  <c r="F17" i="16"/>
  <c r="F26" i="16" l="1"/>
  <c r="G26" i="16"/>
  <c r="H26" i="16"/>
  <c r="H28" i="16" s="1"/>
  <c r="I26" i="16"/>
  <c r="J26" i="16"/>
  <c r="K26" i="16"/>
  <c r="L26" i="16"/>
  <c r="M26" i="16"/>
  <c r="P31" i="16"/>
  <c r="P30" i="16"/>
  <c r="P33" i="16" s="1"/>
  <c r="N26" i="16"/>
  <c r="D26" i="16"/>
  <c r="P25" i="16"/>
  <c r="P24" i="16"/>
  <c r="E23" i="16"/>
  <c r="E26" i="16" s="1"/>
  <c r="D23" i="16"/>
  <c r="C23" i="16"/>
  <c r="C26" i="16" s="1"/>
  <c r="P22" i="16"/>
  <c r="N19" i="16"/>
  <c r="N28" i="16" s="1"/>
  <c r="M19" i="16"/>
  <c r="L19" i="16"/>
  <c r="K19" i="16"/>
  <c r="J19" i="16"/>
  <c r="I19" i="16"/>
  <c r="H19" i="16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C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D19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J27" i="15" s="1"/>
  <c r="I17" i="15"/>
  <c r="I19" i="15" s="1"/>
  <c r="I27" i="15" s="1"/>
  <c r="H17" i="15"/>
  <c r="H19" i="15" s="1"/>
  <c r="G17" i="15"/>
  <c r="G19" i="15" s="1"/>
  <c r="F17" i="15"/>
  <c r="F19" i="15" s="1"/>
  <c r="E17" i="15"/>
  <c r="E19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N25" i="14"/>
  <c r="I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K25" i="14" s="1"/>
  <c r="J23" i="14"/>
  <c r="P23" i="14" s="1"/>
  <c r="P22" i="14"/>
  <c r="N19" i="14"/>
  <c r="I19" i="14"/>
  <c r="H19" i="14"/>
  <c r="H27" i="14" s="1"/>
  <c r="G19" i="14"/>
  <c r="F19" i="14"/>
  <c r="E19" i="14"/>
  <c r="D19" i="14"/>
  <c r="C19" i="14"/>
  <c r="C27" i="14" s="1"/>
  <c r="P18" i="14"/>
  <c r="N17" i="14"/>
  <c r="M17" i="14"/>
  <c r="M19" i="14" s="1"/>
  <c r="M27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7" i="14" l="1"/>
  <c r="P17" i="16"/>
  <c r="L28" i="16"/>
  <c r="E27" i="14"/>
  <c r="K27" i="14"/>
  <c r="L27" i="14"/>
  <c r="D27" i="14"/>
  <c r="J25" i="14"/>
  <c r="G28" i="16"/>
  <c r="J27" i="14"/>
  <c r="P19" i="14"/>
  <c r="G27" i="14"/>
  <c r="P8" i="15"/>
  <c r="P8" i="14"/>
  <c r="N27" i="15"/>
  <c r="P23" i="15"/>
  <c r="J28" i="16"/>
  <c r="P25" i="14"/>
  <c r="G27" i="15"/>
  <c r="P8" i="16"/>
  <c r="P17" i="15"/>
  <c r="F27" i="15"/>
  <c r="I27" i="14"/>
  <c r="P27" i="14" s="1"/>
  <c r="H27" i="15"/>
  <c r="C19" i="15"/>
  <c r="C27" i="15" s="1"/>
  <c r="P25" i="15"/>
  <c r="D28" i="16"/>
  <c r="K28" i="16"/>
  <c r="P34" i="16"/>
  <c r="C4" i="13"/>
  <c r="M28" i="16"/>
  <c r="F28" i="16"/>
  <c r="I28" i="16"/>
  <c r="P26" i="16"/>
  <c r="E27" i="15"/>
  <c r="M27" i="15"/>
  <c r="L27" i="15"/>
  <c r="C28" i="16"/>
  <c r="D27" i="15"/>
  <c r="F27" i="14"/>
  <c r="P17" i="14"/>
  <c r="P23" i="16"/>
  <c r="E19" i="16"/>
  <c r="E28" i="16" s="1"/>
  <c r="P19" i="16" l="1"/>
  <c r="P19" i="15"/>
  <c r="P27" i="15"/>
  <c r="P28" i="16"/>
  <c r="C3" i="13" s="1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<sst xmlns="http://schemas.openxmlformats.org/spreadsheetml/2006/main" count="124" uniqueCount="47">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</sst>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B23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">
      <c r="N32" s="54" t="s">
        <v>42</v>
      </c>
      <c r="P32" s="61">
        <f>(P29*0.394) + 1515</f>
        <v>6692.16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opLeftCell="A7"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4" max="14" width="18.5546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19.5</v>
      </c>
      <c r="E7" s="37">
        <v>20</v>
      </c>
      <c r="F7" s="37">
        <v>17</v>
      </c>
      <c r="G7" s="37">
        <v>19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117.5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-2</v>
      </c>
      <c r="G8" s="63">
        <f t="shared" si="0"/>
        <v>0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19.5</v>
      </c>
      <c r="E11" s="11">
        <v>20</v>
      </c>
      <c r="F11" s="11">
        <v>17</v>
      </c>
      <c r="G11" s="11">
        <v>19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117.5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>
        <f>F11*Params!$C$6*(1-Params!$C$3)-Params!$C$4</f>
        <v>7901.4000000000005</v>
      </c>
      <c r="G17" s="10">
        <f>G11*Params!$C$6*(1-Params!$C$3)-Params!$C$4</f>
        <v>8839.8000000000011</v>
      </c>
      <c r="H17" s="10">
        <f>H11*Params!$C$6*(1-Params!$C$3)-Params!$C$4</f>
        <v>9309</v>
      </c>
      <c r="I17" s="10"/>
      <c r="J17" s="10"/>
      <c r="K17" s="10"/>
      <c r="L17" s="10"/>
      <c r="M17" s="10"/>
      <c r="N17" s="10"/>
      <c r="O17" s="4"/>
      <c r="P17" s="41">
        <f>SUM(C17:N17)</f>
        <v>54681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9309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54681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4949.22</v>
      </c>
      <c r="D22" s="10">
        <v>4949.22</v>
      </c>
      <c r="E22" s="10">
        <v>4949.22</v>
      </c>
      <c r="F22" s="10">
        <v>4949.22</v>
      </c>
      <c r="G22" s="10">
        <v>4949.22</v>
      </c>
      <c r="H22" s="10">
        <v>4949.22</v>
      </c>
      <c r="I22" s="10"/>
      <c r="J22" s="10"/>
      <c r="K22" s="10"/>
      <c r="L22" s="10"/>
      <c r="M22" s="10"/>
      <c r="N22" s="10"/>
      <c r="O22" s="4"/>
      <c r="P22" s="43">
        <f>SUM(C22:N22)</f>
        <v>29695.320000000003</v>
      </c>
    </row>
    <row r="23" spans="2:16" x14ac:dyDescent="0.3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>
        <f>1096.32+3029.74</f>
        <v>4126.0599999999995</v>
      </c>
      <c r="G23" s="10">
        <f>1096.32+2128.1</f>
        <v>3224.42</v>
      </c>
      <c r="H23" s="10">
        <f>1096.32+2121.19</f>
        <v>3217.51</v>
      </c>
      <c r="I23" s="10"/>
      <c r="J23" s="10"/>
      <c r="K23" s="10"/>
      <c r="L23" s="10"/>
      <c r="M23" s="10"/>
      <c r="N23" s="10"/>
      <c r="O23" s="4"/>
      <c r="P23" s="43">
        <f>SUM(C23:N23)</f>
        <v>19323.2</v>
      </c>
    </row>
    <row r="24" spans="2:16" x14ac:dyDescent="0.3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>
        <v>501.88</v>
      </c>
      <c r="G24" s="10">
        <v>549.16</v>
      </c>
      <c r="H24" s="10">
        <v>572.79999999999995</v>
      </c>
      <c r="I24" s="10"/>
      <c r="J24" s="10"/>
      <c r="K24" s="10"/>
      <c r="L24" s="10"/>
      <c r="M24" s="10"/>
      <c r="N24" s="10"/>
      <c r="O24" s="4"/>
      <c r="P24" s="43">
        <f>SUM(C24:N24)</f>
        <v>3389.5199999999995</v>
      </c>
    </row>
    <row r="25" spans="2:16" x14ac:dyDescent="0.3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3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9577.159999999998</v>
      </c>
      <c r="G26" s="44">
        <f t="shared" si="2"/>
        <v>8722.8000000000011</v>
      </c>
      <c r="H26" s="44">
        <f t="shared" si="2"/>
        <v>8739.5300000000007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52558.04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-1675.7599999999975</v>
      </c>
      <c r="G28" s="47">
        <f t="shared" si="4"/>
        <v>117</v>
      </c>
      <c r="H28" s="47">
        <f t="shared" si="4"/>
        <v>569.46999999999935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2122.9600000000019</v>
      </c>
    </row>
    <row r="30" spans="2:16" x14ac:dyDescent="0.3">
      <c r="B30" s="62" t="s">
        <v>37</v>
      </c>
      <c r="C30" s="54">
        <v>1320</v>
      </c>
      <c r="D30" s="54">
        <v>1200</v>
      </c>
      <c r="E30" s="54">
        <v>1200</v>
      </c>
      <c r="F30" s="54">
        <v>1020</v>
      </c>
      <c r="G30" s="54">
        <v>1140</v>
      </c>
      <c r="H30" s="54">
        <v>1200</v>
      </c>
      <c r="I30" s="54"/>
      <c r="J30" s="54"/>
      <c r="K30" s="54"/>
      <c r="L30" s="54"/>
      <c r="M30" s="54"/>
      <c r="N30" s="54"/>
      <c r="P30" s="61">
        <f>SUM(C30:N30)</f>
        <v>7080</v>
      </c>
    </row>
    <row r="31" spans="2:16" x14ac:dyDescent="0.3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>
        <v>501.88</v>
      </c>
      <c r="G31" s="54">
        <v>549.16</v>
      </c>
      <c r="H31" s="54">
        <v>572.79999999999995</v>
      </c>
      <c r="I31" s="54"/>
      <c r="J31" s="54"/>
      <c r="K31" s="54"/>
      <c r="L31" s="54"/>
      <c r="M31" s="54"/>
      <c r="N31" s="54"/>
      <c r="P31" s="61">
        <f>SUM(C31:N31)</f>
        <v>3389.5199999999995</v>
      </c>
    </row>
    <row r="33" spans="14:16" x14ac:dyDescent="0.3">
      <c r="N33" s="54" t="s">
        <v>42</v>
      </c>
      <c r="P33" s="61">
        <f>(P30*0.394) + 1515</f>
        <v>4304.5200000000004</v>
      </c>
    </row>
    <row r="34" spans="14:16" x14ac:dyDescent="0.3">
      <c r="N34" s="54" t="s">
        <v>43</v>
      </c>
      <c r="P34" s="61">
        <f>P33-P31</f>
        <v>915.00000000000091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6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7" ht="16.95" customHeight="1" x14ac:dyDescent="0.3">
      <c r="B2" s="71" t="s">
        <v>33</v>
      </c>
      <c r="C2" s="71"/>
    </row>
    <row r="3" spans="2:7" ht="16.95" customHeight="1" x14ac:dyDescent="0.3">
      <c r="B3" s="38" t="s">
        <v>34</v>
      </c>
      <c r="C3" s="39">
        <f>('2023'!P27)+'2024'!P27+'2025'!P28</f>
        <v>8166.3600000000079</v>
      </c>
    </row>
    <row r="4" spans="2:7" ht="16.95" customHeight="1" x14ac:dyDescent="0.3">
      <c r="B4" s="38" t="s">
        <v>39</v>
      </c>
      <c r="C4" s="40">
        <f>('2023'!P12)+'2024'!P12+'2025'!P12</f>
        <v>35.5</v>
      </c>
    </row>
    <row r="5" spans="2:7" x14ac:dyDescent="0.3">
      <c r="B5" s="38" t="s">
        <v>45</v>
      </c>
      <c r="C5" s="40">
        <f>(2.08*23)-C4</f>
        <v>12.340000000000003</v>
      </c>
    </row>
    <row r="6" spans="2:7" x14ac:dyDescent="0.3">
      <c r="G6" s="66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2025-07-08T13:27:11Z</dcterms:modified>
</cp:coreProperties>
</file>