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AB801492-EF05-43DE-BC62-202D67619AD7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KM" localSheetId="0">'2025'!$B$24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26" i="14" l="1"/>
  <c r="H23" i="14"/>
  <c r="H17" i="14"/>
  <c r="G17" i="14" l="1"/>
  <c r="G23" i="14"/>
  <c r="C5" i="13"/>
  <c r="F23" i="14" l="1"/>
  <c r="F17" i="14"/>
  <c r="D23" i="14" l="1"/>
  <c r="D26" i="14" s="1"/>
  <c r="D17" i="14"/>
  <c r="D19" i="14" s="1"/>
  <c r="D8" i="14"/>
  <c r="P31" i="14"/>
  <c r="P30" i="14"/>
  <c r="N26" i="14"/>
  <c r="M26" i="14"/>
  <c r="L26" i="14"/>
  <c r="K26" i="14"/>
  <c r="J26" i="14"/>
  <c r="I26" i="14"/>
  <c r="G26" i="14"/>
  <c r="F26" i="14"/>
  <c r="P24" i="14"/>
  <c r="E23" i="14"/>
  <c r="E26" i="14" s="1"/>
  <c r="C26" i="14"/>
  <c r="P22" i="14"/>
  <c r="N19" i="14"/>
  <c r="M19" i="14"/>
  <c r="L19" i="14"/>
  <c r="K19" i="14"/>
  <c r="J19" i="14"/>
  <c r="I19" i="14"/>
  <c r="H19" i="14"/>
  <c r="G19" i="14"/>
  <c r="F19" i="14"/>
  <c r="P18" i="14"/>
  <c r="E17" i="14"/>
  <c r="E19" i="14" s="1"/>
  <c r="C19" i="14"/>
  <c r="P14" i="14"/>
  <c r="P13" i="14"/>
  <c r="P12" i="14"/>
  <c r="C4" i="13" s="1"/>
  <c r="C6" i="13" s="1"/>
  <c r="P11" i="14"/>
  <c r="N8" i="14"/>
  <c r="M8" i="14"/>
  <c r="L8" i="14"/>
  <c r="K8" i="14"/>
  <c r="J8" i="14"/>
  <c r="I8" i="14"/>
  <c r="H8" i="14"/>
  <c r="G8" i="14"/>
  <c r="F8" i="14"/>
  <c r="E8" i="14"/>
  <c r="C8" i="14"/>
  <c r="P7" i="14"/>
  <c r="P6" i="14"/>
  <c r="J28" i="14" l="1"/>
  <c r="G28" i="14"/>
  <c r="F28" i="14"/>
  <c r="C28" i="14"/>
  <c r="K28" i="14"/>
  <c r="D28" i="14"/>
  <c r="M28" i="14"/>
  <c r="E28" i="14"/>
  <c r="N28" i="14"/>
  <c r="P8" i="14"/>
  <c r="L28" i="14"/>
  <c r="H28" i="14"/>
  <c r="P26" i="14"/>
  <c r="I28" i="14"/>
  <c r="P17" i="14"/>
  <c r="P23" i="14"/>
  <c r="P19" i="14"/>
  <c r="P28" i="14" l="1"/>
  <c r="C3" i="13" s="1"/>
</calcChain>
</file>

<file path=xl/sharedStrings.xml><?xml version="1.0" encoding="utf-8"?>
<sst xmlns="http://schemas.openxmlformats.org/spreadsheetml/2006/main" count="46" uniqueCount="44">
  <si>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</si>
  <si>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</si>
  <si>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</si>
  <si>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</si>
  <si>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</si>
  <si>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</si>
  <si>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</si>
  <si>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</si>
  <si>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</si>
  <si>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</si>
  <si>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</si>
  <si>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</si>
  <si>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</si>
  <si>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</si>
  <si>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</si>
  <si>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</si>
  <si>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</si>
  <si>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</si>
  <si>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</si>
  <si>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</si>
  <si>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</si>
  <si>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</si>
  <si>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</si>
  <si>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</si>
  <si>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</si>
  <si>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</si>
  <si>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</si>
  <si>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</si>
  <si>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</si>
  <si>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</si>
  <si>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</si>
  <si>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</si>
  <si>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</si>
  <si>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</si>
  <si>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</si>
  <si>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</si>
  <si>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</si>
  <si>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</si>
  <si>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</si>
  <si>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</si>
  <si>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</si>
  <si>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</si>
  <si>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Congé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</si>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</sst>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5" borderId="0" xfId="0" applyFont="1" applyFill="1"/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4" borderId="2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workbookViewId="0">
      <selection activeCell="H31" sqref="H31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13</v>
      </c>
      <c r="E6" s="35">
        <v>19</v>
      </c>
      <c r="F6" s="37">
        <v>19</v>
      </c>
      <c r="G6" s="37">
        <v>19</v>
      </c>
      <c r="H6" s="37">
        <v>19</v>
      </c>
      <c r="I6" s="37"/>
      <c r="J6" s="37"/>
      <c r="K6" s="37"/>
      <c r="L6" s="37"/>
      <c r="M6" s="37"/>
      <c r="N6" s="37"/>
      <c r="O6" s="36"/>
      <c r="P6" s="57">
        <f>SUM(C6:N6)</f>
        <v>89</v>
      </c>
    </row>
    <row r="7" spans="2:16" x14ac:dyDescent="0.3">
      <c r="B7" s="9" t="s">
        <v>21</v>
      </c>
      <c r="C7" s="37"/>
      <c r="D7" s="37">
        <v>13</v>
      </c>
      <c r="E7" s="37">
        <v>21</v>
      </c>
      <c r="F7" s="37">
        <v>21</v>
      </c>
      <c r="G7" s="37">
        <v>17</v>
      </c>
      <c r="H7" s="37">
        <v>14.5</v>
      </c>
      <c r="I7" s="37"/>
      <c r="J7" s="37"/>
      <c r="K7" s="37"/>
      <c r="L7" s="37"/>
      <c r="M7" s="37"/>
      <c r="N7" s="37"/>
      <c r="O7" s="36"/>
      <c r="P7" s="57">
        <f>SUM(C7:N7)</f>
        <v>86.5</v>
      </c>
    </row>
    <row r="8" spans="2:16" x14ac:dyDescent="0.3">
      <c r="B8" s="18" t="s">
        <v>22</v>
      </c>
      <c r="C8" s="63">
        <f>C7-C6</f>
        <v>0</v>
      </c>
      <c r="D8" s="63">
        <f>D7-D6</f>
        <v>0</v>
      </c>
      <c r="E8" s="63">
        <f t="shared" ref="E8:N8" si="0">E7-E6</f>
        <v>2</v>
      </c>
      <c r="F8" s="63">
        <f t="shared" si="0"/>
        <v>2</v>
      </c>
      <c r="G8" s="63">
        <f t="shared" si="0"/>
        <v>-2</v>
      </c>
      <c r="H8" s="63">
        <f t="shared" si="0"/>
        <v>-4.5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-2.5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13</v>
      </c>
      <c r="E11" s="11">
        <v>21</v>
      </c>
      <c r="F11" s="11">
        <v>21</v>
      </c>
      <c r="G11" s="11">
        <v>17</v>
      </c>
      <c r="H11" s="11">
        <v>14.5</v>
      </c>
      <c r="I11" s="11"/>
      <c r="J11" s="11"/>
      <c r="K11" s="11"/>
      <c r="L11" s="11"/>
      <c r="M11" s="11"/>
      <c r="N11" s="11"/>
      <c r="P11" s="58">
        <f>SUM(C11:N11)</f>
        <v>86.5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>
        <v>5.5</v>
      </c>
      <c r="I12" s="12"/>
      <c r="J12" s="12"/>
      <c r="K12" s="12"/>
      <c r="L12" s="12"/>
      <c r="M12" s="12"/>
      <c r="N12" s="12"/>
      <c r="P12" s="58">
        <f>SUM(C12:N12)</f>
        <v>7.5</v>
      </c>
    </row>
    <row r="13" spans="2:16" x14ac:dyDescent="0.3">
      <c r="B13" s="9" t="s">
        <v>17</v>
      </c>
      <c r="C13" s="12"/>
      <c r="D13" s="12">
        <v>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>
        <v>0.5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0.5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6981.4000000000005</v>
      </c>
      <c r="E17" s="10">
        <f>E11*Params!$C$5*(1-Params!$C$3)-Params!$C$4</f>
        <v>11323.800000000001</v>
      </c>
      <c r="F17" s="10">
        <f>F11*Params!$C$5*(1-Params!$C$3)-Params!$C$4</f>
        <v>11323.800000000001</v>
      </c>
      <c r="G17" s="10">
        <f>G11*Params!$C$5*(1-Params!$C$3)-Params!$C$4</f>
        <v>9152.6</v>
      </c>
      <c r="H17" s="10">
        <f>H11*Params!$C$5*(1-Params!$C$3)-Params!$C$4</f>
        <v>7795.6</v>
      </c>
      <c r="I17" s="10"/>
      <c r="J17" s="10"/>
      <c r="K17" s="10"/>
      <c r="L17" s="10"/>
      <c r="M17" s="10"/>
      <c r="N17" s="10"/>
      <c r="O17" s="4"/>
      <c r="P17" s="41">
        <f>SUM(C17:N17)</f>
        <v>46577.2</v>
      </c>
    </row>
    <row r="18" spans="2:16" x14ac:dyDescent="0.3">
      <c r="B18" s="9" t="s">
        <v>15</v>
      </c>
      <c r="C18" s="10"/>
      <c r="D18" s="10"/>
      <c r="E18" s="10"/>
      <c r="F18" s="10">
        <v>46.52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46.52</v>
      </c>
    </row>
    <row r="19" spans="2:16" x14ac:dyDescent="0.3">
      <c r="B19" s="27" t="s">
        <v>2</v>
      </c>
      <c r="C19" s="28">
        <f>SUM(C17:C18)</f>
        <v>0</v>
      </c>
      <c r="D19" s="28">
        <f>SUM(D17:D18)</f>
        <v>6981.4000000000005</v>
      </c>
      <c r="E19" s="28">
        <f t="shared" ref="E19:N19" si="1">SUM(E17:E18)</f>
        <v>11323.800000000001</v>
      </c>
      <c r="F19" s="28">
        <f t="shared" si="1"/>
        <v>11370.320000000002</v>
      </c>
      <c r="G19" s="28">
        <f t="shared" si="1"/>
        <v>9152.6</v>
      </c>
      <c r="H19" s="28">
        <f t="shared" si="1"/>
        <v>7795.6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46623.72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3538.19</v>
      </c>
      <c r="E22" s="10">
        <v>5901.37</v>
      </c>
      <c r="F22" s="10">
        <v>5901.37</v>
      </c>
      <c r="G22" s="10">
        <v>5901.37</v>
      </c>
      <c r="H22" s="10">
        <v>5901.37</v>
      </c>
      <c r="I22" s="10"/>
      <c r="J22" s="10"/>
      <c r="K22" s="10"/>
      <c r="L22" s="10"/>
      <c r="M22" s="10"/>
      <c r="N22" s="10"/>
      <c r="O22" s="4"/>
      <c r="P22" s="43">
        <f>SUM(C22:N22)</f>
        <v>27143.67</v>
      </c>
    </row>
    <row r="23" spans="2:16" x14ac:dyDescent="0.3">
      <c r="B23" s="9" t="s">
        <v>8</v>
      </c>
      <c r="C23" s="10"/>
      <c r="D23" s="10">
        <f>765.3+1515.71</f>
        <v>2281.0100000000002</v>
      </c>
      <c r="E23" s="10">
        <f>1231.96+2477.33</f>
        <v>3709.29</v>
      </c>
      <c r="F23" s="10">
        <f>1231.96+2477.33</f>
        <v>3709.29</v>
      </c>
      <c r="G23" s="10">
        <f>1231.96+2477.34</f>
        <v>3709.3</v>
      </c>
      <c r="H23" s="10">
        <f>1231.96+2482.59</f>
        <v>3714.55</v>
      </c>
      <c r="I23" s="10"/>
      <c r="J23" s="10"/>
      <c r="K23" s="10"/>
      <c r="L23" s="10"/>
      <c r="M23" s="10"/>
      <c r="N23" s="10"/>
      <c r="O23" s="4"/>
      <c r="P23" s="43">
        <f>SUM(C23:N23)</f>
        <v>17123.439999999999</v>
      </c>
    </row>
    <row r="24" spans="2:16" x14ac:dyDescent="0.3">
      <c r="B24" s="55" t="s">
        <v>40</v>
      </c>
      <c r="C24" s="10"/>
      <c r="D24" s="10">
        <v>446.97</v>
      </c>
      <c r="E24" s="10">
        <v>660.49</v>
      </c>
      <c r="F24" s="10">
        <v>660.49</v>
      </c>
      <c r="G24" s="10">
        <v>553.73</v>
      </c>
      <c r="H24" s="10">
        <v>500.35</v>
      </c>
      <c r="I24" s="10"/>
      <c r="J24" s="10"/>
      <c r="K24" s="10"/>
      <c r="L24" s="10"/>
      <c r="M24" s="10"/>
      <c r="N24" s="10"/>
      <c r="O24" s="4"/>
      <c r="P24" s="43">
        <f>SUM(C24:N24)</f>
        <v>2822.03</v>
      </c>
    </row>
    <row r="25" spans="2:16" x14ac:dyDescent="0.3">
      <c r="B25" s="55" t="s">
        <v>43</v>
      </c>
      <c r="C25" s="71"/>
      <c r="D25" s="71"/>
      <c r="E25" s="71"/>
      <c r="F25" s="71"/>
      <c r="G25" s="71"/>
      <c r="H25" s="71">
        <v>1774.17</v>
      </c>
      <c r="I25" s="71"/>
      <c r="J25" s="71"/>
      <c r="K25" s="71"/>
      <c r="L25" s="71"/>
      <c r="M25" s="71"/>
      <c r="N25" s="71"/>
      <c r="O25" s="4"/>
      <c r="P25" s="43"/>
    </row>
    <row r="26" spans="2:16" x14ac:dyDescent="0.3">
      <c r="B26" s="8" t="s">
        <v>3</v>
      </c>
      <c r="C26" s="44">
        <f>SUM(C22:C24)</f>
        <v>0</v>
      </c>
      <c r="D26" s="44">
        <f>SUM(D22:D24)</f>
        <v>6266.170000000001</v>
      </c>
      <c r="E26" s="44">
        <f t="shared" ref="E26:N26" si="2">SUM(E22:E24)</f>
        <v>10271.15</v>
      </c>
      <c r="F26" s="44">
        <f t="shared" si="2"/>
        <v>10271.15</v>
      </c>
      <c r="G26" s="44">
        <f t="shared" si="2"/>
        <v>10164.4</v>
      </c>
      <c r="H26" s="44">
        <f>SUM(H22:H25)</f>
        <v>11890.44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48863.310000000005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>C19-C26</f>
        <v>0</v>
      </c>
      <c r="D28" s="47">
        <f>D19-D26</f>
        <v>715.22999999999956</v>
      </c>
      <c r="E28" s="47">
        <f t="shared" ref="E28:N28" si="3">E19-E26</f>
        <v>1052.6500000000015</v>
      </c>
      <c r="F28" s="47">
        <f t="shared" si="3"/>
        <v>1099.1700000000019</v>
      </c>
      <c r="G28" s="47">
        <f t="shared" si="3"/>
        <v>-1011.7999999999993</v>
      </c>
      <c r="H28" s="47">
        <f t="shared" si="3"/>
        <v>-4094.84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-2239.5899999999965</v>
      </c>
    </row>
    <row r="30" spans="2:16" x14ac:dyDescent="0.3">
      <c r="B30" s="62" t="s">
        <v>37</v>
      </c>
      <c r="C30" s="54"/>
      <c r="D30" s="54">
        <v>1020.5</v>
      </c>
      <c r="E30" s="54">
        <v>1648.5</v>
      </c>
      <c r="F30" s="54">
        <v>1648.5</v>
      </c>
      <c r="G30" s="54">
        <v>1334.5</v>
      </c>
      <c r="H30" s="54">
        <v>1177.5</v>
      </c>
      <c r="I30" s="54"/>
      <c r="J30" s="54"/>
      <c r="K30" s="54"/>
      <c r="L30" s="54"/>
      <c r="M30" s="54"/>
      <c r="N30" s="54"/>
      <c r="P30" s="61">
        <f>SUM(C30:N30)</f>
        <v>6829.5</v>
      </c>
    </row>
    <row r="31" spans="2:16" x14ac:dyDescent="0.3">
      <c r="B31" s="62" t="s">
        <v>38</v>
      </c>
      <c r="C31" s="54"/>
      <c r="D31" s="54">
        <v>446.97</v>
      </c>
      <c r="E31" s="54">
        <v>660.49</v>
      </c>
      <c r="F31" s="54">
        <v>660.49</v>
      </c>
      <c r="G31" s="54">
        <v>553.73</v>
      </c>
      <c r="H31" s="54">
        <v>500.35</v>
      </c>
      <c r="I31" s="54"/>
      <c r="J31" s="54"/>
      <c r="K31" s="54"/>
      <c r="L31" s="54"/>
      <c r="M31" s="54"/>
      <c r="N31" s="54"/>
      <c r="P31" s="61">
        <f>SUM(C31:N31)</f>
        <v>2822.03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'2025'!P28</f>
        <v>-2239.5899999999965</v>
      </c>
    </row>
    <row r="4" spans="2:3" ht="16.95" customHeight="1" x14ac:dyDescent="0.3">
      <c r="B4" s="38" t="s">
        <v>39</v>
      </c>
      <c r="C4" s="40">
        <f>'2025'!P12</f>
        <v>7.5</v>
      </c>
    </row>
    <row r="5" spans="2:3" x14ac:dyDescent="0.3">
      <c r="B5" s="38" t="s">
        <v>42</v>
      </c>
      <c r="C5" s="40">
        <f>4*2.08-0.84</f>
        <v>7.48</v>
      </c>
    </row>
    <row r="6" spans="2:3" x14ac:dyDescent="0.3">
      <c r="B6" s="64" t="s">
        <v>42</v>
      </c>
      <c r="C6" s="65">
        <f>C5-C4</f>
        <v>-1.9999999999999574E-2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2025-07-08T13:21:26Z</dcterms:modified>
</cp:coreProperties>
</file>