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2DECDE57-A730-49FD-8364-3F93B7EEB9D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4" i="16"/>
  <c r="G18" i="16"/>
  <c r="F24" i="16" l="1"/>
  <c r="F18" i="16"/>
  <c r="P32" i="16" l="1"/>
  <c r="P31" i="16"/>
  <c r="P34" i="16" s="1"/>
  <c r="N27" i="16"/>
  <c r="M27" i="16"/>
  <c r="L27" i="16"/>
  <c r="K27" i="16"/>
  <c r="J27" i="16"/>
  <c r="I27" i="16"/>
  <c r="H27" i="16"/>
  <c r="G27" i="16"/>
  <c r="F27" i="16"/>
  <c r="D27" i="16"/>
  <c r="P26" i="16"/>
  <c r="P25" i="16"/>
  <c r="E24" i="16"/>
  <c r="E27" i="16" s="1"/>
  <c r="D24" i="16"/>
  <c r="C24" i="16"/>
  <c r="C27" i="16" s="1"/>
  <c r="P23" i="16"/>
  <c r="N20" i="16"/>
  <c r="N29" i="16" s="1"/>
  <c r="M20" i="16"/>
  <c r="M29" i="16" s="1"/>
  <c r="L20" i="16"/>
  <c r="K20" i="16"/>
  <c r="K29" i="16" s="1"/>
  <c r="J20" i="16"/>
  <c r="J29" i="16" s="1"/>
  <c r="I20" i="16"/>
  <c r="I29" i="16" s="1"/>
  <c r="H20" i="16"/>
  <c r="H29" i="16" s="1"/>
  <c r="G20" i="16"/>
  <c r="G29" i="16" s="1"/>
  <c r="F20" i="16"/>
  <c r="C20" i="16"/>
  <c r="P19" i="16"/>
  <c r="E18" i="16"/>
  <c r="E20" i="16" s="1"/>
  <c r="D18" i="16"/>
  <c r="D20" i="16" s="1"/>
  <c r="D29" i="16" s="1"/>
  <c r="C18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4" i="15"/>
  <c r="P32" i="15"/>
  <c r="P31" i="15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L20" i="15"/>
  <c r="L29" i="15" s="1"/>
  <c r="G20" i="15"/>
  <c r="D20" i="15"/>
  <c r="D29" i="15" s="1"/>
  <c r="P19" i="15"/>
  <c r="N18" i="15"/>
  <c r="N20" i="15" s="1"/>
  <c r="N29" i="15" s="1"/>
  <c r="M18" i="15"/>
  <c r="M20" i="15" s="1"/>
  <c r="L18" i="15"/>
  <c r="K18" i="15"/>
  <c r="K20" i="15" s="1"/>
  <c r="K29" i="15" s="1"/>
  <c r="J18" i="15"/>
  <c r="J20" i="15" s="1"/>
  <c r="I18" i="15"/>
  <c r="I20" i="15" s="1"/>
  <c r="H18" i="15"/>
  <c r="H20" i="15" s="1"/>
  <c r="G18" i="15"/>
  <c r="F18" i="15"/>
  <c r="F20" i="15" s="1"/>
  <c r="F29" i="15" s="1"/>
  <c r="E18" i="15"/>
  <c r="E20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35" i="14" s="1"/>
  <c r="G27" i="14"/>
  <c r="D27" i="14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F24" i="14"/>
  <c r="F27" i="14" s="1"/>
  <c r="E24" i="14"/>
  <c r="E27" i="14" s="1"/>
  <c r="D24" i="14"/>
  <c r="C24" i="14"/>
  <c r="C27" i="14" s="1"/>
  <c r="P23" i="14"/>
  <c r="L20" i="14"/>
  <c r="C20" i="14"/>
  <c r="P19" i="14"/>
  <c r="N18" i="14"/>
  <c r="N20" i="14" s="1"/>
  <c r="M18" i="14"/>
  <c r="M20" i="14" s="1"/>
  <c r="L18" i="14"/>
  <c r="K18" i="14"/>
  <c r="K20" i="14" s="1"/>
  <c r="J18" i="14"/>
  <c r="J20" i="14" s="1"/>
  <c r="J29" i="14" s="1"/>
  <c r="I18" i="14"/>
  <c r="I20" i="14" s="1"/>
  <c r="I29" i="14" s="1"/>
  <c r="H18" i="14"/>
  <c r="H20" i="14" s="1"/>
  <c r="H29" i="14" s="1"/>
  <c r="G18" i="14"/>
  <c r="P18" i="14" s="1"/>
  <c r="F18" i="14"/>
  <c r="F20" i="14" s="1"/>
  <c r="E18" i="14"/>
  <c r="E20" i="14" s="1"/>
  <c r="E29" i="14" s="1"/>
  <c r="D18" i="14"/>
  <c r="D20" i="14" s="1"/>
  <c r="D29" i="14" s="1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9" i="14" l="1"/>
  <c r="L29" i="14"/>
  <c r="F29" i="14"/>
  <c r="N29" i="14"/>
  <c r="I29" i="15"/>
  <c r="P27" i="14"/>
  <c r="P20" i="16"/>
  <c r="P8" i="14"/>
  <c r="E29" i="15"/>
  <c r="M29" i="15"/>
  <c r="J29" i="15"/>
  <c r="L29" i="16"/>
  <c r="P8" i="15"/>
  <c r="G29" i="15"/>
  <c r="P35" i="15"/>
  <c r="P35" i="16"/>
  <c r="F29" i="16"/>
  <c r="P27" i="16"/>
  <c r="P8" i="16"/>
  <c r="P20" i="15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<sst xmlns="http://schemas.openxmlformats.org/spreadsheetml/2006/main" count="130" uniqueCount="49">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</sst>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C23" sqref="C2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5"/>
  <sheetViews>
    <sheetView workbookViewId="0">
      <selection activeCell="F27" sqref="F27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3">
      <c r="B7" s="9" t="s">
        <v>21</v>
      </c>
      <c r="C7" s="37">
        <v>16</v>
      </c>
      <c r="D7" s="37">
        <v>19</v>
      </c>
      <c r="E7" s="37">
        <v>21</v>
      </c>
      <c r="F7" s="37">
        <v>21</v>
      </c>
      <c r="G7" s="37">
        <v>13</v>
      </c>
      <c r="H7" s="37"/>
      <c r="I7" s="37"/>
      <c r="J7" s="37"/>
      <c r="K7" s="37"/>
      <c r="L7" s="37"/>
      <c r="M7" s="37"/>
      <c r="N7" s="37"/>
      <c r="O7" s="36"/>
      <c r="P7" s="58">
        <f>SUM(C7:N7)</f>
        <v>90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2</v>
      </c>
      <c r="G8" s="64">
        <f t="shared" si="0"/>
        <v>-6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>
        <v>19</v>
      </c>
      <c r="E11" s="11">
        <v>21</v>
      </c>
      <c r="F11" s="11">
        <v>21</v>
      </c>
      <c r="G11" s="11">
        <v>13</v>
      </c>
      <c r="H11" s="11"/>
      <c r="I11" s="11"/>
      <c r="J11" s="11"/>
      <c r="K11" s="11"/>
      <c r="L11" s="11"/>
      <c r="M11" s="11"/>
      <c r="N11" s="11"/>
      <c r="P11" s="59">
        <f>SUM(C11:N11)</f>
        <v>90</v>
      </c>
    </row>
    <row r="12" spans="2:16" x14ac:dyDescent="0.3">
      <c r="B12" s="9" t="s">
        <v>16</v>
      </c>
      <c r="C12" s="12">
        <v>6</v>
      </c>
      <c r="D12" s="12">
        <v>1</v>
      </c>
      <c r="E12" s="12"/>
      <c r="F12" s="12"/>
      <c r="G12" s="12">
        <v>6</v>
      </c>
      <c r="H12" s="12"/>
      <c r="I12" s="12"/>
      <c r="J12" s="12"/>
      <c r="K12" s="12"/>
      <c r="L12" s="12"/>
      <c r="M12" s="12"/>
      <c r="N12" s="12"/>
      <c r="P12" s="59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>
        <f>F11*Params!$C$7*(1-Params!$C$3)-Params!$C$4</f>
        <v>9778.2000000000007</v>
      </c>
      <c r="G18" s="10">
        <f>G11*Params!$C$7*(1-Params!$C$3)-Params!$C$4</f>
        <v>6024.6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41853.000000000007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9778.2000000000007</v>
      </c>
      <c r="G20" s="28">
        <f t="shared" si="1"/>
        <v>6024.6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41853.000000000007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>
        <v>5346.06</v>
      </c>
      <c r="E23" s="10">
        <v>5119.63</v>
      </c>
      <c r="F23" s="10">
        <v>5119.63</v>
      </c>
      <c r="G23" s="10">
        <v>5119.63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26051.010000000002</v>
      </c>
    </row>
    <row r="24" spans="2:16" x14ac:dyDescent="0.3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>
        <f>1105.3+3131</f>
        <v>4236.3</v>
      </c>
      <c r="G24" s="10">
        <f>1105.3+2172.63</f>
        <v>3277.9300000000003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16614.189999999999</v>
      </c>
    </row>
    <row r="25" spans="2:16" x14ac:dyDescent="0.3">
      <c r="B25" s="55" t="s">
        <v>40</v>
      </c>
      <c r="C25" s="56">
        <v>225.12</v>
      </c>
      <c r="D25" s="56">
        <v>558.66</v>
      </c>
      <c r="E25" s="56">
        <v>606.94000000000005</v>
      </c>
      <c r="F25" s="56">
        <v>606.94000000000005</v>
      </c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1997.66</v>
      </c>
    </row>
    <row r="26" spans="2:16" x14ac:dyDescent="0.3">
      <c r="B26" s="9" t="s">
        <v>43</v>
      </c>
      <c r="C26" s="10"/>
      <c r="D26" s="10"/>
      <c r="E26" s="10"/>
      <c r="F26" s="10">
        <v>374.15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374.15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10337.02</v>
      </c>
      <c r="G27" s="44">
        <f t="shared" si="2"/>
        <v>8397.5600000000013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45037.009999999995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-558.81999999999971</v>
      </c>
      <c r="G29" s="47">
        <f t="shared" si="3"/>
        <v>-2372.9600000000009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-3184.0099999999984</v>
      </c>
    </row>
    <row r="31" spans="2:16" x14ac:dyDescent="0.3">
      <c r="B31" s="63" t="s">
        <v>37</v>
      </c>
      <c r="C31" s="54">
        <v>368</v>
      </c>
      <c r="D31" s="54">
        <v>570</v>
      </c>
      <c r="E31" s="54">
        <v>1491</v>
      </c>
      <c r="F31" s="54">
        <v>1491</v>
      </c>
      <c r="G31" s="54"/>
      <c r="H31" s="54"/>
      <c r="I31" s="54"/>
      <c r="J31" s="54"/>
      <c r="K31" s="54"/>
      <c r="L31" s="54"/>
      <c r="M31" s="54"/>
      <c r="N31" s="54"/>
      <c r="P31" s="62">
        <f>SUM(C31:N31)</f>
        <v>3920</v>
      </c>
    </row>
    <row r="32" spans="2:16" x14ac:dyDescent="0.3">
      <c r="B32" s="63" t="s">
        <v>38</v>
      </c>
      <c r="C32" s="54">
        <v>225.12</v>
      </c>
      <c r="D32" s="54">
        <v>293.8</v>
      </c>
      <c r="E32" s="54">
        <v>606.94000000000005</v>
      </c>
      <c r="F32" s="54">
        <v>606.94000000000005</v>
      </c>
      <c r="G32" s="54"/>
      <c r="H32" s="54"/>
      <c r="I32" s="54"/>
      <c r="J32" s="54"/>
      <c r="K32" s="54"/>
      <c r="L32" s="54"/>
      <c r="M32" s="54"/>
      <c r="N32" s="54"/>
      <c r="P32" s="62">
        <f>SUM(C32:N32)</f>
        <v>1732.8000000000002</v>
      </c>
    </row>
    <row r="34" spans="14:16" x14ac:dyDescent="0.3">
      <c r="N34" s="54" t="s">
        <v>44</v>
      </c>
      <c r="P34" s="62">
        <f>(P31*0.34) + 1330</f>
        <v>2662.8</v>
      </c>
    </row>
    <row r="35" spans="14:16" x14ac:dyDescent="0.3">
      <c r="N35" s="54" t="s">
        <v>45</v>
      </c>
      <c r="P35" s="62">
        <f>P34-P32</f>
        <v>930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-3591.9559999999919</v>
      </c>
    </row>
    <row r="4" spans="2:3" ht="16.95" customHeight="1" x14ac:dyDescent="0.3">
      <c r="B4" s="38" t="s">
        <v>39</v>
      </c>
      <c r="C4" s="40">
        <f>'2023'!P12+'2024'!P12+'2025'!P12</f>
        <v>56</v>
      </c>
    </row>
    <row r="5" spans="2:3" x14ac:dyDescent="0.3">
      <c r="B5" t="s">
        <v>48</v>
      </c>
      <c r="C5">
        <f>1.04+(2.08*28)-C4</f>
        <v>3.2800000000000011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2025-06-09T11:20:00Z</dcterms:modified>
</cp:coreProperties>
</file>