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5CF504D9-D674-4C8D-AEFD-683689316C7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8" i="17"/>
  <c r="G25" i="17"/>
  <c r="D18" i="17"/>
  <c r="E18" i="17"/>
  <c r="F18" i="17"/>
  <c r="G18" i="17"/>
  <c r="C18" i="17"/>
  <c r="F25" i="17" l="1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D25" i="17"/>
  <c r="D28" i="17" s="1"/>
  <c r="C25" i="17"/>
  <c r="C28" i="17" s="1"/>
  <c r="P24" i="17"/>
  <c r="N21" i="17"/>
  <c r="M21" i="17"/>
  <c r="M30" i="17" s="1"/>
  <c r="L21" i="17"/>
  <c r="K21" i="17"/>
  <c r="J21" i="17"/>
  <c r="I21" i="17"/>
  <c r="H21" i="17"/>
  <c r="G21" i="17"/>
  <c r="F21" i="17"/>
  <c r="C21" i="17"/>
  <c r="P20" i="17"/>
  <c r="P19" i="17"/>
  <c r="E21" i="17"/>
  <c r="P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5" i="16"/>
  <c r="P33" i="16"/>
  <c r="P32" i="16"/>
  <c r="P27" i="16"/>
  <c r="P26" i="16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I21" i="16"/>
  <c r="P20" i="16"/>
  <c r="P19" i="16"/>
  <c r="N18" i="16"/>
  <c r="N21" i="16" s="1"/>
  <c r="M18" i="16"/>
  <c r="M21" i="16" s="1"/>
  <c r="M30" i="16" s="1"/>
  <c r="L18" i="16"/>
  <c r="L21" i="16" s="1"/>
  <c r="K18" i="16"/>
  <c r="K21" i="16" s="1"/>
  <c r="J18" i="16"/>
  <c r="J21" i="16" s="1"/>
  <c r="I18" i="16"/>
  <c r="H18" i="16"/>
  <c r="H21" i="16" s="1"/>
  <c r="H30" i="16" s="1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6" i="15"/>
  <c r="E25" i="15"/>
  <c r="N24" i="15"/>
  <c r="N26" i="15" s="1"/>
  <c r="M24" i="15"/>
  <c r="M26" i="15" s="1"/>
  <c r="L24" i="15"/>
  <c r="L26" i="15" s="1"/>
  <c r="K24" i="15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D24" i="15"/>
  <c r="D26" i="15" s="1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G28" i="15" s="1"/>
  <c r="F17" i="15"/>
  <c r="F20" i="15" s="1"/>
  <c r="F28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30" i="16" l="1"/>
  <c r="I30" i="17"/>
  <c r="L30" i="17"/>
  <c r="H28" i="15"/>
  <c r="P36" i="16"/>
  <c r="I30" i="16"/>
  <c r="J28" i="15"/>
  <c r="G30" i="17"/>
  <c r="D21" i="17"/>
  <c r="P21" i="17" s="1"/>
  <c r="J30" i="16"/>
  <c r="K30" i="17"/>
  <c r="I28" i="15"/>
  <c r="D30" i="16"/>
  <c r="L30" i="16"/>
  <c r="K28" i="15"/>
  <c r="P24" i="15"/>
  <c r="P8" i="16"/>
  <c r="D28" i="15"/>
  <c r="N30" i="17"/>
  <c r="L28" i="15"/>
  <c r="E20" i="15"/>
  <c r="M28" i="15"/>
  <c r="E30" i="17"/>
  <c r="H30" i="17"/>
  <c r="C4" i="13"/>
  <c r="P8" i="15"/>
  <c r="P17" i="15"/>
  <c r="E26" i="15"/>
  <c r="P26" i="15" s="1"/>
  <c r="J30" i="17"/>
  <c r="P36" i="17"/>
  <c r="P8" i="17"/>
  <c r="P28" i="17"/>
  <c r="F30" i="17"/>
  <c r="F30" i="16"/>
  <c r="P21" i="16"/>
  <c r="C30" i="16"/>
  <c r="G30" i="16"/>
  <c r="N30" i="16"/>
  <c r="P28" i="16"/>
  <c r="C28" i="15"/>
  <c r="P20" i="15"/>
  <c r="E30" i="16"/>
  <c r="P25" i="15"/>
  <c r="P25" i="17"/>
  <c r="P25" i="16"/>
  <c r="P18" i="16"/>
  <c r="C30" i="17"/>
  <c r="D30" i="17" l="1"/>
  <c r="P30" i="17" s="1"/>
  <c r="E28" i="15"/>
  <c r="P28" i="15" s="1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<sst xmlns="http://schemas.openxmlformats.org/spreadsheetml/2006/main" count="127" uniqueCount="50">
  <si>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</si>
  <si>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</si>
  <si>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</si>
  <si>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</si>
  <si>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</si>
  <si>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</si>
  <si>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</si>
  <si>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</si>
  <si>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</si>
  <si>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</si>
  <si>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</si>
  <si>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</si>
  <si>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</si>
  <si>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</si>
  <si>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</si>
  <si>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</si>
  <si>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</si>
  <si>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</si>
  <si>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</si>
  <si>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</si>
  <si>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</si>
  <si>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</si>
  <si>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</si>
  <si>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</si>
  <si>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</si>
  <si>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</si>
  <si>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</si>
  <si>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</si>
  <si>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</si>
  <si>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</si>
  <si>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</si>
  <si>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</si>
  <si>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</si>
  <si>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</si>
  <si>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</si>
  <si>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</si>
  <si>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</si>
  <si>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</si>
  <si>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</si>
  <si>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</si>
  <si>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</si>
  <si>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</si>
  <si>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</si>
  <si>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</si>
  <si>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</si>
  <si>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</si>
  <si>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</si>
  <si>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</si>
  <si>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</si>
  <si>
    <t>TJM (Janvier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</si>
</sst>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A2" workbookViewId="0">
      <selection activeCell="N21" sqref="N2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5" t="s">
        <v>43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H21" sqref="H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96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96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>
        <v>1</v>
      </c>
      <c r="H15" s="20"/>
      <c r="I15" s="20"/>
      <c r="J15" s="20"/>
      <c r="K15" s="20"/>
      <c r="L15" s="20"/>
      <c r="M15" s="20"/>
      <c r="N15" s="20"/>
      <c r="P15" s="53">
        <f>SUM(C15:N15)</f>
        <v>1.5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C11*Params!$C$7*(1-Params!$C$3)-Params!$C$4</f>
        <v>12069</v>
      </c>
      <c r="D18" s="9">
        <f>D11*Params!$C$7*(1-Params!$C$3)-Params!$C$4</f>
        <v>10965</v>
      </c>
      <c r="E18" s="9">
        <f>E11*Params!$C$7*(1-Params!$C$3)-Params!$C$4</f>
        <v>7653</v>
      </c>
      <c r="F18" s="9">
        <f>F11*Params!$C$7*(1-Params!$C$3)-Params!$C$4</f>
        <v>11517</v>
      </c>
      <c r="G18" s="9">
        <f>G11*Params!$C$7*(1-Params!$C$3)-Params!$C$4</f>
        <v>10413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52617</v>
      </c>
    </row>
    <row r="19" spans="2:16" x14ac:dyDescent="0.3">
      <c r="B19" s="8" t="s">
        <v>14</v>
      </c>
      <c r="C19" s="9"/>
      <c r="D19" s="9"/>
      <c r="E19" s="9"/>
      <c r="F19" s="9">
        <v>500</v>
      </c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500</v>
      </c>
    </row>
    <row r="20" spans="2:16" x14ac:dyDescent="0.3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3">
      <c r="B21" s="24" t="s">
        <v>2</v>
      </c>
      <c r="C21" s="25">
        <f t="shared" ref="C21:N21" si="1">SUM(C18:C20)</f>
        <v>12069</v>
      </c>
      <c r="D21" s="25">
        <f t="shared" si="1"/>
        <v>10965</v>
      </c>
      <c r="E21" s="25">
        <f t="shared" si="1"/>
        <v>7683.8</v>
      </c>
      <c r="F21" s="25">
        <f t="shared" si="1"/>
        <v>12017</v>
      </c>
      <c r="G21" s="25">
        <f t="shared" si="1"/>
        <v>10413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53147.8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>
        <v>6148.94</v>
      </c>
      <c r="H24" s="9"/>
      <c r="I24" s="9"/>
      <c r="J24" s="9"/>
      <c r="K24" s="9"/>
      <c r="L24" s="9"/>
      <c r="M24" s="9"/>
      <c r="N24" s="9"/>
      <c r="O24" s="4"/>
      <c r="P24" s="39">
        <f>SUM(C24:N24)</f>
        <v>27112.62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>
        <f>1279.7+2579.34</f>
        <v>3859.04</v>
      </c>
      <c r="H25" s="9"/>
      <c r="I25" s="9"/>
      <c r="J25" s="9"/>
      <c r="K25" s="9"/>
      <c r="L25" s="9"/>
      <c r="M25" s="9"/>
      <c r="N25" s="9"/>
      <c r="O25" s="4"/>
      <c r="P25" s="39">
        <f>SUM(C25:N25)</f>
        <v>17264.71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>
        <v>369.5</v>
      </c>
      <c r="H26" s="61"/>
      <c r="I26" s="61"/>
      <c r="J26" s="61"/>
      <c r="K26" s="61"/>
      <c r="L26" s="61"/>
      <c r="M26" s="61"/>
      <c r="N26" s="61"/>
      <c r="O26" s="4"/>
      <c r="P26" s="39">
        <f>SUM(C26:N26)</f>
        <v>1861.6640000000002</v>
      </c>
    </row>
    <row r="27" spans="2:16" x14ac:dyDescent="0.3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SUM(E24:E27)</f>
        <v>8601.7459999999992</v>
      </c>
      <c r="F28" s="40">
        <f t="shared" ref="F28:N28" si="2">SUM(F24:F27)</f>
        <v>9947.3100000000013</v>
      </c>
      <c r="G28" s="40">
        <f t="shared" si="2"/>
        <v>10377.48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46269.793999999994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3381.7919999999995</v>
      </c>
      <c r="D30" s="44">
        <f t="shared" si="3"/>
        <v>2308.9500000000007</v>
      </c>
      <c r="E30" s="44">
        <f t="shared" si="3"/>
        <v>-917.945999999999</v>
      </c>
      <c r="F30" s="44">
        <f t="shared" si="3"/>
        <v>2069.6899999999987</v>
      </c>
      <c r="G30" s="44">
        <f t="shared" si="3"/>
        <v>35.520000000000437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6878.0060000000003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>
        <v>684</v>
      </c>
      <c r="H32" s="63"/>
      <c r="I32" s="63"/>
      <c r="J32" s="63"/>
      <c r="K32" s="63"/>
      <c r="L32" s="63"/>
      <c r="M32" s="63"/>
      <c r="N32" s="63"/>
      <c r="P32" s="64">
        <f>SUM(C32:N32)</f>
        <v>3456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>
        <v>369.5</v>
      </c>
      <c r="H33" s="63"/>
      <c r="I33" s="63"/>
      <c r="J33" s="63"/>
      <c r="K33" s="63"/>
      <c r="L33" s="63"/>
      <c r="M33" s="63"/>
      <c r="N33" s="63"/>
      <c r="P33" s="64">
        <f>SUM(C33:N33)</f>
        <v>1861.6640000000002</v>
      </c>
    </row>
    <row r="35" spans="2:16" x14ac:dyDescent="0.3">
      <c r="N35" s="63" t="s">
        <v>46</v>
      </c>
      <c r="P35" s="64">
        <f>(P32*0.394) + 1515</f>
        <v>2876.6639999999998</v>
      </c>
    </row>
    <row r="36" spans="2:16" x14ac:dyDescent="0.3">
      <c r="N36" s="63" t="s">
        <v>47</v>
      </c>
      <c r="P36" s="64">
        <f>P35-P33</f>
        <v>1014.9999999999995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22</v>
      </c>
      <c r="C2" s="70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29" t="s">
        <v>44</v>
      </c>
      <c r="C6" s="29">
        <v>500</v>
      </c>
    </row>
    <row r="7" spans="2:3" x14ac:dyDescent="0.3">
      <c r="B7" s="29" t="s">
        <v>49</v>
      </c>
      <c r="C7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23</v>
      </c>
      <c r="C2" s="71"/>
    </row>
    <row r="3" spans="2:3" ht="16.95" customHeight="1" x14ac:dyDescent="0.3">
      <c r="B3" s="34" t="s">
        <v>24</v>
      </c>
      <c r="C3" s="35">
        <f>'2023'!P28+'2024'!P30+'2025'!P30</f>
        <v>5291.7000000000025</v>
      </c>
    </row>
    <row r="4" spans="2:3" ht="16.95" customHeight="1" x14ac:dyDescent="0.3">
      <c r="B4" s="34" t="s">
        <v>26</v>
      </c>
      <c r="C4" s="36">
        <f>SUM('2023'!P12)+('2024'!P12)+'2025'!P12</f>
        <v>31</v>
      </c>
    </row>
    <row r="5" spans="2:3" x14ac:dyDescent="0.3">
      <c r="B5" t="s">
        <v>48</v>
      </c>
      <c r="C5">
        <f>(24*1)+(2.08*5)-C4</f>
        <v>3.3999999999999986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2025-06-09T10:45:18Z</dcterms:modified>
</cp:coreProperties>
</file>