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8A08E37C-FE04-40D0-A2F3-D42AF6DF012C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G23" i="16"/>
  <c r="G17" i="16"/>
  <c r="F23" i="16" l="1"/>
  <c r="F17" i="16"/>
  <c r="N24" i="16" l="1"/>
  <c r="M24" i="16"/>
  <c r="L24" i="16"/>
  <c r="K24" i="16"/>
  <c r="J24" i="16"/>
  <c r="I24" i="16"/>
  <c r="H24" i="16"/>
  <c r="G24" i="16"/>
  <c r="F24" i="16"/>
  <c r="C24" i="16"/>
  <c r="E23" i="16"/>
  <c r="E24" i="16" s="1"/>
  <c r="D23" i="16"/>
  <c r="P23" i="16" s="1"/>
  <c r="C23" i="16"/>
  <c r="P22" i="16"/>
  <c r="N19" i="16"/>
  <c r="M19" i="16"/>
  <c r="L19" i="16"/>
  <c r="L26" i="16" s="1"/>
  <c r="K19" i="16"/>
  <c r="K26" i="16" s="1"/>
  <c r="J19" i="16"/>
  <c r="J26" i="16" s="1"/>
  <c r="I19" i="16"/>
  <c r="I26" i="16" s="1"/>
  <c r="H19" i="16"/>
  <c r="G19" i="16"/>
  <c r="F19" i="16"/>
  <c r="C19" i="16"/>
  <c r="P18" i="16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4" i="15"/>
  <c r="L24" i="15"/>
  <c r="G24" i="15"/>
  <c r="F24" i="15"/>
  <c r="E24" i="15"/>
  <c r="D24" i="15"/>
  <c r="C24" i="15"/>
  <c r="N23" i="15"/>
  <c r="M23" i="15"/>
  <c r="M24" i="15" s="1"/>
  <c r="L23" i="15"/>
  <c r="K23" i="15"/>
  <c r="K24" i="15" s="1"/>
  <c r="J23" i="15"/>
  <c r="J24" i="15" s="1"/>
  <c r="I23" i="15"/>
  <c r="I24" i="15" s="1"/>
  <c r="H23" i="15"/>
  <c r="P22" i="15"/>
  <c r="F19" i="15"/>
  <c r="E19" i="15"/>
  <c r="E26" i="15" s="1"/>
  <c r="D19" i="15"/>
  <c r="C19" i="15"/>
  <c r="P18" i="15"/>
  <c r="N17" i="15"/>
  <c r="N19" i="15" s="1"/>
  <c r="N26" i="15" s="1"/>
  <c r="M17" i="15"/>
  <c r="M19" i="15" s="1"/>
  <c r="L17" i="15"/>
  <c r="L19" i="15" s="1"/>
  <c r="K17" i="15"/>
  <c r="K19" i="15" s="1"/>
  <c r="J17" i="15"/>
  <c r="J19" i="15" s="1"/>
  <c r="I17" i="15"/>
  <c r="I19" i="15" s="1"/>
  <c r="I26" i="15" s="1"/>
  <c r="H17" i="15"/>
  <c r="H19" i="15" s="1"/>
  <c r="G17" i="15"/>
  <c r="G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C26" i="16" l="1"/>
  <c r="N26" i="16"/>
  <c r="M26" i="16"/>
  <c r="L26" i="15"/>
  <c r="F26" i="15"/>
  <c r="J26" i="15"/>
  <c r="P23" i="15"/>
  <c r="G26" i="15"/>
  <c r="G26" i="16"/>
  <c r="P8" i="15"/>
  <c r="D26" i="15"/>
  <c r="E26" i="16"/>
  <c r="C4" i="13"/>
  <c r="P24" i="15"/>
  <c r="H26" i="16"/>
  <c r="P19" i="16"/>
  <c r="P17" i="16"/>
  <c r="P17" i="15"/>
  <c r="H24" i="15"/>
  <c r="H26" i="15" s="1"/>
  <c r="C26" i="15"/>
  <c r="M26" i="15"/>
  <c r="F26" i="16"/>
  <c r="P8" i="16"/>
  <c r="K26" i="15"/>
  <c r="D24" i="16"/>
  <c r="D26" i="16" s="1"/>
  <c r="P19" i="15"/>
  <c r="P26" i="15" l="1"/>
  <c r="P26" i="16"/>
  <c r="P24" i="16"/>
  <c r="C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991 a été déjà versé Dans le salaire de Novembre</t>
        </r>
      </text>
    </comment>
    <comment ref="N1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son salaire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Dans son salaire</t>
        </r>
      </text>
    </comment>
  </commentList>
</comments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<sst xmlns="http://schemas.openxmlformats.org/spreadsheetml/2006/main" count="74" uniqueCount="40">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</sst>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L19" sqref="L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19</v>
      </c>
      <c r="I6" s="32">
        <v>19</v>
      </c>
      <c r="J6" s="32">
        <v>19</v>
      </c>
      <c r="K6" s="32">
        <v>19</v>
      </c>
      <c r="L6" s="32">
        <v>19</v>
      </c>
      <c r="M6" s="32">
        <v>19</v>
      </c>
      <c r="N6" s="32">
        <v>19</v>
      </c>
      <c r="O6" s="30"/>
      <c r="P6" s="51">
        <f>SUM(C6:N6)</f>
        <v>133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>
        <v>21</v>
      </c>
      <c r="O7" s="30"/>
      <c r="P7" s="51">
        <f>SUM(C7:N7)</f>
        <v>129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-9</v>
      </c>
      <c r="I8" s="31">
        <f t="shared" si="0"/>
        <v>4</v>
      </c>
      <c r="J8" s="31">
        <f t="shared" si="0"/>
        <v>2</v>
      </c>
      <c r="K8" s="31">
        <f t="shared" si="0"/>
        <v>0</v>
      </c>
      <c r="L8" s="31">
        <f t="shared" si="0"/>
        <v>2</v>
      </c>
      <c r="M8" s="31">
        <f t="shared" si="0"/>
        <v>-5</v>
      </c>
      <c r="N8" s="31">
        <f t="shared" si="0"/>
        <v>2</v>
      </c>
      <c r="O8" s="30"/>
      <c r="P8" s="51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>
        <v>21</v>
      </c>
      <c r="P11" s="52">
        <f>SUM(C11:N11)</f>
        <v>138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1</v>
      </c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>
        <f>N11*Params!$C$5*(1-Params!$C$3)-Params!$C$4</f>
        <v>10331.550000000001</v>
      </c>
      <c r="O17" s="4"/>
      <c r="P17" s="36">
        <f>SUM(C17:N17)</f>
        <v>67785.900000000009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1328</v>
      </c>
      <c r="M18" s="9"/>
      <c r="N18" s="9">
        <v>905</v>
      </c>
      <c r="O18" s="4"/>
      <c r="P18" s="36">
        <f>SUM(C18:N18)</f>
        <v>2233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11659.550000000001</v>
      </c>
      <c r="M19" s="25">
        <f t="shared" si="1"/>
        <v>6862.7000000000007</v>
      </c>
      <c r="N19" s="25">
        <f t="shared" si="1"/>
        <v>11236.550000000001</v>
      </c>
      <c r="O19" s="5"/>
      <c r="P19" s="37">
        <f>SUM(C19:O19)</f>
        <v>70018.900000000009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>
        <v>6495.36</v>
      </c>
      <c r="O22" s="4"/>
      <c r="P22" s="38">
        <f>SUM(C22:N22)</f>
        <v>46898.759999999995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>
        <f>1060.34+1800.36</f>
        <v>2860.7</v>
      </c>
      <c r="O23" s="4"/>
      <c r="P23" s="38">
        <f>SUM(C23:N23)</f>
        <v>20340.329999999998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9356.06</v>
      </c>
      <c r="O24" s="4"/>
      <c r="P24" s="40">
        <f>SUM(C24:N24)</f>
        <v>67239.09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2311.380000000001</v>
      </c>
      <c r="M26" s="43">
        <f t="shared" si="3"/>
        <v>-3467.2799999999988</v>
      </c>
      <c r="N26" s="43">
        <f t="shared" si="3"/>
        <v>1880.4900000000016</v>
      </c>
      <c r="P26" s="53">
        <f>SUM(C26:O26)</f>
        <v>2779.8100000000095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workbookViewId="0">
      <selection activeCell="G30" sqref="G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>
        <v>19</v>
      </c>
      <c r="D6" s="55">
        <v>19</v>
      </c>
      <c r="E6" s="55">
        <v>19</v>
      </c>
      <c r="F6" s="32">
        <v>19</v>
      </c>
      <c r="G6" s="32">
        <v>19</v>
      </c>
      <c r="H6" s="32"/>
      <c r="I6" s="32"/>
      <c r="J6" s="32"/>
      <c r="K6" s="32"/>
      <c r="L6" s="32"/>
      <c r="M6" s="32"/>
      <c r="N6" s="32"/>
      <c r="O6" s="30"/>
      <c r="P6" s="51">
        <f>SUM(C6:N6)</f>
        <v>95</v>
      </c>
    </row>
    <row r="7" spans="2:16" x14ac:dyDescent="0.3">
      <c r="B7" s="8" t="s">
        <v>20</v>
      </c>
      <c r="C7" s="32">
        <v>20</v>
      </c>
      <c r="D7" s="32">
        <v>20</v>
      </c>
      <c r="E7" s="32">
        <v>21</v>
      </c>
      <c r="F7" s="32">
        <v>15</v>
      </c>
      <c r="G7" s="32">
        <v>17</v>
      </c>
      <c r="H7" s="32"/>
      <c r="I7" s="32"/>
      <c r="J7" s="32"/>
      <c r="K7" s="32"/>
      <c r="L7" s="32"/>
      <c r="M7" s="32"/>
      <c r="N7" s="32"/>
      <c r="O7" s="30"/>
      <c r="P7" s="51">
        <f>SUM(C7:N7)</f>
        <v>93</v>
      </c>
    </row>
    <row r="8" spans="2:16" x14ac:dyDescent="0.3">
      <c r="B8" s="16" t="s">
        <v>21</v>
      </c>
      <c r="C8" s="31">
        <f t="shared" ref="C8:N8" si="0">C7-C6</f>
        <v>1</v>
      </c>
      <c r="D8" s="31">
        <f t="shared" si="0"/>
        <v>1</v>
      </c>
      <c r="E8" s="31">
        <f t="shared" si="0"/>
        <v>2</v>
      </c>
      <c r="F8" s="31">
        <f t="shared" si="0"/>
        <v>-4</v>
      </c>
      <c r="G8" s="31">
        <f t="shared" si="0"/>
        <v>-2</v>
      </c>
      <c r="H8" s="31">
        <f t="shared" si="0"/>
        <v>0</v>
      </c>
      <c r="I8" s="31">
        <f t="shared" si="0"/>
        <v>0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0"/>
      <c r="P8" s="51">
        <f>SUM(C8:N8)</f>
        <v>-2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>
        <v>20</v>
      </c>
      <c r="D11" s="10">
        <v>20</v>
      </c>
      <c r="E11" s="10">
        <v>21</v>
      </c>
      <c r="F11" s="10">
        <v>13</v>
      </c>
      <c r="G11" s="10">
        <v>17</v>
      </c>
      <c r="H11" s="10"/>
      <c r="I11" s="10"/>
      <c r="J11" s="10"/>
      <c r="K11" s="10"/>
      <c r="L11" s="10"/>
      <c r="M11" s="10"/>
      <c r="N11" s="10"/>
      <c r="P11" s="52">
        <f>SUM(C11:N11)</f>
        <v>91</v>
      </c>
    </row>
    <row r="12" spans="2:16" x14ac:dyDescent="0.3">
      <c r="B12" s="8" t="s">
        <v>15</v>
      </c>
      <c r="C12" s="11">
        <v>2</v>
      </c>
      <c r="D12" s="11"/>
      <c r="E12" s="11"/>
      <c r="F12" s="11">
        <v>8</v>
      </c>
      <c r="G12" s="11">
        <v>2</v>
      </c>
      <c r="H12" s="11"/>
      <c r="I12" s="11"/>
      <c r="J12" s="11"/>
      <c r="K12" s="11"/>
      <c r="L12" s="11"/>
      <c r="M12" s="11"/>
      <c r="N12" s="11"/>
      <c r="P12" s="52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>
        <v>2</v>
      </c>
      <c r="G14" s="20"/>
      <c r="H14" s="20"/>
      <c r="I14" s="20"/>
      <c r="J14" s="20"/>
      <c r="K14" s="20"/>
      <c r="L14" s="20"/>
      <c r="M14" s="20"/>
      <c r="N14" s="20"/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>
        <f>C11*Params!$C$5*(1-Params!$C$3)-Params!$C$4</f>
        <v>9836</v>
      </c>
      <c r="D17" s="9">
        <f>D11*Params!$C$5*(1-Params!$C$3)-Params!$C$4</f>
        <v>9836</v>
      </c>
      <c r="E17" s="9">
        <f>E11*Params!$C$5*(1-Params!$C$3)-Params!$C$4</f>
        <v>10331.550000000001</v>
      </c>
      <c r="F17" s="9">
        <f>F11*Params!$C$5*(1-Params!$C$3)-Params!$C$4</f>
        <v>6367.1500000000005</v>
      </c>
      <c r="G17" s="9">
        <f>G11*Params!$C$5*(1-Params!$C$3)-Params!$C$4</f>
        <v>8349.35</v>
      </c>
      <c r="H17" s="9"/>
      <c r="I17" s="9"/>
      <c r="J17" s="9"/>
      <c r="K17" s="9"/>
      <c r="L17" s="9"/>
      <c r="M17" s="9"/>
      <c r="N17" s="9"/>
      <c r="O17" s="4"/>
      <c r="P17" s="36">
        <f>SUM(C17:N17)</f>
        <v>44720.05</v>
      </c>
    </row>
    <row r="18" spans="2:16" x14ac:dyDescent="0.3">
      <c r="B18" s="8" t="s">
        <v>14</v>
      </c>
      <c r="C18" s="9"/>
      <c r="D18" s="9"/>
      <c r="E18" s="9"/>
      <c r="F18" s="9">
        <v>1509</v>
      </c>
      <c r="G18" s="9"/>
      <c r="H18" s="9"/>
      <c r="I18" s="9"/>
      <c r="J18" s="9"/>
      <c r="K18" s="9"/>
      <c r="L18" s="9"/>
      <c r="M18" s="9"/>
      <c r="N18" s="9"/>
      <c r="O18" s="4"/>
      <c r="P18" s="36">
        <f>SUM(C18:N18)</f>
        <v>1509</v>
      </c>
    </row>
    <row r="19" spans="2:16" x14ac:dyDescent="0.3">
      <c r="B19" s="24" t="s">
        <v>2</v>
      </c>
      <c r="C19" s="25">
        <f t="shared" ref="C19:N19" si="1">SUM(C17:C18)</f>
        <v>9836</v>
      </c>
      <c r="D19" s="25">
        <f t="shared" si="1"/>
        <v>9836</v>
      </c>
      <c r="E19" s="25">
        <f t="shared" si="1"/>
        <v>10331.550000000001</v>
      </c>
      <c r="F19" s="25">
        <f t="shared" si="1"/>
        <v>7876.1500000000005</v>
      </c>
      <c r="G19" s="25">
        <f t="shared" si="1"/>
        <v>8349.35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7">
        <f>SUM(C19:O19)</f>
        <v>46229.05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>
        <v>6516.42</v>
      </c>
      <c r="D22" s="9">
        <v>6516.42</v>
      </c>
      <c r="E22" s="9">
        <v>6516.42</v>
      </c>
      <c r="F22" s="9">
        <v>6516.42</v>
      </c>
      <c r="G22" s="9">
        <v>6707.41</v>
      </c>
      <c r="H22" s="9"/>
      <c r="J22" s="9"/>
      <c r="K22" s="9"/>
      <c r="L22" s="9"/>
      <c r="M22" s="9"/>
      <c r="N22" s="9"/>
      <c r="O22" s="4"/>
      <c r="P22" s="38">
        <f>SUM(C22:N22)</f>
        <v>32773.089999999997</v>
      </c>
    </row>
    <row r="23" spans="2:16" x14ac:dyDescent="0.3">
      <c r="B23" s="8" t="s">
        <v>8</v>
      </c>
      <c r="C23" s="9">
        <f>1065.88+1791.99</f>
        <v>2857.87</v>
      </c>
      <c r="D23" s="9">
        <f>1065.88+1797.24</f>
        <v>2863.12</v>
      </c>
      <c r="E23" s="9">
        <f>1065.88+1791.99</f>
        <v>2857.87</v>
      </c>
      <c r="F23" s="9">
        <f>1065.88+1791.99</f>
        <v>2857.87</v>
      </c>
      <c r="G23" s="9">
        <f>1108.89+1882.15</f>
        <v>2991.04</v>
      </c>
      <c r="H23" s="9"/>
      <c r="I23" s="9"/>
      <c r="J23" s="9"/>
      <c r="K23" s="9"/>
      <c r="L23" s="9"/>
      <c r="M23" s="9"/>
      <c r="N23" s="9"/>
      <c r="O23" s="4"/>
      <c r="P23" s="38">
        <f>SUM(C23:N23)</f>
        <v>14427.77</v>
      </c>
    </row>
    <row r="24" spans="2:16" x14ac:dyDescent="0.3">
      <c r="B24" s="7" t="s">
        <v>3</v>
      </c>
      <c r="C24" s="39">
        <f t="shared" ref="C24:N24" si="2">SUM(C22:C23)</f>
        <v>9374.2900000000009</v>
      </c>
      <c r="D24" s="39">
        <f t="shared" si="2"/>
        <v>9379.5400000000009</v>
      </c>
      <c r="E24" s="39">
        <f t="shared" si="2"/>
        <v>9374.2900000000009</v>
      </c>
      <c r="F24" s="39">
        <f t="shared" si="2"/>
        <v>9374.2900000000009</v>
      </c>
      <c r="G24" s="39">
        <f t="shared" si="2"/>
        <v>9698.4500000000007</v>
      </c>
      <c r="H24" s="39">
        <f t="shared" si="2"/>
        <v>0</v>
      </c>
      <c r="I24" s="39">
        <f t="shared" si="2"/>
        <v>0</v>
      </c>
      <c r="J24" s="39">
        <f t="shared" si="2"/>
        <v>0</v>
      </c>
      <c r="K24" s="39">
        <f t="shared" si="2"/>
        <v>0</v>
      </c>
      <c r="L24" s="39">
        <f t="shared" si="2"/>
        <v>0</v>
      </c>
      <c r="M24" s="39">
        <f t="shared" si="2"/>
        <v>0</v>
      </c>
      <c r="N24" s="39">
        <f t="shared" si="2"/>
        <v>0</v>
      </c>
      <c r="O24" s="4"/>
      <c r="P24" s="40">
        <f>SUM(C24:N24)</f>
        <v>47200.86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461.70999999999913</v>
      </c>
      <c r="D26" s="43">
        <f t="shared" si="3"/>
        <v>456.45999999999913</v>
      </c>
      <c r="E26" s="43">
        <f t="shared" si="3"/>
        <v>957.26000000000022</v>
      </c>
      <c r="F26" s="43">
        <f t="shared" si="3"/>
        <v>-1498.1400000000003</v>
      </c>
      <c r="G26" s="43">
        <f t="shared" si="3"/>
        <v>-1349.1000000000004</v>
      </c>
      <c r="H26" s="43">
        <f t="shared" si="3"/>
        <v>0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43">
        <f t="shared" si="3"/>
        <v>0</v>
      </c>
      <c r="N26" s="43">
        <f t="shared" si="3"/>
        <v>0</v>
      </c>
      <c r="P26" s="53">
        <f>SUM(C26:O26)</f>
        <v>-971.81000000000222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D23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3" t="s">
        <v>24</v>
      </c>
      <c r="C3" s="34">
        <f>'2024'!P26+'2025'!P26</f>
        <v>1808.0000000000073</v>
      </c>
    </row>
    <row r="4" spans="2:3" ht="16.95" customHeight="1" x14ac:dyDescent="0.3">
      <c r="B4" s="33" t="s">
        <v>26</v>
      </c>
      <c r="C4" s="35">
        <f>SUM('2024'!P12)+'2025'!P12</f>
        <v>22</v>
      </c>
    </row>
    <row r="5" spans="2:3" x14ac:dyDescent="0.3">
      <c r="B5" t="s">
        <v>39</v>
      </c>
      <c r="C5">
        <f>(12*2.08)-C4</f>
        <v>2.9600000000000009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2025-06-09T10:17:09Z</dcterms:modified>
</cp:coreProperties>
</file>