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2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7" l="1"/>
  <c r="F17" i="17"/>
  <c r="N25" i="17" l="1"/>
  <c r="M25" i="17"/>
  <c r="L25" i="17"/>
  <c r="K25" i="17"/>
  <c r="J25" i="17"/>
  <c r="I25" i="17"/>
  <c r="H25" i="17"/>
  <c r="G25" i="17"/>
  <c r="F25" i="17"/>
  <c r="C25" i="17"/>
  <c r="P24" i="17"/>
  <c r="E23" i="17"/>
  <c r="E25" i="17" s="1"/>
  <c r="D23" i="17"/>
  <c r="D25" i="17" s="1"/>
  <c r="C23" i="17"/>
  <c r="P23" i="17" s="1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F27" i="17" s="1"/>
  <c r="C19" i="17"/>
  <c r="P18" i="17"/>
  <c r="E17" i="17"/>
  <c r="E19" i="17" s="1"/>
  <c r="D17" i="17"/>
  <c r="D19" i="17" s="1"/>
  <c r="D27" i="17" s="1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M25" i="16"/>
  <c r="J25" i="16"/>
  <c r="H25" i="16"/>
  <c r="E25" i="16"/>
  <c r="P24" i="16"/>
  <c r="N23" i="16"/>
  <c r="N25" i="16" s="1"/>
  <c r="M23" i="16"/>
  <c r="L23" i="16"/>
  <c r="L25" i="16" s="1"/>
  <c r="K23" i="16"/>
  <c r="K25" i="16" s="1"/>
  <c r="J23" i="16"/>
  <c r="I23" i="16"/>
  <c r="I25" i="16" s="1"/>
  <c r="H23" i="16"/>
  <c r="G23" i="16"/>
  <c r="G25" i="16" s="1"/>
  <c r="F23" i="16"/>
  <c r="F25" i="16" s="1"/>
  <c r="E23" i="16"/>
  <c r="D23" i="16"/>
  <c r="D25" i="16" s="1"/>
  <c r="C23" i="16"/>
  <c r="C25" i="16" s="1"/>
  <c r="P22" i="16"/>
  <c r="N19" i="16"/>
  <c r="N27" i="16" s="1"/>
  <c r="L19" i="16"/>
  <c r="I19" i="16"/>
  <c r="I27" i="16" s="1"/>
  <c r="F19" i="16"/>
  <c r="F27" i="16" s="1"/>
  <c r="D19" i="16"/>
  <c r="P18" i="16"/>
  <c r="N17" i="16"/>
  <c r="M17" i="16"/>
  <c r="M19" i="16" s="1"/>
  <c r="M27" i="16" s="1"/>
  <c r="L17" i="16"/>
  <c r="K17" i="16"/>
  <c r="K19" i="16" s="1"/>
  <c r="K27" i="16" s="1"/>
  <c r="J17" i="16"/>
  <c r="J19" i="16" s="1"/>
  <c r="J27" i="16" s="1"/>
  <c r="I17" i="16"/>
  <c r="H17" i="16"/>
  <c r="H19" i="16" s="1"/>
  <c r="H27" i="16" s="1"/>
  <c r="G17" i="16"/>
  <c r="G19" i="16" s="1"/>
  <c r="G27" i="16" s="1"/>
  <c r="F17" i="16"/>
  <c r="E17" i="16"/>
  <c r="E19" i="16" s="1"/>
  <c r="E27" i="16" s="1"/>
  <c r="D17" i="16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G27" i="15"/>
  <c r="N25" i="15"/>
  <c r="L25" i="15"/>
  <c r="I25" i="15"/>
  <c r="H25" i="15"/>
  <c r="G25" i="15"/>
  <c r="F25" i="15"/>
  <c r="E25" i="15"/>
  <c r="D25" i="15"/>
  <c r="C25" i="15"/>
  <c r="P24" i="15"/>
  <c r="N23" i="15"/>
  <c r="M23" i="15"/>
  <c r="M25" i="15" s="1"/>
  <c r="L23" i="15"/>
  <c r="K23" i="15"/>
  <c r="K25" i="15" s="1"/>
  <c r="J23" i="15"/>
  <c r="J25" i="15" s="1"/>
  <c r="P22" i="15"/>
  <c r="N19" i="15"/>
  <c r="N27" i="15" s="1"/>
  <c r="L19" i="15"/>
  <c r="L27" i="15" s="1"/>
  <c r="K19" i="15"/>
  <c r="I19" i="15"/>
  <c r="I27" i="15" s="1"/>
  <c r="H19" i="15"/>
  <c r="H27" i="15" s="1"/>
  <c r="G19" i="15"/>
  <c r="F19" i="15"/>
  <c r="F27" i="15" s="1"/>
  <c r="E19" i="15"/>
  <c r="E27" i="15" s="1"/>
  <c r="D19" i="15"/>
  <c r="D27" i="15" s="1"/>
  <c r="C19" i="15"/>
  <c r="P18" i="15"/>
  <c r="P17" i="15"/>
  <c r="N17" i="15"/>
  <c r="M17" i="15"/>
  <c r="M19" i="15" s="1"/>
  <c r="M27" i="15" s="1"/>
  <c r="L17" i="15"/>
  <c r="K17" i="15"/>
  <c r="J17" i="15"/>
  <c r="J19" i="15" s="1"/>
  <c r="J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C4" i="13" l="1"/>
  <c r="C5" i="13" s="1"/>
  <c r="P8" i="17"/>
  <c r="D27" i="16"/>
  <c r="P25" i="15"/>
  <c r="P19" i="16"/>
  <c r="C27" i="16"/>
  <c r="P27" i="16" s="1"/>
  <c r="L27" i="16"/>
  <c r="E27" i="17"/>
  <c r="P25" i="17"/>
  <c r="K27" i="15"/>
  <c r="P19" i="17"/>
  <c r="P19" i="15"/>
  <c r="P25" i="16"/>
  <c r="P17" i="16"/>
  <c r="C27" i="17"/>
  <c r="P27" i="17" s="1"/>
  <c r="C27" i="15"/>
  <c r="P23" i="16"/>
  <c r="P23" i="15"/>
  <c r="P27" i="15" l="1"/>
  <c r="C3" i="13" s="1"/>
</calcChain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<sst xmlns="http://schemas.openxmlformats.org/spreadsheetml/2006/main" count="110" uniqueCount="41">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</sst>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L25" sqref="L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5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M27" sqref="M27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202</v>
      </c>
    </row>
    <row r="7" spans="2:16" x14ac:dyDescent="0.35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>
        <v>16</v>
      </c>
      <c r="O7" s="31"/>
      <c r="P7" s="52">
        <f>SUM(C7:N7)</f>
        <v>198</v>
      </c>
    </row>
    <row r="8" spans="2:16" x14ac:dyDescent="0.35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-3</v>
      </c>
      <c r="O8" s="31"/>
      <c r="P8" s="52">
        <f>SUM(C8:N8)</f>
        <v>-4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>
        <v>16</v>
      </c>
      <c r="P11" s="53">
        <f>SUM(C11:N11)</f>
        <v>197</v>
      </c>
    </row>
    <row r="12" spans="2:16" x14ac:dyDescent="0.35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>
        <v>3</v>
      </c>
      <c r="P12" s="53">
        <f>SUM(C12:N12)</f>
        <v>19</v>
      </c>
    </row>
    <row r="13" spans="2:16" x14ac:dyDescent="0.35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>
        <v>2</v>
      </c>
      <c r="P13" s="53">
        <f>SUM(C13:N13)</f>
        <v>36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>
        <f>N11*Params!$C$5*(1-Params!$C$3)-Params!$C$4</f>
        <v>8021</v>
      </c>
      <c r="O17" s="4"/>
      <c r="P17" s="37">
        <f>SUM(C17:N17)</f>
        <v>98782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8021</v>
      </c>
      <c r="O19" s="5"/>
      <c r="P19" s="38">
        <f>SUM(C19:O19)</f>
        <v>98782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>
        <v>5464.03</v>
      </c>
      <c r="O22" s="4"/>
      <c r="P22" s="39">
        <f>SUM(C22:N22)</f>
        <v>62216.569999999992</v>
      </c>
    </row>
    <row r="23" spans="2:16" x14ac:dyDescent="0.35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>
        <f>1095.27+2202.87</f>
        <v>3298.14</v>
      </c>
      <c r="O23" s="4"/>
      <c r="P23" s="39">
        <f>SUM(C23:N23)</f>
        <v>37526.61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5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8762.17</v>
      </c>
      <c r="O25" s="4"/>
      <c r="P25" s="41">
        <f>SUM(C25:N25)</f>
        <v>99743.180000000008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-741.17000000000007</v>
      </c>
      <c r="P27" s="54">
        <f>SUM(C27:O27)</f>
        <v>-961.18000000000211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21" workbookViewId="0">
      <selection activeCell="F24" sqref="F24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2" t="s">
        <v>9</v>
      </c>
    </row>
    <row r="2" spans="2:16" x14ac:dyDescent="0.3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5">
      <c r="B7" s="8" t="s">
        <v>20</v>
      </c>
      <c r="C7" s="33">
        <v>22</v>
      </c>
      <c r="D7" s="33">
        <v>14.5</v>
      </c>
      <c r="E7" s="33">
        <v>16</v>
      </c>
      <c r="F7" s="33">
        <v>16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68.5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-4.5</v>
      </c>
      <c r="E8" s="32">
        <f t="shared" si="0"/>
        <v>-3</v>
      </c>
      <c r="F8" s="32">
        <f t="shared" si="0"/>
        <v>-3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-7.5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14.5</v>
      </c>
      <c r="E11" s="10">
        <v>16.5</v>
      </c>
      <c r="F11" s="10">
        <v>16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69</v>
      </c>
    </row>
    <row r="12" spans="2:16" x14ac:dyDescent="0.35">
      <c r="B12" s="8" t="s">
        <v>15</v>
      </c>
      <c r="C12" s="11"/>
      <c r="D12" s="11">
        <v>3</v>
      </c>
      <c r="E12" s="11">
        <v>1.5</v>
      </c>
      <c r="F12" s="11">
        <v>3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7.5</v>
      </c>
    </row>
    <row r="13" spans="2:16" x14ac:dyDescent="0.35">
      <c r="B13" s="8" t="s">
        <v>16</v>
      </c>
      <c r="C13" s="11"/>
      <c r="D13" s="11">
        <v>2.5</v>
      </c>
      <c r="E13" s="11">
        <v>3</v>
      </c>
      <c r="F13" s="11">
        <v>2</v>
      </c>
      <c r="G13" s="11"/>
      <c r="H13" s="11"/>
      <c r="I13" s="11"/>
      <c r="J13" s="11"/>
      <c r="K13" s="11"/>
      <c r="L13" s="11"/>
      <c r="M13" s="11"/>
      <c r="N13" s="11"/>
      <c r="P13" s="53">
        <f>SUM(C13:N13)</f>
        <v>7.5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11057</v>
      </c>
      <c r="D17" s="9">
        <f>D11*Params!$C$5*(1-Params!$C$3)-Params!$C$4</f>
        <v>7262</v>
      </c>
      <c r="E17" s="9">
        <f>E11*Params!$C$5*(1-Params!$C$3)-Params!$C$4</f>
        <v>8274</v>
      </c>
      <c r="F17" s="9">
        <f>F11*Params!$C$5*(1-Params!$C$3)-Params!$C$4</f>
        <v>8021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34614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11057</v>
      </c>
      <c r="D19" s="25">
        <f t="shared" si="1"/>
        <v>7262</v>
      </c>
      <c r="E19" s="25">
        <f t="shared" si="1"/>
        <v>8274</v>
      </c>
      <c r="F19" s="25">
        <f t="shared" si="1"/>
        <v>8021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34614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5983.68</v>
      </c>
      <c r="D22" s="9">
        <v>5341.16</v>
      </c>
      <c r="E22" s="9">
        <v>5205.67</v>
      </c>
      <c r="F22" s="9">
        <v>5465.13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21995.640000000003</v>
      </c>
    </row>
    <row r="23" spans="2:16" x14ac:dyDescent="0.35">
      <c r="B23" s="8" t="s">
        <v>8</v>
      </c>
      <c r="C23" s="9">
        <f>1203.8+2424.92</f>
        <v>3628.7200000000003</v>
      </c>
      <c r="D23" s="9">
        <f>1073.95+2154.27</f>
        <v>3228.2200000000003</v>
      </c>
      <c r="E23" s="9">
        <f>1049.97+2109.24</f>
        <v>3159.21</v>
      </c>
      <c r="F23" s="9">
        <f>1101.13+2210.49</f>
        <v>3311.62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13327.77</v>
      </c>
    </row>
    <row r="24" spans="2:16" x14ac:dyDescent="0.3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5">
      <c r="B25" s="7" t="s">
        <v>3</v>
      </c>
      <c r="C25" s="40">
        <f t="shared" ref="C25:N25" si="2">SUM(C22:C23)</f>
        <v>9612.4000000000015</v>
      </c>
      <c r="D25" s="40">
        <f t="shared" si="2"/>
        <v>8569.380000000001</v>
      </c>
      <c r="E25" s="40">
        <f t="shared" si="2"/>
        <v>8364.880000000001</v>
      </c>
      <c r="F25" s="40">
        <f t="shared" si="2"/>
        <v>8776.75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35323.410000000003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1444.5999999999985</v>
      </c>
      <c r="D27" s="44">
        <f t="shared" si="3"/>
        <v>-1307.380000000001</v>
      </c>
      <c r="E27" s="44">
        <f t="shared" si="3"/>
        <v>-90.880000000001019</v>
      </c>
      <c r="F27" s="44">
        <f t="shared" si="3"/>
        <v>-755.75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-709.41000000000349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F8" sqref="F8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4" t="s">
        <v>22</v>
      </c>
      <c r="C2" s="65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6" t="s">
        <v>23</v>
      </c>
      <c r="C2" s="66"/>
    </row>
    <row r="3" spans="2:3" ht="17" customHeight="1" x14ac:dyDescent="0.35">
      <c r="B3" s="34" t="s">
        <v>24</v>
      </c>
      <c r="C3" s="35">
        <f>'2023'!P27+'2024'!P27+'2025'!P27</f>
        <v>-2341.110000000006</v>
      </c>
    </row>
    <row r="4" spans="2:3" ht="17" customHeight="1" x14ac:dyDescent="0.35">
      <c r="B4" s="34" t="s">
        <v>26</v>
      </c>
      <c r="C4" s="36">
        <f>SUM('2023'!P12)+('2024'!P12)+'2025'!P12</f>
        <v>33.5</v>
      </c>
    </row>
    <row r="5" spans="2:3" x14ac:dyDescent="0.35">
      <c r="B5" t="s">
        <v>40</v>
      </c>
      <c r="C5">
        <f>(20*2.08)-C4</f>
        <v>8.1000000000000014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2025-05-05T23:59:14Z</dcterms:modified>
</cp:coreProperties>
</file>