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22520" windowHeight="5670" activeTab="2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3" i="14"/>
  <c r="F17" i="14"/>
  <c r="E26" i="14" l="1"/>
  <c r="P31" i="14"/>
  <c r="P30" i="14"/>
  <c r="M28" i="14"/>
  <c r="N26" i="14"/>
  <c r="M26" i="14"/>
  <c r="L26" i="14"/>
  <c r="K26" i="14"/>
  <c r="K28" i="14" s="1"/>
  <c r="J26" i="14"/>
  <c r="I26" i="14"/>
  <c r="H26" i="14"/>
  <c r="G26" i="14"/>
  <c r="F26" i="14"/>
  <c r="C26" i="14"/>
  <c r="P25" i="14"/>
  <c r="P24" i="14"/>
  <c r="P23" i="14"/>
  <c r="E23" i="14"/>
  <c r="E28" i="14" s="1"/>
  <c r="D23" i="14"/>
  <c r="D26" i="14" s="1"/>
  <c r="C23" i="14"/>
  <c r="P22" i="14"/>
  <c r="N19" i="14"/>
  <c r="N28" i="14" s="1"/>
  <c r="M19" i="14"/>
  <c r="L19" i="14"/>
  <c r="L28" i="14" s="1"/>
  <c r="K19" i="14"/>
  <c r="J19" i="14"/>
  <c r="J28" i="14" s="1"/>
  <c r="I19" i="14"/>
  <c r="I28" i="14" s="1"/>
  <c r="H19" i="14"/>
  <c r="H28" i="14" s="1"/>
  <c r="G19" i="14"/>
  <c r="G28" i="14" s="1"/>
  <c r="F19" i="14"/>
  <c r="E19" i="14"/>
  <c r="P18" i="14"/>
  <c r="E17" i="14"/>
  <c r="D17" i="14"/>
  <c r="D19" i="14" s="1"/>
  <c r="D28" i="14" s="1"/>
  <c r="C17" i="14"/>
  <c r="C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F28" i="14" l="1"/>
  <c r="P8" i="14"/>
  <c r="P26" i="14"/>
  <c r="C28" i="14"/>
  <c r="P28" i="14" s="1"/>
  <c r="C3" i="13" s="1"/>
  <c r="P19" i="14"/>
  <c r="P17" i="14"/>
</calcChain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<sst xmlns="http://schemas.openxmlformats.org/spreadsheetml/2006/main" count="45" uniqueCount="44">
  <si>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</si>
  <si>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</si>
  <si>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</si>
  <si>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</si>
  <si>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</si>
  <si>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</si>
  <si>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</si>
  <si>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</si>
  <si>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</si>
  <si>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</si>
  <si>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</si>
  <si>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</si>
  <si>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</si>
  <si>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</si>
  <si>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</si>
  <si>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</si>
  <si>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</si>
  <si>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</si>
  <si>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</si>
  <si>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</si>
  <si>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</si>
  <si>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</si>
  <si>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</si>
  <si>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</si>
  <si>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</si>
  <si>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</si>
  <si>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</si>
  <si>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</si>
  <si>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</si>
  <si>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</si>
  <si>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</si>
  <si>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</si>
  <si>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</si>
  <si>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</si>
  <si>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</si>
  <si>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</si>
  <si>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</si>
  <si>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</si>
  <si>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</si>
  <si>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</si>
  <si>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</si>
  <si>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</si>
  <si>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Congé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</si>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</sst>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topLeftCell="B27" workbookViewId="0">
      <selection activeCell="F32" sqref="F32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76</v>
      </c>
    </row>
    <row r="7" spans="2:16" x14ac:dyDescent="0.35">
      <c r="B7" s="9" t="s">
        <v>21</v>
      </c>
      <c r="C7" s="37">
        <v>22</v>
      </c>
      <c r="D7" s="37">
        <v>20</v>
      </c>
      <c r="E7" s="37">
        <v>21</v>
      </c>
      <c r="F7" s="37">
        <v>21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84</v>
      </c>
    </row>
    <row r="8" spans="2:16" x14ac:dyDescent="0.35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2</v>
      </c>
      <c r="F8" s="63">
        <f t="shared" si="0"/>
        <v>2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8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20</v>
      </c>
      <c r="E11" s="11">
        <v>21</v>
      </c>
      <c r="F11" s="11">
        <v>21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84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C11*Params!$C$5*(1-Params!$C$3)-Params!$C$4</f>
        <v>10308.120000000001</v>
      </c>
      <c r="D17" s="10">
        <f>D11*Params!$C$5*(1-Params!$C$3)-Params!$C$4</f>
        <v>9364.2000000000007</v>
      </c>
      <c r="E17" s="10">
        <f>E11*Params!$C$5*(1-Params!$C$3)-Params!$C$4</f>
        <v>9836.16</v>
      </c>
      <c r="F17" s="10">
        <f>F11*Params!$C$5*(1-Params!$C$3)-Params!$C$4</f>
        <v>9836.16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39344.639999999999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10308.120000000001</v>
      </c>
      <c r="D19" s="28">
        <f t="shared" si="1"/>
        <v>9364.2000000000007</v>
      </c>
      <c r="E19" s="28">
        <f t="shared" si="1"/>
        <v>9836.16</v>
      </c>
      <c r="F19" s="28">
        <f t="shared" si="1"/>
        <v>9836.16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39344.639999999999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5417.81</v>
      </c>
      <c r="D22" s="10">
        <v>5416.65</v>
      </c>
      <c r="E22" s="10">
        <v>5416.65</v>
      </c>
      <c r="F22" s="10">
        <v>5416.65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21667.759999999998</v>
      </c>
    </row>
    <row r="23" spans="2:16" x14ac:dyDescent="0.35">
      <c r="B23" s="9" t="s">
        <v>8</v>
      </c>
      <c r="C23" s="10">
        <f>1137.6+2277.19</f>
        <v>3414.79</v>
      </c>
      <c r="D23" s="10">
        <f>1138.76+2277.76</f>
        <v>3416.5200000000004</v>
      </c>
      <c r="E23" s="10">
        <f>1138.76+2277.76</f>
        <v>3416.5200000000004</v>
      </c>
      <c r="F23" s="10">
        <f>1138.76+2277.76</f>
        <v>3416.5200000000004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13664.350000000002</v>
      </c>
    </row>
    <row r="24" spans="2:16" x14ac:dyDescent="0.35">
      <c r="B24" s="55" t="s">
        <v>40</v>
      </c>
      <c r="C24" s="10">
        <v>414.16</v>
      </c>
      <c r="D24" s="10">
        <v>385.6</v>
      </c>
      <c r="E24" s="10">
        <v>399.88</v>
      </c>
      <c r="F24" s="10">
        <v>399.88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1599.52</v>
      </c>
    </row>
    <row r="25" spans="2:16" x14ac:dyDescent="0.35">
      <c r="B25" s="55" t="s">
        <v>43</v>
      </c>
      <c r="C25" s="64"/>
      <c r="D25" s="64"/>
      <c r="E25" s="64">
        <v>392.87</v>
      </c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392.87</v>
      </c>
    </row>
    <row r="26" spans="2:16" x14ac:dyDescent="0.35">
      <c r="B26" s="8" t="s">
        <v>3</v>
      </c>
      <c r="C26" s="44">
        <f>SUM(C22:C24)</f>
        <v>9246.76</v>
      </c>
      <c r="D26" s="44">
        <f>SUM(D22:D24)</f>
        <v>9218.77</v>
      </c>
      <c r="E26" s="44">
        <f>SUM(E22:E25)</f>
        <v>9625.92</v>
      </c>
      <c r="F26" s="44">
        <f t="shared" ref="F26:M26" si="2">SUM(F22:F25)</f>
        <v>9233.0499999999993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>SUM(N22:N24)</f>
        <v>0</v>
      </c>
      <c r="O26" s="4"/>
      <c r="P26" s="60">
        <f>SUM(C26:N26)</f>
        <v>37324.5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3">C19-C26</f>
        <v>1061.3600000000006</v>
      </c>
      <c r="D28" s="47">
        <f t="shared" si="3"/>
        <v>145.43000000000029</v>
      </c>
      <c r="E28" s="47">
        <f t="shared" si="3"/>
        <v>210.23999999999978</v>
      </c>
      <c r="F28" s="47">
        <f t="shared" si="3"/>
        <v>603.11000000000058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2020.1400000000012</v>
      </c>
    </row>
    <row r="30" spans="2:16" x14ac:dyDescent="0.35">
      <c r="B30" s="62" t="s">
        <v>37</v>
      </c>
      <c r="C30" s="54">
        <v>880</v>
      </c>
      <c r="D30" s="54">
        <v>800</v>
      </c>
      <c r="E30" s="54">
        <v>840</v>
      </c>
      <c r="F30" s="54">
        <v>840</v>
      </c>
      <c r="G30" s="54"/>
      <c r="H30" s="54"/>
      <c r="I30" s="54"/>
      <c r="J30" s="54"/>
      <c r="K30" s="54"/>
      <c r="L30" s="54"/>
      <c r="M30" s="54"/>
      <c r="N30" s="54"/>
      <c r="P30" s="61">
        <f>SUM(C30:N30)</f>
        <v>3360</v>
      </c>
    </row>
    <row r="31" spans="2:16" x14ac:dyDescent="0.35">
      <c r="B31" s="62" t="s">
        <v>38</v>
      </c>
      <c r="C31" s="54">
        <v>414.16</v>
      </c>
      <c r="D31" s="54">
        <v>385.6</v>
      </c>
      <c r="E31" s="54">
        <v>399.88</v>
      </c>
      <c r="F31" s="54">
        <v>399.88</v>
      </c>
      <c r="G31" s="54"/>
      <c r="H31" s="54"/>
      <c r="I31" s="54"/>
      <c r="J31" s="54"/>
      <c r="K31" s="54"/>
      <c r="L31" s="54"/>
      <c r="M31" s="54"/>
      <c r="N31" s="54"/>
      <c r="P31" s="61">
        <f>SUM(C31:N31)</f>
        <v>1599.52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16" sqref="C1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7" t="s">
        <v>23</v>
      </c>
      <c r="C2" s="68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41</v>
      </c>
      <c r="C5" s="33">
        <v>513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topLeftCell="A2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9" t="s">
        <v>33</v>
      </c>
      <c r="C2" s="69"/>
    </row>
    <row r="3" spans="2:3" ht="17" customHeight="1" x14ac:dyDescent="0.35">
      <c r="B3" s="38" t="s">
        <v>34</v>
      </c>
      <c r="C3" s="39">
        <f>'2025'!P28</f>
        <v>2020.1400000000012</v>
      </c>
    </row>
    <row r="4" spans="2:3" ht="17" customHeight="1" x14ac:dyDescent="0.35">
      <c r="B4" s="38" t="s">
        <v>39</v>
      </c>
      <c r="C4" s="40">
        <f>'2025'!P12</f>
        <v>0</v>
      </c>
    </row>
    <row r="5" spans="2:3" x14ac:dyDescent="0.35">
      <c r="B5" t="s">
        <v>42</v>
      </c>
      <c r="C5">
        <f>(2.08*4)-C4</f>
        <v>8.32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2025-05-05T23:07:45Z</dcterms:modified>
</cp:coreProperties>
</file>