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17050" windowHeight="472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5" i="17"/>
  <c r="E25" i="17"/>
  <c r="F25" i="17"/>
  <c r="G25" i="17"/>
  <c r="H25" i="17"/>
  <c r="I25" i="17"/>
  <c r="J25" i="17"/>
  <c r="K25" i="17"/>
  <c r="L25" i="17"/>
  <c r="M25" i="17"/>
  <c r="N25" i="17"/>
  <c r="C25" i="17"/>
  <c r="F23" i="17"/>
  <c r="F17" i="17"/>
  <c r="C4" i="13" l="1"/>
  <c r="P24" i="17"/>
  <c r="E23" i="17"/>
  <c r="P23" i="17" s="1"/>
  <c r="D23" i="17"/>
  <c r="C23" i="17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E19" i="17"/>
  <c r="D19" i="17"/>
  <c r="C19" i="17"/>
  <c r="C27" i="17" s="1"/>
  <c r="P18" i="17"/>
  <c r="E17" i="17"/>
  <c r="D17" i="17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5" i="16"/>
  <c r="M25" i="16"/>
  <c r="J25" i="16"/>
  <c r="G25" i="16"/>
  <c r="F25" i="16"/>
  <c r="E25" i="16"/>
  <c r="P24" i="16"/>
  <c r="N23" i="16"/>
  <c r="M23" i="16"/>
  <c r="L23" i="16"/>
  <c r="L25" i="16" s="1"/>
  <c r="K23" i="16"/>
  <c r="K25" i="16" s="1"/>
  <c r="J23" i="16"/>
  <c r="I23" i="16"/>
  <c r="I25" i="16" s="1"/>
  <c r="H23" i="16"/>
  <c r="H25" i="16" s="1"/>
  <c r="G23" i="16"/>
  <c r="F23" i="16"/>
  <c r="E23" i="16"/>
  <c r="D23" i="16"/>
  <c r="D25" i="16" s="1"/>
  <c r="C23" i="16"/>
  <c r="C25" i="16" s="1"/>
  <c r="P22" i="16"/>
  <c r="N19" i="16"/>
  <c r="N27" i="16" s="1"/>
  <c r="K19" i="16"/>
  <c r="K27" i="16" s="1"/>
  <c r="J19" i="16"/>
  <c r="J27" i="16" s="1"/>
  <c r="I19" i="16"/>
  <c r="F19" i="16"/>
  <c r="F27" i="16" s="1"/>
  <c r="C19" i="16"/>
  <c r="P18" i="16"/>
  <c r="N17" i="16"/>
  <c r="M17" i="16"/>
  <c r="M19" i="16" s="1"/>
  <c r="M27" i="16" s="1"/>
  <c r="L17" i="16"/>
  <c r="L19" i="16" s="1"/>
  <c r="L27" i="16" s="1"/>
  <c r="K17" i="16"/>
  <c r="J17" i="16"/>
  <c r="I17" i="16"/>
  <c r="H17" i="16"/>
  <c r="H19" i="16" s="1"/>
  <c r="G17" i="16"/>
  <c r="G19" i="16" s="1"/>
  <c r="G27" i="16" s="1"/>
  <c r="F17" i="16"/>
  <c r="E17" i="16"/>
  <c r="E19" i="16" s="1"/>
  <c r="E27" i="16" s="1"/>
  <c r="D17" i="16"/>
  <c r="D19" i="16" s="1"/>
  <c r="D27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H26" i="15"/>
  <c r="G26" i="15"/>
  <c r="N24" i="15"/>
  <c r="M24" i="15"/>
  <c r="L24" i="15"/>
  <c r="H24" i="15"/>
  <c r="G24" i="15"/>
  <c r="F24" i="15"/>
  <c r="E24" i="15"/>
  <c r="E26" i="15" s="1"/>
  <c r="D24" i="15"/>
  <c r="D26" i="15" s="1"/>
  <c r="C24" i="15"/>
  <c r="N23" i="15"/>
  <c r="M23" i="15"/>
  <c r="L23" i="15"/>
  <c r="K23" i="15"/>
  <c r="K24" i="15" s="1"/>
  <c r="J23" i="15"/>
  <c r="J24" i="15" s="1"/>
  <c r="I23" i="15"/>
  <c r="P23" i="15" s="1"/>
  <c r="P22" i="15"/>
  <c r="N19" i="15"/>
  <c r="N26" i="15" s="1"/>
  <c r="K19" i="15"/>
  <c r="K26" i="15" s="1"/>
  <c r="J19" i="15"/>
  <c r="J26" i="15" s="1"/>
  <c r="I19" i="15"/>
  <c r="H19" i="15"/>
  <c r="G19" i="15"/>
  <c r="F19" i="15"/>
  <c r="F26" i="15" s="1"/>
  <c r="E19" i="15"/>
  <c r="D19" i="15"/>
  <c r="C19" i="15"/>
  <c r="P19" i="15" s="1"/>
  <c r="P18" i="15"/>
  <c r="P17" i="15"/>
  <c r="N17" i="15"/>
  <c r="M17" i="15"/>
  <c r="M19" i="15" s="1"/>
  <c r="M26" i="15" s="1"/>
  <c r="L17" i="15"/>
  <c r="L19" i="15" s="1"/>
  <c r="L26" i="15" s="1"/>
  <c r="K17" i="15"/>
  <c r="J17" i="15"/>
  <c r="I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F27" i="17" l="1"/>
  <c r="P8" i="17"/>
  <c r="P25" i="16"/>
  <c r="H27" i="16"/>
  <c r="D27" i="17"/>
  <c r="P25" i="17"/>
  <c r="P19" i="16"/>
  <c r="I27" i="16"/>
  <c r="C27" i="16"/>
  <c r="P17" i="16"/>
  <c r="C26" i="15"/>
  <c r="P23" i="16"/>
  <c r="P19" i="17"/>
  <c r="I24" i="15"/>
  <c r="P24" i="15" s="1"/>
  <c r="E27" i="17"/>
  <c r="P27" i="17" l="1"/>
  <c r="P27" i="16"/>
  <c r="I26" i="15"/>
  <c r="P26" i="15"/>
  <c r="C3" i="13" s="1"/>
</calcChain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<sst xmlns="http://schemas.openxmlformats.org/spreadsheetml/2006/main" count="109" uniqueCount="41">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</sst>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J3" sqref="J3:N3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>
        <v>14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109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>
        <v>13</v>
      </c>
      <c r="J7" s="33">
        <v>20</v>
      </c>
      <c r="K7" s="33">
        <v>20</v>
      </c>
      <c r="L7" s="33">
        <v>19</v>
      </c>
      <c r="M7" s="33">
        <v>20</v>
      </c>
      <c r="N7" s="33">
        <v>19</v>
      </c>
      <c r="O7" s="31"/>
      <c r="P7" s="52">
        <f>SUM(C7:N7)</f>
        <v>111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-1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2">
        <f>SUM(C8:N8)</f>
        <v>2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>
        <v>13</v>
      </c>
      <c r="J11" s="10">
        <v>20.5</v>
      </c>
      <c r="K11" s="10">
        <v>20</v>
      </c>
      <c r="L11" s="10">
        <v>19</v>
      </c>
      <c r="M11" s="10">
        <v>20</v>
      </c>
      <c r="N11" s="10">
        <v>19</v>
      </c>
      <c r="P11" s="53">
        <f>SUM(C11:N11)</f>
        <v>111.5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1.5</v>
      </c>
      <c r="K12" s="11">
        <v>1</v>
      </c>
      <c r="L12" s="11">
        <v>3</v>
      </c>
      <c r="M12" s="11">
        <v>1</v>
      </c>
      <c r="N12" s="11">
        <v>1</v>
      </c>
      <c r="P12" s="53">
        <f>SUM(C12:N12)</f>
        <v>7.5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5307</v>
      </c>
      <c r="J17" s="9">
        <f>J11*Params!$C$5*(1-Params!$C$3)-Params!$C$4</f>
        <v>8412</v>
      </c>
      <c r="K17" s="9">
        <f>K11*Params!$C$5*(1-Params!$C$3)-Params!$C$4</f>
        <v>8205</v>
      </c>
      <c r="L17" s="9">
        <f>L11*Params!$C$5*(1-Params!$C$3)-Params!$C$4</f>
        <v>7791</v>
      </c>
      <c r="M17" s="9">
        <f>M11*Params!$C$5*(1-Params!$C$3)-Params!$C$4</f>
        <v>8205</v>
      </c>
      <c r="N17" s="9">
        <f>N11*Params!$C$5*(1-Params!$C$3)-Params!$C$4</f>
        <v>7791</v>
      </c>
      <c r="O17" s="4"/>
      <c r="P17" s="37">
        <f>SUM(C17:N17)</f>
        <v>45711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5307</v>
      </c>
      <c r="J19" s="25">
        <f t="shared" si="1"/>
        <v>8412</v>
      </c>
      <c r="K19" s="25">
        <f t="shared" si="1"/>
        <v>8205</v>
      </c>
      <c r="L19" s="25">
        <f t="shared" si="1"/>
        <v>7791</v>
      </c>
      <c r="M19" s="25">
        <f t="shared" si="1"/>
        <v>8205</v>
      </c>
      <c r="N19" s="25">
        <f t="shared" si="1"/>
        <v>7791</v>
      </c>
      <c r="O19" s="5"/>
      <c r="P19" s="38">
        <f>SUM(C19:O19)</f>
        <v>45711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>
        <v>3272.82</v>
      </c>
      <c r="J22" s="9">
        <v>5003.4399999999996</v>
      </c>
      <c r="K22" s="9">
        <v>5003.4399999999996</v>
      </c>
      <c r="L22" s="9">
        <v>5003.4399999999996</v>
      </c>
      <c r="M22" s="9">
        <v>5003.4399999999996</v>
      </c>
      <c r="N22" s="9">
        <v>5003.4399999999996</v>
      </c>
      <c r="O22" s="4"/>
      <c r="P22" s="39">
        <f>SUM(C22:N22)</f>
        <v>28290.019999999997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>
        <f>696.54+1136.12</f>
        <v>1832.6599999999999</v>
      </c>
      <c r="J23" s="9">
        <f>1052.36+1729.13</f>
        <v>2781.49</v>
      </c>
      <c r="K23" s="9">
        <f>1052.36+1731.72</f>
        <v>2784.08</v>
      </c>
      <c r="L23" s="9">
        <f>1052.36+1730.85</f>
        <v>2783.21</v>
      </c>
      <c r="M23" s="9">
        <f>1052.36+1734.32</f>
        <v>2786.68</v>
      </c>
      <c r="N23" s="9">
        <f>1052.36+1730.85</f>
        <v>2783.21</v>
      </c>
      <c r="O23" s="4"/>
      <c r="P23" s="39">
        <f>SUM(C23:N23)</f>
        <v>15751.329999999998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5105.4799999999996</v>
      </c>
      <c r="J24" s="40">
        <f t="shared" si="2"/>
        <v>7784.9299999999994</v>
      </c>
      <c r="K24" s="40">
        <f t="shared" si="2"/>
        <v>7787.5199999999995</v>
      </c>
      <c r="L24" s="40">
        <f t="shared" si="2"/>
        <v>7786.65</v>
      </c>
      <c r="M24" s="40">
        <f t="shared" si="2"/>
        <v>7790.119999999999</v>
      </c>
      <c r="N24" s="40">
        <f t="shared" si="2"/>
        <v>7786.65</v>
      </c>
      <c r="O24" s="4"/>
      <c r="P24" s="41">
        <f>SUM(C24:N24)</f>
        <v>44041.35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201.52000000000044</v>
      </c>
      <c r="J26" s="44">
        <f t="shared" si="3"/>
        <v>627.07000000000062</v>
      </c>
      <c r="K26" s="44">
        <f t="shared" si="3"/>
        <v>417.48000000000047</v>
      </c>
      <c r="L26" s="44">
        <f t="shared" si="3"/>
        <v>4.3500000000003638</v>
      </c>
      <c r="M26" s="44">
        <f t="shared" si="3"/>
        <v>414.88000000000102</v>
      </c>
      <c r="N26" s="44">
        <f t="shared" si="3"/>
        <v>4.3500000000003638</v>
      </c>
      <c r="P26" s="54">
        <f>SUM(C26:O26)</f>
        <v>1669.6500000000033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21</v>
      </c>
      <c r="E7" s="33">
        <v>20</v>
      </c>
      <c r="F7" s="33">
        <v>21</v>
      </c>
      <c r="G7" s="33">
        <v>17</v>
      </c>
      <c r="H7" s="33">
        <v>18</v>
      </c>
      <c r="I7" s="33">
        <v>22</v>
      </c>
      <c r="J7" s="33">
        <v>19</v>
      </c>
      <c r="K7" s="33">
        <v>20</v>
      </c>
      <c r="L7" s="33">
        <v>22</v>
      </c>
      <c r="M7" s="33">
        <v>18</v>
      </c>
      <c r="N7" s="33">
        <v>5</v>
      </c>
      <c r="O7" s="31"/>
      <c r="P7" s="52">
        <f>SUM(C7:N7)</f>
        <v>225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-1</v>
      </c>
      <c r="I8" s="32">
        <f t="shared" si="0"/>
        <v>3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-1</v>
      </c>
      <c r="N8" s="32">
        <f t="shared" si="0"/>
        <v>-14</v>
      </c>
      <c r="O8" s="31"/>
      <c r="P8" s="52">
        <f>SUM(C8:N8)</f>
        <v>-3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21</v>
      </c>
      <c r="E11" s="10">
        <v>20</v>
      </c>
      <c r="F11" s="10">
        <v>21</v>
      </c>
      <c r="G11" s="10">
        <v>17</v>
      </c>
      <c r="H11" s="10">
        <v>18.5</v>
      </c>
      <c r="I11" s="10">
        <v>22</v>
      </c>
      <c r="J11" s="10">
        <v>19</v>
      </c>
      <c r="K11" s="10">
        <v>20</v>
      </c>
      <c r="L11" s="10">
        <v>22</v>
      </c>
      <c r="M11" s="10">
        <v>18</v>
      </c>
      <c r="N11" s="10">
        <v>5</v>
      </c>
      <c r="P11" s="53">
        <f>SUM(C11:N11)</f>
        <v>225.5</v>
      </c>
    </row>
    <row r="12" spans="2:16" x14ac:dyDescent="0.35">
      <c r="B12" s="8" t="s">
        <v>15</v>
      </c>
      <c r="C12" s="11"/>
      <c r="D12" s="11"/>
      <c r="E12" s="11">
        <v>1</v>
      </c>
      <c r="F12" s="11"/>
      <c r="G12" s="11">
        <v>2</v>
      </c>
      <c r="H12" s="11">
        <v>1.5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16</v>
      </c>
      <c r="P12" s="53">
        <f>SUM(C12:N12)</f>
        <v>26.5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9033</v>
      </c>
      <c r="D17" s="9">
        <f>D11*Params!$C$5*(1-Params!$C$3)-Params!$C$4</f>
        <v>8619</v>
      </c>
      <c r="E17" s="9">
        <f>E11*Params!$C$5*(1-Params!$C$3)-Params!$C$4</f>
        <v>8205</v>
      </c>
      <c r="F17" s="9">
        <f>F11*Params!$C$5*(1-Params!$C$3)-Params!$C$4</f>
        <v>8619</v>
      </c>
      <c r="G17" s="9">
        <f>G11*Params!$C$5*(1-Params!$C$3)-Params!$C$4</f>
        <v>6963</v>
      </c>
      <c r="H17" s="9">
        <f>H11*Params!$C$5*(1-Params!$C$3)-Params!$C$4</f>
        <v>7584</v>
      </c>
      <c r="I17" s="9">
        <f>I11*Params!$C$5*(1-Params!$C$3)-Params!$C$4</f>
        <v>9033</v>
      </c>
      <c r="J17" s="9">
        <f>J11*Params!$C$5*(1-Params!$C$3)-Params!$C$4</f>
        <v>7791</v>
      </c>
      <c r="K17" s="9">
        <f>K11*Params!$C$5*(1-Params!$C$3)-Params!$C$4</f>
        <v>8205</v>
      </c>
      <c r="L17" s="9">
        <f>L11*Params!$C$5*(1-Params!$C$3)-Params!$C$4</f>
        <v>9033</v>
      </c>
      <c r="M17" s="9">
        <f>M11*Params!$C$5*(1-Params!$C$3)-Params!$C$4</f>
        <v>7377</v>
      </c>
      <c r="N17" s="9">
        <f>N11*Params!$C$5*(1-Params!$C$3)-Params!$C$4</f>
        <v>1995</v>
      </c>
      <c r="O17" s="4"/>
      <c r="P17" s="37">
        <f>SUM(C17:N17)</f>
        <v>92457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9033</v>
      </c>
      <c r="D19" s="25">
        <f t="shared" si="1"/>
        <v>8619</v>
      </c>
      <c r="E19" s="25">
        <f t="shared" si="1"/>
        <v>8205</v>
      </c>
      <c r="F19" s="25">
        <f t="shared" si="1"/>
        <v>8619</v>
      </c>
      <c r="G19" s="25">
        <f t="shared" si="1"/>
        <v>6963</v>
      </c>
      <c r="H19" s="25">
        <f t="shared" si="1"/>
        <v>7584</v>
      </c>
      <c r="I19" s="25">
        <f t="shared" si="1"/>
        <v>9033</v>
      </c>
      <c r="J19" s="25">
        <f t="shared" si="1"/>
        <v>7791</v>
      </c>
      <c r="K19" s="25">
        <f t="shared" si="1"/>
        <v>8205</v>
      </c>
      <c r="L19" s="25">
        <f t="shared" si="1"/>
        <v>9033</v>
      </c>
      <c r="M19" s="25">
        <f t="shared" si="1"/>
        <v>7377</v>
      </c>
      <c r="N19" s="25">
        <f t="shared" si="1"/>
        <v>1995</v>
      </c>
      <c r="O19" s="5"/>
      <c r="P19" s="38">
        <f>SUM(C19:O19)</f>
        <v>92457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4996.62</v>
      </c>
      <c r="D22" s="9">
        <v>4996.62</v>
      </c>
      <c r="E22" s="9">
        <v>4996.62</v>
      </c>
      <c r="F22" s="9">
        <v>5016.2</v>
      </c>
      <c r="G22" s="9">
        <v>5016.2</v>
      </c>
      <c r="H22" s="9">
        <v>5016.2</v>
      </c>
      <c r="I22" s="9">
        <v>5016.2</v>
      </c>
      <c r="J22" s="9">
        <v>5016.2</v>
      </c>
      <c r="K22" s="9">
        <v>5016.2</v>
      </c>
      <c r="L22" s="9">
        <v>5016.2</v>
      </c>
      <c r="M22" s="9">
        <v>5016.2</v>
      </c>
      <c r="N22" s="9">
        <v>5016.2</v>
      </c>
      <c r="O22" s="4"/>
      <c r="P22" s="39">
        <f>SUM(C22:N22)</f>
        <v>60135.659999999989</v>
      </c>
    </row>
    <row r="23" spans="2:16" x14ac:dyDescent="0.35">
      <c r="B23" s="8" t="s">
        <v>8</v>
      </c>
      <c r="C23" s="9">
        <f>1066.03+1747.18</f>
        <v>2813.21</v>
      </c>
      <c r="D23" s="9">
        <f>1066.03+1745.46</f>
        <v>2811.49</v>
      </c>
      <c r="E23" s="9">
        <f>1066.03+1745.46</f>
        <v>2811.49</v>
      </c>
      <c r="F23" s="9">
        <f>1054.25+1731.65</f>
        <v>2785.9</v>
      </c>
      <c r="G23" s="9">
        <f>1054.25+1731.65</f>
        <v>2785.9</v>
      </c>
      <c r="H23" s="9">
        <f>1054.25+1734.56</f>
        <v>2788.81</v>
      </c>
      <c r="I23" s="9">
        <f>1054.25+1736.22</f>
        <v>2790.4700000000003</v>
      </c>
      <c r="J23" s="9">
        <f>1054.25+1735.5</f>
        <v>2789.75</v>
      </c>
      <c r="K23" s="9">
        <f>1054.25+1736.96</f>
        <v>2791.21</v>
      </c>
      <c r="L23" s="9">
        <f>1054.25+1735.5</f>
        <v>2789.75</v>
      </c>
      <c r="M23" s="9">
        <f>1054.25+1735.5</f>
        <v>2789.75</v>
      </c>
      <c r="N23" s="9">
        <f>1054.25+1735.5</f>
        <v>2789.75</v>
      </c>
      <c r="O23" s="4"/>
      <c r="P23" s="39">
        <f>SUM(C23:N23)</f>
        <v>33537.479999999996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>
        <v>1253.33</v>
      </c>
      <c r="J24" s="61"/>
      <c r="K24" s="61"/>
      <c r="L24" s="61"/>
      <c r="M24" s="61"/>
      <c r="N24" s="61"/>
      <c r="O24" s="4"/>
      <c r="P24" s="39">
        <f>SUM(C24:N24)</f>
        <v>1253.33</v>
      </c>
    </row>
    <row r="25" spans="2:16" x14ac:dyDescent="0.35">
      <c r="B25" s="7" t="s">
        <v>3</v>
      </c>
      <c r="C25" s="40">
        <f t="shared" ref="C25:H25" si="2">SUM(C22:C23)</f>
        <v>7809.83</v>
      </c>
      <c r="D25" s="40">
        <f t="shared" si="2"/>
        <v>7808.11</v>
      </c>
      <c r="E25" s="40">
        <f t="shared" si="2"/>
        <v>7808.11</v>
      </c>
      <c r="F25" s="40">
        <f t="shared" si="2"/>
        <v>7802.1</v>
      </c>
      <c r="G25" s="40">
        <f t="shared" si="2"/>
        <v>7802.1</v>
      </c>
      <c r="H25" s="40">
        <f t="shared" si="2"/>
        <v>7805.01</v>
      </c>
      <c r="I25" s="40">
        <f t="shared" ref="I25:N25" si="3">SUM(I22:I24)</f>
        <v>9060</v>
      </c>
      <c r="J25" s="40">
        <f t="shared" si="3"/>
        <v>7805.95</v>
      </c>
      <c r="K25" s="40">
        <f t="shared" si="3"/>
        <v>7807.41</v>
      </c>
      <c r="L25" s="40">
        <f t="shared" si="3"/>
        <v>7805.95</v>
      </c>
      <c r="M25" s="40">
        <f t="shared" si="3"/>
        <v>7805.95</v>
      </c>
      <c r="N25" s="40">
        <f t="shared" si="3"/>
        <v>7805.95</v>
      </c>
      <c r="O25" s="4"/>
      <c r="P25" s="41">
        <f>SUM(C25:N25)</f>
        <v>94926.469999999987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4">C19-C25</f>
        <v>1223.17</v>
      </c>
      <c r="D27" s="44">
        <f t="shared" si="4"/>
        <v>810.89000000000033</v>
      </c>
      <c r="E27" s="44">
        <f t="shared" si="4"/>
        <v>396.89000000000033</v>
      </c>
      <c r="F27" s="44">
        <f t="shared" si="4"/>
        <v>816.89999999999964</v>
      </c>
      <c r="G27" s="44">
        <f t="shared" si="4"/>
        <v>-839.10000000000036</v>
      </c>
      <c r="H27" s="44">
        <f t="shared" si="4"/>
        <v>-221.01000000000022</v>
      </c>
      <c r="I27" s="44">
        <f t="shared" si="4"/>
        <v>-27</v>
      </c>
      <c r="J27" s="44">
        <f t="shared" si="4"/>
        <v>-14.949999999999818</v>
      </c>
      <c r="K27" s="44">
        <f t="shared" si="4"/>
        <v>397.59000000000015</v>
      </c>
      <c r="L27" s="44">
        <f t="shared" si="4"/>
        <v>1227.0500000000002</v>
      </c>
      <c r="M27" s="44">
        <f t="shared" si="4"/>
        <v>-428.94999999999982</v>
      </c>
      <c r="N27" s="44">
        <f t="shared" si="4"/>
        <v>-5810.95</v>
      </c>
      <c r="P27" s="54">
        <f>SUM(C27:O27)</f>
        <v>-2469.4699999999993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H37" sqref="H37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5">
      <c r="B7" s="8" t="s">
        <v>20</v>
      </c>
      <c r="C7" s="33">
        <v>20</v>
      </c>
      <c r="D7" s="33">
        <v>19.5</v>
      </c>
      <c r="E7" s="33">
        <v>21</v>
      </c>
      <c r="F7" s="33">
        <v>20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80.5</v>
      </c>
    </row>
    <row r="8" spans="2:16" x14ac:dyDescent="0.35">
      <c r="B8" s="16" t="s">
        <v>21</v>
      </c>
      <c r="C8" s="32">
        <f t="shared" ref="C8:N8" si="0">C7-C6</f>
        <v>1</v>
      </c>
      <c r="D8" s="32">
        <f t="shared" si="0"/>
        <v>0.5</v>
      </c>
      <c r="E8" s="32">
        <f t="shared" si="0"/>
        <v>2</v>
      </c>
      <c r="F8" s="32">
        <f t="shared" si="0"/>
        <v>1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4.5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20</v>
      </c>
      <c r="D11" s="10">
        <v>19.5</v>
      </c>
      <c r="E11" s="10">
        <v>21</v>
      </c>
      <c r="F11" s="10">
        <v>20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80.5</v>
      </c>
    </row>
    <row r="12" spans="2:16" x14ac:dyDescent="0.35">
      <c r="B12" s="8" t="s">
        <v>15</v>
      </c>
      <c r="C12" s="11">
        <v>2</v>
      </c>
      <c r="D12" s="11">
        <v>0.5</v>
      </c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3.5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8205</v>
      </c>
      <c r="D17" s="9">
        <f>D11*Params!$C$5*(1-Params!$C$3)-Params!$C$4</f>
        <v>7998</v>
      </c>
      <c r="E17" s="9">
        <f>E11*Params!$C$5*(1-Params!$C$3)-Params!$C$4</f>
        <v>8619</v>
      </c>
      <c r="F17" s="9">
        <f>F11*Params!$C$5*(1-Params!$C$3)-Params!$C$4</f>
        <v>8205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33027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8205</v>
      </c>
      <c r="D19" s="25">
        <f t="shared" si="1"/>
        <v>7998</v>
      </c>
      <c r="E19" s="25">
        <f t="shared" si="1"/>
        <v>8619</v>
      </c>
      <c r="F19" s="25">
        <f t="shared" si="1"/>
        <v>8205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33027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5086.3500000000004</v>
      </c>
      <c r="D22" s="9">
        <v>5017.07</v>
      </c>
      <c r="E22" s="9">
        <v>5017.07</v>
      </c>
      <c r="F22" s="9">
        <v>5017.07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20137.559999999998</v>
      </c>
    </row>
    <row r="23" spans="2:16" x14ac:dyDescent="0.35">
      <c r="B23" s="8" t="s">
        <v>8</v>
      </c>
      <c r="C23" s="9">
        <f>1075.85+1788.45</f>
        <v>2864.3</v>
      </c>
      <c r="D23" s="9">
        <f>1060.34+1743.07</f>
        <v>2803.41</v>
      </c>
      <c r="E23" s="9">
        <f>1060.34+1740.88</f>
        <v>2801.2200000000003</v>
      </c>
      <c r="F23" s="9">
        <f>1060.34+2896.12</f>
        <v>3956.46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12425.39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5">
      <c r="B25" s="7" t="s">
        <v>3</v>
      </c>
      <c r="C25" s="40">
        <f>SUM(C22:C24)</f>
        <v>7950.6500000000005</v>
      </c>
      <c r="D25" s="40">
        <f t="shared" ref="D25:N25" si="2">SUM(D22:D24)</f>
        <v>7820.48</v>
      </c>
      <c r="E25" s="40">
        <f t="shared" si="2"/>
        <v>7818.29</v>
      </c>
      <c r="F25" s="40">
        <f t="shared" si="2"/>
        <v>8973.5299999999988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32562.95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254.34999999999945</v>
      </c>
      <c r="D27" s="44">
        <f t="shared" si="3"/>
        <v>177.52000000000044</v>
      </c>
      <c r="E27" s="44">
        <f t="shared" si="3"/>
        <v>800.71</v>
      </c>
      <c r="F27" s="44">
        <f t="shared" si="3"/>
        <v>-768.52999999999884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464.05000000000109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4" t="s">
        <v>22</v>
      </c>
      <c r="C2" s="65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6" t="s">
        <v>23</v>
      </c>
      <c r="C2" s="66"/>
    </row>
    <row r="3" spans="2:3" ht="17" customHeight="1" x14ac:dyDescent="0.35">
      <c r="B3" s="34" t="s">
        <v>24</v>
      </c>
      <c r="C3" s="35">
        <f>'2023'!P26+'2024'!P27+'2025'!P27</f>
        <v>-335.76999999999498</v>
      </c>
    </row>
    <row r="4" spans="2:3" ht="17" customHeight="1" x14ac:dyDescent="0.35">
      <c r="B4" s="34" t="s">
        <v>26</v>
      </c>
      <c r="C4" s="36">
        <f>'2023'!P12+'2024'!P12+'2025'!P12</f>
        <v>37.5</v>
      </c>
    </row>
    <row r="5" spans="2:3" x14ac:dyDescent="0.35">
      <c r="B5" t="s">
        <v>40</v>
      </c>
      <c r="C5">
        <f>(21*2.08)+1.04-C4</f>
        <v>7.2199999999999989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2025-05-05T23:02:36Z</dcterms:modified>
</cp:coreProperties>
</file>