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16E2ACDE-5834-4EA9-8790-20C2A5FE48CD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5" i="16" l="1"/>
  <c r="F19" i="16"/>
  <c r="P36" i="16" l="1"/>
  <c r="P35" i="16"/>
  <c r="P38" i="16" s="1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P25" i="16" s="1"/>
  <c r="D25" i="16"/>
  <c r="D29" i="16" s="1"/>
  <c r="C25" i="16"/>
  <c r="C29" i="16" s="1"/>
  <c r="P24" i="16"/>
  <c r="N21" i="16"/>
  <c r="N33" i="16" s="1"/>
  <c r="M21" i="16"/>
  <c r="M33" i="16" s="1"/>
  <c r="L21" i="16"/>
  <c r="L33" i="16" s="1"/>
  <c r="K21" i="16"/>
  <c r="K33" i="16" s="1"/>
  <c r="J21" i="16"/>
  <c r="J33" i="16" s="1"/>
  <c r="I21" i="16"/>
  <c r="I33" i="16" s="1"/>
  <c r="H21" i="16"/>
  <c r="H33" i="16" s="1"/>
  <c r="G21" i="16"/>
  <c r="F21" i="16"/>
  <c r="D21" i="16"/>
  <c r="D33" i="16" s="1"/>
  <c r="C21" i="16"/>
  <c r="P20" i="16"/>
  <c r="E19" i="16"/>
  <c r="E21" i="16" s="1"/>
  <c r="D19" i="16"/>
  <c r="C19" i="16"/>
  <c r="P19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G29" i="15"/>
  <c r="D29" i="15"/>
  <c r="P28" i="15"/>
  <c r="C27" i="15"/>
  <c r="P27" i="15" s="1"/>
  <c r="P26" i="15"/>
  <c r="N25" i="15"/>
  <c r="N29" i="15" s="1"/>
  <c r="N33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F25" i="15"/>
  <c r="F29" i="15" s="1"/>
  <c r="E25" i="15"/>
  <c r="E29" i="15" s="1"/>
  <c r="D25" i="15"/>
  <c r="C25" i="15"/>
  <c r="P24" i="15"/>
  <c r="N21" i="15"/>
  <c r="F21" i="15"/>
  <c r="D21" i="15"/>
  <c r="C21" i="15"/>
  <c r="P20" i="15"/>
  <c r="N19" i="15"/>
  <c r="M19" i="15"/>
  <c r="M21" i="15" s="1"/>
  <c r="L19" i="15"/>
  <c r="L21" i="15" s="1"/>
  <c r="L33" i="15" s="1"/>
  <c r="K19" i="15"/>
  <c r="K21" i="15" s="1"/>
  <c r="K33" i="15" s="1"/>
  <c r="J19" i="15"/>
  <c r="J21" i="15" s="1"/>
  <c r="I19" i="15"/>
  <c r="I21" i="15" s="1"/>
  <c r="I33" i="15" s="1"/>
  <c r="H19" i="15"/>
  <c r="H21" i="15" s="1"/>
  <c r="G19" i="15"/>
  <c r="G21" i="15" s="1"/>
  <c r="F19" i="15"/>
  <c r="E19" i="15"/>
  <c r="E21" i="15" s="1"/>
  <c r="D19" i="15"/>
  <c r="C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6" i="14"/>
  <c r="P35" i="14"/>
  <c r="P31" i="14"/>
  <c r="K29" i="14"/>
  <c r="J29" i="14"/>
  <c r="P28" i="14"/>
  <c r="P27" i="14"/>
  <c r="P26" i="14"/>
  <c r="P25" i="14"/>
  <c r="N24" i="14"/>
  <c r="N29" i="14" s="1"/>
  <c r="M24" i="14"/>
  <c r="M29" i="14" s="1"/>
  <c r="L24" i="14"/>
  <c r="L29" i="14" s="1"/>
  <c r="K24" i="14"/>
  <c r="J24" i="14"/>
  <c r="I24" i="14"/>
  <c r="I29" i="14" s="1"/>
  <c r="H24" i="14"/>
  <c r="H29" i="14" s="1"/>
  <c r="G24" i="14"/>
  <c r="G29" i="14" s="1"/>
  <c r="F24" i="14"/>
  <c r="F29" i="14" s="1"/>
  <c r="E24" i="14"/>
  <c r="E29" i="14" s="1"/>
  <c r="E33" i="14" s="1"/>
  <c r="D24" i="14"/>
  <c r="C24" i="14"/>
  <c r="C29" i="14" s="1"/>
  <c r="P23" i="14"/>
  <c r="K20" i="14"/>
  <c r="E20" i="14"/>
  <c r="C20" i="14"/>
  <c r="P19" i="14"/>
  <c r="P18" i="14"/>
  <c r="N17" i="14"/>
  <c r="N20" i="14" s="1"/>
  <c r="M17" i="14"/>
  <c r="M20" i="14" s="1"/>
  <c r="L17" i="14"/>
  <c r="L20" i="14" s="1"/>
  <c r="L33" i="14" s="1"/>
  <c r="K17" i="14"/>
  <c r="J17" i="14"/>
  <c r="J20" i="14" s="1"/>
  <c r="J33" i="14" s="1"/>
  <c r="I17" i="14"/>
  <c r="I20" i="14" s="1"/>
  <c r="I33" i="14" s="1"/>
  <c r="H17" i="14"/>
  <c r="H20" i="14" s="1"/>
  <c r="G17" i="14"/>
  <c r="G20" i="14" s="1"/>
  <c r="F17" i="14"/>
  <c r="F20" i="14" s="1"/>
  <c r="E17" i="14"/>
  <c r="D17" i="14"/>
  <c r="D20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P28" i="12"/>
  <c r="L26" i="12"/>
  <c r="K26" i="12"/>
  <c r="K30" i="12" s="1"/>
  <c r="J26" i="12"/>
  <c r="J30" i="12" s="1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M30" i="12" s="1"/>
  <c r="L19" i="12"/>
  <c r="K19" i="12"/>
  <c r="J19" i="12"/>
  <c r="I19" i="12"/>
  <c r="I30" i="12" s="1"/>
  <c r="H19" i="12"/>
  <c r="H30" i="12" s="1"/>
  <c r="G19" i="12"/>
  <c r="G30" i="12" s="1"/>
  <c r="F19" i="12"/>
  <c r="F30" i="12" s="1"/>
  <c r="E19" i="12"/>
  <c r="E30" i="12" s="1"/>
  <c r="D19" i="12"/>
  <c r="C19" i="12"/>
  <c r="P18" i="12"/>
  <c r="P17" i="12"/>
  <c r="P14" i="12"/>
  <c r="P13" i="12"/>
  <c r="P12" i="12"/>
  <c r="C4" i="13" s="1"/>
  <c r="C5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D33" i="15" l="1"/>
  <c r="P8" i="14"/>
  <c r="P17" i="14"/>
  <c r="F33" i="15"/>
  <c r="C33" i="15"/>
  <c r="N30" i="12"/>
  <c r="P26" i="12"/>
  <c r="M33" i="14"/>
  <c r="K33" i="14"/>
  <c r="G33" i="16"/>
  <c r="P23" i="12"/>
  <c r="F33" i="14"/>
  <c r="N33" i="14"/>
  <c r="C30" i="12"/>
  <c r="G33" i="14"/>
  <c r="P39" i="15"/>
  <c r="C33" i="14"/>
  <c r="P19" i="15"/>
  <c r="D30" i="12"/>
  <c r="L30" i="12"/>
  <c r="H33" i="14"/>
  <c r="P24" i="14"/>
  <c r="G33" i="15"/>
  <c r="P25" i="15"/>
  <c r="C29" i="15"/>
  <c r="P39" i="16"/>
  <c r="P8" i="16"/>
  <c r="F33" i="16"/>
  <c r="H33" i="15"/>
  <c r="P21" i="16"/>
  <c r="J33" i="15"/>
  <c r="P30" i="12"/>
  <c r="E33" i="15"/>
  <c r="M33" i="15"/>
  <c r="P29" i="15"/>
  <c r="P19" i="12"/>
  <c r="E29" i="16"/>
  <c r="E33" i="16" s="1"/>
  <c r="D29" i="14"/>
  <c r="P29" i="14" s="1"/>
  <c r="C33" i="16"/>
  <c r="P21" i="15"/>
  <c r="P20" i="14"/>
  <c r="P33" i="15" l="1"/>
  <c r="P29" i="16"/>
  <c r="D33" i="14"/>
  <c r="P33" i="14" s="1"/>
  <c r="P33" i="16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<sst xmlns="http://schemas.openxmlformats.org/spreadsheetml/2006/main" count="175" uniqueCount="55">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</sst>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C6" workbookViewId="0">
      <selection activeCell="M25" sqref="M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A9" workbookViewId="0">
      <selection activeCell="M20" sqref="M20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3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>
        <v>3000</v>
      </c>
      <c r="N31" s="66"/>
      <c r="P31" s="67">
        <f>SUM(C31:N31)</f>
        <v>4500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9"/>
  <sheetViews>
    <sheetView topLeftCell="C13"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9"/>
  <sheetViews>
    <sheetView tabSelected="1" topLeftCell="A7"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76</v>
      </c>
    </row>
    <row r="7" spans="2:16" x14ac:dyDescent="0.3">
      <c r="B7" s="9" t="s">
        <v>21</v>
      </c>
      <c r="C7" s="37">
        <v>22</v>
      </c>
      <c r="D7" s="37">
        <v>19</v>
      </c>
      <c r="E7" s="37">
        <v>12</v>
      </c>
      <c r="F7" s="37">
        <v>15.5</v>
      </c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68.5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-3.5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-7.5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12</v>
      </c>
      <c r="F11" s="11">
        <v>15.5</v>
      </c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68.5</v>
      </c>
    </row>
    <row r="12" spans="2:16" x14ac:dyDescent="0.3">
      <c r="B12" s="9" t="s">
        <v>16</v>
      </c>
      <c r="C12" s="12"/>
      <c r="D12" s="12">
        <v>1</v>
      </c>
      <c r="E12" s="12">
        <v>9</v>
      </c>
      <c r="F12" s="12">
        <v>5.5</v>
      </c>
      <c r="G12" s="12"/>
      <c r="H12" s="12"/>
      <c r="I12" s="12"/>
      <c r="J12" s="12"/>
      <c r="K12" s="12"/>
      <c r="L12" s="12"/>
      <c r="M12" s="12"/>
      <c r="N12" s="12"/>
      <c r="P12" s="59">
        <f t="shared" si="1"/>
        <v>15.5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>
        <f>F11*Params!$C$7*(1-Params!$C$3)-Params!$C$4</f>
        <v>9194</v>
      </c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40663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9194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40663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>
        <v>4885.8</v>
      </c>
      <c r="E24" s="10">
        <v>4885.8</v>
      </c>
      <c r="F24" s="10">
        <v>4885.8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19543.2</v>
      </c>
    </row>
    <row r="25" spans="2:16" x14ac:dyDescent="0.3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>
        <f>1443.54+2591.51</f>
        <v>4035.05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16120.27</v>
      </c>
    </row>
    <row r="26" spans="2:16" x14ac:dyDescent="0.3">
      <c r="B26" s="55" t="s">
        <v>40</v>
      </c>
      <c r="C26" s="10">
        <v>643.048</v>
      </c>
      <c r="D26" s="10">
        <v>569</v>
      </c>
      <c r="E26" s="10">
        <v>396.20800000000003</v>
      </c>
      <c r="F26" s="10">
        <v>494.94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2103.1959999999999</v>
      </c>
    </row>
    <row r="27" spans="2:16" s="10" customFormat="1" x14ac:dyDescent="0.3">
      <c r="B27" s="10" t="s">
        <v>49</v>
      </c>
      <c r="E27" s="10">
        <v>208.32</v>
      </c>
      <c r="P27" s="43">
        <f t="shared" si="3"/>
        <v>208.32</v>
      </c>
    </row>
    <row r="28" spans="2:16" x14ac:dyDescent="0.3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13415.79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41974.986000000004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>
        <v>1000</v>
      </c>
      <c r="D31" s="66">
        <v>1000</v>
      </c>
      <c r="E31" s="66">
        <v>1000</v>
      </c>
      <c r="F31" s="66">
        <v>1000</v>
      </c>
      <c r="G31" s="66"/>
      <c r="H31" s="66"/>
      <c r="I31" s="66"/>
      <c r="J31" s="66"/>
      <c r="K31" s="66"/>
      <c r="L31" s="66"/>
      <c r="M31" s="66"/>
      <c r="N31" s="69"/>
      <c r="P31" s="67">
        <f>SUM(C31:N31)</f>
        <v>4000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-4221.7900000000009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-1311.9860000000044</v>
      </c>
    </row>
    <row r="35" spans="2:16" x14ac:dyDescent="0.3">
      <c r="B35" s="63" t="s">
        <v>37</v>
      </c>
      <c r="C35" s="54">
        <v>1452</v>
      </c>
      <c r="D35" s="54">
        <v>1254</v>
      </c>
      <c r="E35" s="54">
        <v>792</v>
      </c>
      <c r="F35" s="54">
        <v>1056</v>
      </c>
      <c r="G35" s="54"/>
      <c r="H35" s="54"/>
      <c r="I35" s="54"/>
      <c r="J35" s="54"/>
      <c r="K35" s="54"/>
      <c r="L35" s="54"/>
      <c r="M35" s="54"/>
      <c r="N35" s="54"/>
      <c r="P35" s="62">
        <f>SUM(C35:N35)</f>
        <v>4554</v>
      </c>
    </row>
    <row r="36" spans="2:16" x14ac:dyDescent="0.3">
      <c r="B36" s="63" t="s">
        <v>38</v>
      </c>
      <c r="C36" s="54">
        <v>643.048</v>
      </c>
      <c r="D36" s="54">
        <v>569</v>
      </c>
      <c r="E36" s="54">
        <v>396.20800000000003</v>
      </c>
      <c r="F36" s="54">
        <v>394.94</v>
      </c>
      <c r="G36" s="54"/>
      <c r="H36" s="54"/>
      <c r="I36" s="54"/>
      <c r="J36" s="54"/>
      <c r="K36" s="54"/>
      <c r="L36" s="54"/>
      <c r="M36" s="54"/>
      <c r="N36" s="54"/>
      <c r="P36" s="62">
        <f>SUM(C36:N36)</f>
        <v>2003.1960000000001</v>
      </c>
    </row>
    <row r="38" spans="2:16" x14ac:dyDescent="0.3">
      <c r="N38" s="54" t="s">
        <v>52</v>
      </c>
      <c r="P38" s="62">
        <f>(P35*0.374) + 1457</f>
        <v>3160.1959999999999</v>
      </c>
    </row>
    <row r="39" spans="2:16" x14ac:dyDescent="0.3">
      <c r="N39" s="54" t="s">
        <v>53</v>
      </c>
      <c r="P39" s="62">
        <f>P38-P36</f>
        <v>1156.9999999999998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SUM('2022'!P30,'2023'!P33,'2024'!P33)+'2025'!P33</f>
        <v>-6976.5740000000042</v>
      </c>
    </row>
    <row r="4" spans="2:3" ht="16.95" customHeight="1" x14ac:dyDescent="0.3">
      <c r="B4" s="38" t="s">
        <v>39</v>
      </c>
      <c r="C4" s="40">
        <f>'2022'!P12+'2023'!P12+'2024'!P12+'2025'!P12</f>
        <v>58.5</v>
      </c>
    </row>
    <row r="5" spans="2:3" x14ac:dyDescent="0.3">
      <c r="B5" t="s">
        <v>54</v>
      </c>
      <c r="C5">
        <f>(30*2.08)-C4</f>
        <v>3.9000000000000057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2025-05-09T11:15:07Z</dcterms:modified>
</cp:coreProperties>
</file>