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Normal\"/>
    </mc:Choice>
  </mc:AlternateContent>
  <bookViews>
    <workbookView xWindow="0" yWindow="0" windowWidth="22523" windowHeight="5670" activeTab="2"/>
  </bookViews>
  <sheets>
    <sheet name="2025" sheetId="15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'2025'!$B$26</definedName>
    <definedName name="SORTIES" localSheetId="0">'2025'!$B$21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'2025'!$B$23</definedName>
    <definedName name="SORTIES_CHARGES_SOCIALES_PATRONALES">#REF!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'2025'!$B$22</definedName>
    <definedName name="SORTIES_SALAIRE_NET">#REF!</definedName>
    <definedName name="TOTAL" localSheetId="0">'2025'!$P$3</definedName>
    <definedName name="TOTAL">#REF!</definedName>
    <definedName name="TOTAL_ENTREES" localSheetId="0">'2025'!$B$19</definedName>
    <definedName name="TOTAL_ENTREES">#REF!</definedName>
    <definedName name="TOTAL_SORTIES" localSheetId="0">'2025'!$B$24</definedName>
    <definedName name="TOTAL_SORTIES">#REF!</definedName>
  </definedNames>
  <calcPr calcId="162913"/>
  <extLs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N26" i="15"/>
  <c r="L26" i="15"/>
  <c r="K26" i="15"/>
  <c r="I26" i="15"/>
  <c r="C26" i="15"/>
  <c r="N24" i="15"/>
  <c r="M24" i="15"/>
  <c r="L24" i="15"/>
  <c r="K24" i="15"/>
  <c r="J24" i="15"/>
  <c r="I24" i="15"/>
  <c r="H24" i="15"/>
  <c r="G24" i="15"/>
  <c r="F24" i="15"/>
  <c r="F26" i="15" s="1"/>
  <c r="C24" i="15"/>
  <c r="E23" i="15"/>
  <c r="E24" i="15" s="1"/>
  <c r="D23" i="15"/>
  <c r="D24" i="15" s="1"/>
  <c r="C23" i="15"/>
  <c r="P23" i="15" s="1"/>
  <c r="P22" i="15"/>
  <c r="N19" i="15"/>
  <c r="M19" i="15"/>
  <c r="M26" i="15" s="1"/>
  <c r="L19" i="15"/>
  <c r="K19" i="15"/>
  <c r="J19" i="15"/>
  <c r="J26" i="15" s="1"/>
  <c r="I19" i="15"/>
  <c r="H19" i="15"/>
  <c r="H26" i="15" s="1"/>
  <c r="G19" i="15"/>
  <c r="G26" i="15" s="1"/>
  <c r="F19" i="15"/>
  <c r="C19" i="15"/>
  <c r="P18" i="15"/>
  <c r="E17" i="15"/>
  <c r="E19" i="15" s="1"/>
  <c r="D17" i="15"/>
  <c r="D19" i="15" s="1"/>
  <c r="D26" i="15" s="1"/>
  <c r="C17" i="15"/>
  <c r="P17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E26" i="15" l="1"/>
  <c r="P19" i="15"/>
  <c r="P26" i="15"/>
  <c r="C3" i="13" s="1"/>
  <c r="P24" i="15"/>
</calcChain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<sst xmlns="http://schemas.openxmlformats.org/spreadsheetml/2006/main" count="41" uniqueCount="40">
  <si>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</si>
  <si>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</si>
  <si>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</si>
  <si>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</si>
  <si>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</si>
  <si>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</si>
  <si>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</si>
  <si>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</si>
  <si>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</si>
  <si>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</si>
  <si>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</si>
  <si>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</si>
  <si>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</si>
  <si>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</si>
  <si>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</si>
  <si>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</si>
  <si>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</si>
  <si>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</si>
  <si>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</si>
  <si>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</si>
  <si>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</si>
  <si>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</si>
  <si>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</si>
  <si>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</si>
  <si>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</si>
  <si>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</si>
  <si>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</si>
  <si>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</si>
  <si>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</si>
  <si>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</si>
  <si>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</si>
  <si>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</si>
  <si>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</si>
  <si>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</si>
  <si>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</si>
  <si>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</si>
  <si>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</si>
  <si>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</si>
  <si>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2025)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</si>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</sst>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topLeftCell="A13" workbookViewId="0">
      <selection activeCell="D24" sqref="D24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0" t="s">
        <v>9</v>
      </c>
    </row>
    <row r="2" spans="2:16" x14ac:dyDescent="0.4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19</v>
      </c>
      <c r="D6" s="56">
        <v>19</v>
      </c>
      <c r="E6" s="56">
        <v>19</v>
      </c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57</v>
      </c>
    </row>
    <row r="7" spans="2:16" x14ac:dyDescent="0.45">
      <c r="B7" s="8" t="s">
        <v>20</v>
      </c>
      <c r="C7" s="33">
        <v>22</v>
      </c>
      <c r="D7" s="33">
        <v>20</v>
      </c>
      <c r="E7" s="33">
        <v>20</v>
      </c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62</v>
      </c>
    </row>
    <row r="8" spans="2:16" x14ac:dyDescent="0.45">
      <c r="B8" s="16" t="s">
        <v>21</v>
      </c>
      <c r="C8" s="32">
        <f t="shared" ref="C8:N8" si="0">C7-C6</f>
        <v>3</v>
      </c>
      <c r="D8" s="32">
        <f t="shared" si="0"/>
        <v>1</v>
      </c>
      <c r="E8" s="32">
        <f t="shared" si="0"/>
        <v>1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5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22</v>
      </c>
      <c r="D11" s="10">
        <v>20</v>
      </c>
      <c r="E11" s="10">
        <v>20.5</v>
      </c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62.5</v>
      </c>
    </row>
    <row r="12" spans="2:16" x14ac:dyDescent="0.45">
      <c r="B12" s="8" t="s">
        <v>15</v>
      </c>
      <c r="C12" s="11"/>
      <c r="D12" s="11"/>
      <c r="E12" s="11">
        <v>0.5</v>
      </c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0.5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10449.800000000001</v>
      </c>
      <c r="D17" s="9">
        <f>D11*Params!$C$5*(1-Params!$C$3)-Params!$C$4</f>
        <v>9493</v>
      </c>
      <c r="E17" s="9">
        <f>E11*Params!$C$5*(1-Params!$C$3)-Params!$C$4</f>
        <v>9732.2000000000007</v>
      </c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29675.000000000004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10449.800000000001</v>
      </c>
      <c r="D19" s="25">
        <f t="shared" si="1"/>
        <v>9493</v>
      </c>
      <c r="E19" s="25">
        <f t="shared" si="1"/>
        <v>9732.2000000000007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29675.000000000004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6028.41</v>
      </c>
      <c r="D22" s="9">
        <v>6027.26</v>
      </c>
      <c r="E22" s="9">
        <v>6027.26</v>
      </c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18082.93</v>
      </c>
    </row>
    <row r="23" spans="2:16" x14ac:dyDescent="0.45">
      <c r="B23" s="8" t="s">
        <v>8</v>
      </c>
      <c r="C23" s="9">
        <f>1155.35+2315.02</f>
        <v>3470.37</v>
      </c>
      <c r="D23" s="9">
        <f>1156.5+2315.6</f>
        <v>3472.1</v>
      </c>
      <c r="E23" s="9">
        <f>1156.5+2315.6</f>
        <v>3472.1</v>
      </c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10414.57</v>
      </c>
    </row>
    <row r="24" spans="2:16" x14ac:dyDescent="0.45">
      <c r="B24" s="7" t="s">
        <v>3</v>
      </c>
      <c r="C24" s="40">
        <f t="shared" ref="C24:N24" si="2">SUM(C22:C23)</f>
        <v>9498.7799999999988</v>
      </c>
      <c r="D24" s="40">
        <f t="shared" si="2"/>
        <v>9499.36</v>
      </c>
      <c r="E24" s="40">
        <f t="shared" si="2"/>
        <v>9499.36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0</v>
      </c>
      <c r="O24" s="4"/>
      <c r="P24" s="41">
        <f>SUM(C24:N24)</f>
        <v>28497.5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951.02000000000226</v>
      </c>
      <c r="D26" s="44">
        <f t="shared" si="3"/>
        <v>-6.3600000000005821</v>
      </c>
      <c r="E26" s="44">
        <f t="shared" si="3"/>
        <v>232.84000000000015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P26" s="54">
        <f>SUM(C26:O26)</f>
        <v>1177.5000000000018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2" t="s">
        <v>22</v>
      </c>
      <c r="C2" s="63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520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tabSelected="1" workbookViewId="0">
      <selection activeCell="C6" sqref="C6"/>
    </sheetView>
  </sheetViews>
  <sheetFormatPr baseColWidth="10" defaultRowHeight="14.25" x14ac:dyDescent="0.45"/>
  <cols>
    <col min="2" max="2" width="20.33203125" customWidth="1"/>
  </cols>
  <sheetData>
    <row r="2" spans="2:3" ht="17" customHeight="1" x14ac:dyDescent="0.45">
      <c r="B2" s="64" t="s">
        <v>23</v>
      </c>
      <c r="C2" s="64"/>
    </row>
    <row r="3" spans="2:3" ht="17" customHeight="1" x14ac:dyDescent="0.45">
      <c r="B3" s="34" t="s">
        <v>24</v>
      </c>
      <c r="C3" s="35">
        <f>'2025'!P26</f>
        <v>1177.5000000000018</v>
      </c>
    </row>
    <row r="4" spans="2:3" ht="17" customHeight="1" x14ac:dyDescent="0.45">
      <c r="B4" s="34" t="s">
        <v>26</v>
      </c>
      <c r="C4" s="36">
        <f>SUM('2025'!P12)</f>
        <v>0.5</v>
      </c>
    </row>
    <row r="5" spans="2:3" x14ac:dyDescent="0.45">
      <c r="B5" t="s">
        <v>39</v>
      </c>
      <c r="C5">
        <f>(2.08*3)-C4</f>
        <v>5.74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'2025'!JANVIER</vt:lpstr>
      <vt:lpstr>'2025'!JUILLET</vt:lpstr>
      <vt:lpstr>'2025'!JUIN</vt:lpstr>
      <vt:lpstr>'2025'!MAI</vt:lpstr>
      <vt:lpstr>'2025'!MARS</vt:lpstr>
      <vt:lpstr>'2025'!MOIS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2025-04-08T21:57:51Z</dcterms:modified>
</cp:coreProperties>
</file>