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2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E23" i="16" l="1"/>
  <c r="E26" i="16" s="1"/>
  <c r="E17" i="16"/>
  <c r="E19" i="16" s="1"/>
  <c r="D23" i="16"/>
  <c r="D26" i="16" s="1"/>
  <c r="D17" i="16"/>
  <c r="C23" i="16"/>
  <c r="C17" i="16"/>
  <c r="C19" i="16" s="1"/>
  <c r="N17" i="15"/>
  <c r="D19" i="16"/>
  <c r="I19" i="16"/>
  <c r="J19" i="16"/>
  <c r="J28" i="16" s="1"/>
  <c r="P31" i="16"/>
  <c r="P30" i="16"/>
  <c r="N26" i="16"/>
  <c r="L26" i="16"/>
  <c r="K26" i="16"/>
  <c r="J26" i="16"/>
  <c r="I26" i="16"/>
  <c r="H26" i="16"/>
  <c r="G26" i="16"/>
  <c r="F26" i="16"/>
  <c r="P25" i="16"/>
  <c r="P24" i="16"/>
  <c r="P23" i="16"/>
  <c r="C26" i="16"/>
  <c r="P22" i="16"/>
  <c r="M19" i="16"/>
  <c r="L19" i="16"/>
  <c r="L28" i="16" s="1"/>
  <c r="K19" i="16"/>
  <c r="H19" i="16"/>
  <c r="G19" i="16"/>
  <c r="F19" i="16"/>
  <c r="F28" i="16" s="1"/>
  <c r="P18" i="16"/>
  <c r="N19" i="16"/>
  <c r="N28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E28" i="16" l="1"/>
  <c r="D28" i="16"/>
  <c r="G28" i="16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F28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P25" i="15"/>
  <c r="P24" i="15"/>
  <c r="P23" i="15"/>
  <c r="P22" i="15"/>
  <c r="L19" i="15"/>
  <c r="K19" i="15"/>
  <c r="K28" i="15" s="1"/>
  <c r="J19" i="15"/>
  <c r="I19" i="15"/>
  <c r="H19" i="15"/>
  <c r="G19" i="15"/>
  <c r="F19" i="15"/>
  <c r="E19" i="15"/>
  <c r="E28" i="15" s="1"/>
  <c r="D19" i="15"/>
  <c r="D28" i="15" s="1"/>
  <c r="C19" i="15"/>
  <c r="P18" i="15"/>
  <c r="N19" i="15"/>
  <c r="M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6" i="16" l="1"/>
  <c r="P28" i="16"/>
  <c r="C3" i="13" s="1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K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K28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28" i="15" l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<sst xmlns="http://schemas.openxmlformats.org/spreadsheetml/2006/main" count="122" uniqueCount="47">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</sst>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3" workbookViewId="0">
      <selection activeCell="L26" sqref="L26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45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3" workbookViewId="0">
      <selection activeCell="N18" sqref="N18"/>
    </sheetView>
  </sheetViews>
  <sheetFormatPr baseColWidth="10" defaultRowHeight="14.25" x14ac:dyDescent="0.45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45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45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45">
      <c r="N33" s="54" t="s">
        <v>44</v>
      </c>
      <c r="P33" s="61">
        <f>P30*0.636</f>
        <v>1378.848</v>
      </c>
    </row>
    <row r="34" spans="6:16" x14ac:dyDescent="0.45">
      <c r="N34" s="54" t="s">
        <v>45</v>
      </c>
      <c r="P34" s="61">
        <f>P33-P31</f>
        <v>108.11799999999994</v>
      </c>
    </row>
    <row r="35" spans="6:16" x14ac:dyDescent="0.45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abSelected="1" topLeftCell="A10" workbookViewId="0">
      <selection activeCell="E31" sqref="E31"/>
    </sheetView>
  </sheetViews>
  <sheetFormatPr baseColWidth="10" defaultRowHeight="14.25" x14ac:dyDescent="0.45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45">
      <c r="B1" s="66" t="s">
        <v>9</v>
      </c>
    </row>
    <row r="2" spans="2:16" x14ac:dyDescent="0.4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>
        <v>20</v>
      </c>
      <c r="D7" s="37">
        <v>19</v>
      </c>
      <c r="E7" s="37">
        <v>15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54</v>
      </c>
    </row>
    <row r="8" spans="2:16" x14ac:dyDescent="0.45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-4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20</v>
      </c>
      <c r="D11" s="11">
        <v>19</v>
      </c>
      <c r="E11" s="11">
        <v>15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54</v>
      </c>
    </row>
    <row r="12" spans="2:16" x14ac:dyDescent="0.45">
      <c r="B12" s="9" t="s">
        <v>16</v>
      </c>
      <c r="C12" s="12"/>
      <c r="D12" s="12">
        <v>1</v>
      </c>
      <c r="E12" s="12">
        <v>6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7</v>
      </c>
    </row>
    <row r="13" spans="2:16" x14ac:dyDescent="0.45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C11*Params!$C$6*(1-Params!$C$3)-Params!$C$4</f>
        <v>10045</v>
      </c>
      <c r="D17" s="10">
        <f>D11*Params!$C$6*(1-Params!$C$3)-Params!$C$4</f>
        <v>9539</v>
      </c>
      <c r="E17" s="10">
        <f>E11*Params!$C$6*(1-Params!$C$3)-Params!$C$4</f>
        <v>7515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27099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10045</v>
      </c>
      <c r="D19" s="28">
        <f t="shared" si="1"/>
        <v>9539</v>
      </c>
      <c r="E19" s="28">
        <f t="shared" si="1"/>
        <v>7515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27099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4949.34</v>
      </c>
      <c r="D22" s="10">
        <v>5503.08</v>
      </c>
      <c r="E22" s="10">
        <v>5503.08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15955.5</v>
      </c>
    </row>
    <row r="23" spans="2:16" x14ac:dyDescent="0.45">
      <c r="B23" s="9" t="s">
        <v>8</v>
      </c>
      <c r="C23" s="10">
        <f>1053.47+2096.26</f>
        <v>3149.7300000000005</v>
      </c>
      <c r="D23" s="10">
        <f>1159.51+2316.29</f>
        <v>3475.8</v>
      </c>
      <c r="E23" s="10">
        <f>1159.51+2316.29</f>
        <v>3475.8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10101.330000000002</v>
      </c>
    </row>
    <row r="24" spans="2:16" x14ac:dyDescent="0.45">
      <c r="B24" s="55" t="s">
        <v>40</v>
      </c>
      <c r="C24" s="10">
        <v>556.96</v>
      </c>
      <c r="D24" s="10">
        <v>534.11</v>
      </c>
      <c r="E24" s="10">
        <v>442.72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1533.7900000000002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45">
      <c r="B26" s="8" t="s">
        <v>3</v>
      </c>
      <c r="C26" s="44">
        <f t="shared" ref="C26:K26" si="2">SUM(C22:C24)</f>
        <v>8656.0300000000007</v>
      </c>
      <c r="D26" s="44">
        <f t="shared" si="2"/>
        <v>9512.9900000000016</v>
      </c>
      <c r="E26" s="44">
        <f t="shared" si="2"/>
        <v>9421.6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27590.620000000003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1388.9699999999993</v>
      </c>
      <c r="D28" s="47">
        <f t="shared" si="3"/>
        <v>26.009999999998399</v>
      </c>
      <c r="E28" s="47">
        <f t="shared" si="3"/>
        <v>-1906.6000000000004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-491.62000000000262</v>
      </c>
    </row>
    <row r="30" spans="2:16" x14ac:dyDescent="0.45">
      <c r="B30" s="62" t="s">
        <v>37</v>
      </c>
      <c r="C30" s="54">
        <v>1280</v>
      </c>
      <c r="D30" s="54">
        <v>1216</v>
      </c>
      <c r="E30" s="54">
        <v>960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3456</v>
      </c>
    </row>
    <row r="31" spans="2:16" x14ac:dyDescent="0.45">
      <c r="B31" s="62" t="s">
        <v>38</v>
      </c>
      <c r="C31" s="54">
        <v>556.96</v>
      </c>
      <c r="D31" s="54">
        <v>534.11</v>
      </c>
      <c r="E31" s="54">
        <v>442.72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1533.7900000000002</v>
      </c>
    </row>
    <row r="33" spans="6:6" x14ac:dyDescent="0.45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8" t="s">
        <v>23</v>
      </c>
      <c r="C2" s="69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650</v>
      </c>
    </row>
    <row r="6" spans="2:3" ht="30" customHeight="1" x14ac:dyDescent="0.45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70" t="s">
        <v>33</v>
      </c>
      <c r="C2" s="70"/>
    </row>
    <row r="3" spans="2:3" ht="17" customHeight="1" x14ac:dyDescent="0.45">
      <c r="B3" s="38" t="s">
        <v>34</v>
      </c>
      <c r="C3" s="39">
        <f>'2024'!P28-('2024'!C28)+'2025'!P28</f>
        <v>393.02999999999702</v>
      </c>
    </row>
    <row r="4" spans="2:3" ht="17" customHeight="1" x14ac:dyDescent="0.45">
      <c r="B4" s="38" t="s">
        <v>39</v>
      </c>
      <c r="C4" s="40">
        <f>'2024'!P12+'2025'!P12</f>
        <v>8</v>
      </c>
    </row>
    <row r="5" spans="2:3" x14ac:dyDescent="0.45">
      <c r="B5" t="s">
        <v>46</v>
      </c>
      <c r="C5">
        <f>(2.08*5)-C4</f>
        <v>2.4000000000000004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2025-04-08T21:33:55Z</dcterms:modified>
</cp:coreProperties>
</file>