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3" i="17"/>
  <c r="P32" i="17"/>
  <c r="P35" i="17" s="1"/>
  <c r="P36" i="17" s="1"/>
  <c r="G30" i="17"/>
  <c r="N28" i="17"/>
  <c r="N30" i="17" s="1"/>
  <c r="M28" i="17"/>
  <c r="L28" i="17"/>
  <c r="K28" i="17"/>
  <c r="J28" i="17"/>
  <c r="I28" i="17"/>
  <c r="H28" i="17"/>
  <c r="G28" i="17"/>
  <c r="F28" i="17"/>
  <c r="F30" i="17" s="1"/>
  <c r="E28" i="17"/>
  <c r="D28" i="17"/>
  <c r="P27" i="17"/>
  <c r="P26" i="17"/>
  <c r="E25" i="17"/>
  <c r="D25" i="17"/>
  <c r="C25" i="17"/>
  <c r="C28" i="17" s="1"/>
  <c r="P28" i="17" s="1"/>
  <c r="P24" i="17"/>
  <c r="N21" i="17"/>
  <c r="M21" i="17"/>
  <c r="M30" i="17" s="1"/>
  <c r="L21" i="17"/>
  <c r="L30" i="17" s="1"/>
  <c r="K21" i="17"/>
  <c r="K30" i="17" s="1"/>
  <c r="J21" i="17"/>
  <c r="J30" i="17" s="1"/>
  <c r="I21" i="17"/>
  <c r="I30" i="17" s="1"/>
  <c r="H21" i="17"/>
  <c r="H30" i="17" s="1"/>
  <c r="G21" i="17"/>
  <c r="F21" i="17"/>
  <c r="D21" i="17"/>
  <c r="D30" i="17" s="1"/>
  <c r="C21" i="17"/>
  <c r="P20" i="17"/>
  <c r="P19" i="17"/>
  <c r="P18" i="17"/>
  <c r="E18" i="17"/>
  <c r="E21" i="17" s="1"/>
  <c r="E30" i="17" s="1"/>
  <c r="D18" i="17"/>
  <c r="C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P36" i="16"/>
  <c r="P35" i="16"/>
  <c r="P33" i="16"/>
  <c r="P32" i="16"/>
  <c r="L28" i="16"/>
  <c r="K28" i="16"/>
  <c r="J28" i="16"/>
  <c r="I28" i="16"/>
  <c r="H28" i="16"/>
  <c r="D28" i="16"/>
  <c r="C28" i="16"/>
  <c r="P27" i="16"/>
  <c r="P26" i="16"/>
  <c r="N25" i="16"/>
  <c r="N28" i="16" s="1"/>
  <c r="M25" i="16"/>
  <c r="M28" i="16" s="1"/>
  <c r="L25" i="16"/>
  <c r="K25" i="16"/>
  <c r="J25" i="16"/>
  <c r="I25" i="16"/>
  <c r="H25" i="16"/>
  <c r="G25" i="16"/>
  <c r="G28" i="16" s="1"/>
  <c r="F25" i="16"/>
  <c r="F28" i="16" s="1"/>
  <c r="E25" i="16"/>
  <c r="E28" i="16" s="1"/>
  <c r="D25" i="16"/>
  <c r="C25" i="16"/>
  <c r="P24" i="16"/>
  <c r="N21" i="16"/>
  <c r="M21" i="16"/>
  <c r="M30" i="16" s="1"/>
  <c r="I21" i="16"/>
  <c r="I30" i="16" s="1"/>
  <c r="H21" i="16"/>
  <c r="H30" i="16" s="1"/>
  <c r="G21" i="16"/>
  <c r="F21" i="16"/>
  <c r="E21" i="16"/>
  <c r="P20" i="16"/>
  <c r="P19" i="16"/>
  <c r="N18" i="16"/>
  <c r="M18" i="16"/>
  <c r="L18" i="16"/>
  <c r="L21" i="16" s="1"/>
  <c r="L30" i="16" s="1"/>
  <c r="K18" i="16"/>
  <c r="K21" i="16" s="1"/>
  <c r="K30" i="16" s="1"/>
  <c r="J18" i="16"/>
  <c r="J21" i="16" s="1"/>
  <c r="J30" i="16" s="1"/>
  <c r="I18" i="16"/>
  <c r="H18" i="16"/>
  <c r="G18" i="16"/>
  <c r="F18" i="16"/>
  <c r="E18" i="16"/>
  <c r="D18" i="16"/>
  <c r="D21" i="16" s="1"/>
  <c r="D30" i="16" s="1"/>
  <c r="C18" i="16"/>
  <c r="C21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M26" i="15"/>
  <c r="L26" i="15"/>
  <c r="K26" i="15"/>
  <c r="J26" i="15"/>
  <c r="I26" i="15"/>
  <c r="D26" i="15"/>
  <c r="C26" i="15"/>
  <c r="E25" i="15"/>
  <c r="E26" i="15" s="1"/>
  <c r="N24" i="15"/>
  <c r="N26" i="15" s="1"/>
  <c r="M24" i="15"/>
  <c r="L24" i="15"/>
  <c r="K24" i="15"/>
  <c r="J24" i="15"/>
  <c r="I24" i="15"/>
  <c r="H24" i="15"/>
  <c r="H26" i="15" s="1"/>
  <c r="G24" i="15"/>
  <c r="G26" i="15" s="1"/>
  <c r="F24" i="15"/>
  <c r="F26" i="15" s="1"/>
  <c r="E24" i="15"/>
  <c r="D24" i="15"/>
  <c r="C24" i="15"/>
  <c r="P24" i="15" s="1"/>
  <c r="P23" i="15"/>
  <c r="E19" i="15"/>
  <c r="P19" i="15" s="1"/>
  <c r="P18" i="15"/>
  <c r="P17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21" i="17" l="1"/>
  <c r="P26" i="15"/>
  <c r="F30" i="16"/>
  <c r="P21" i="16"/>
  <c r="C30" i="16"/>
  <c r="G30" i="16"/>
  <c r="N30" i="16"/>
  <c r="P28" i="16"/>
  <c r="C28" i="15"/>
  <c r="P28" i="15" s="1"/>
  <c r="P20" i="15"/>
  <c r="E30" i="16"/>
  <c r="P25" i="15"/>
  <c r="P25" i="17"/>
  <c r="P25" i="16"/>
  <c r="P18" i="16"/>
  <c r="C30" i="17"/>
  <c r="P30" i="17" s="1"/>
  <c r="P30" i="16" l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<sst xmlns="http://schemas.openxmlformats.org/spreadsheetml/2006/main" count="126" uniqueCount="49">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</sst>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8"/>
  <sheetViews>
    <sheetView topLeftCell="B2" workbookViewId="0">
      <selection activeCell="M20" sqref="M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45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opLeftCell="A2" workbookViewId="0">
      <selection activeCell="N21" sqref="N21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45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45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45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45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45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45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45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45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45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45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45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45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45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45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45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45">
      <c r="N35" s="63" t="s">
        <v>46</v>
      </c>
      <c r="P35" s="64">
        <f>(P32*0.394) + 1515</f>
        <v>4692.2160000000003</v>
      </c>
    </row>
    <row r="36" spans="2:16" x14ac:dyDescent="0.45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topLeftCell="A16" workbookViewId="0">
      <selection activeCell="E28" sqref="E28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14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56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14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56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>
        <f>SUM(C14:N14)</f>
        <v>0</v>
      </c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C11*Params!$C$6*(1-Params!$C$3)-Params!$C$4</f>
        <v>10045</v>
      </c>
      <c r="D18" s="9">
        <f>D11*Params!$C$6*(1-Params!$C$3)-Params!$C$4</f>
        <v>9125</v>
      </c>
      <c r="E18" s="9">
        <f>E11*Params!$C$6*(1-Params!$C$3)-Params!$C$4</f>
        <v>6365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25535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45">
      <c r="B21" s="24" t="s">
        <v>2</v>
      </c>
      <c r="C21" s="25">
        <f t="shared" ref="C21:N21" si="1">SUM(C18:C20)</f>
        <v>10045</v>
      </c>
      <c r="D21" s="25">
        <f t="shared" si="1"/>
        <v>9125</v>
      </c>
      <c r="E21" s="25">
        <f t="shared" si="1"/>
        <v>6395.8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25565.8</v>
      </c>
    </row>
    <row r="22" spans="2:16" x14ac:dyDescent="0.45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45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45">
      <c r="B24" s="8" t="s">
        <v>7</v>
      </c>
      <c r="C24" s="9">
        <v>5240.92</v>
      </c>
      <c r="D24" s="9">
        <v>5240.92</v>
      </c>
      <c r="E24" s="9">
        <v>5240.92</v>
      </c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15722.76</v>
      </c>
    </row>
    <row r="25" spans="2:16" x14ac:dyDescent="0.45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9097.14</v>
      </c>
    </row>
    <row r="26" spans="2:16" x14ac:dyDescent="0.45">
      <c r="B26" s="60" t="s">
        <v>42</v>
      </c>
      <c r="C26" s="61">
        <v>412.048</v>
      </c>
      <c r="D26" s="61">
        <v>383.68</v>
      </c>
      <c r="E26" s="61">
        <v>298.57600000000002</v>
      </c>
      <c r="F26" s="61"/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1094.3040000000001</v>
      </c>
    </row>
    <row r="27" spans="2:16" x14ac:dyDescent="0.45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45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SUM(E24:E26)</f>
        <v>8570.9459999999999</v>
      </c>
      <c r="F28" s="40">
        <f t="shared" ref="F28:N28" si="2">SUM(F24:F27)</f>
        <v>0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25914.204000000002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C21-C28</f>
        <v>1357.7919999999995</v>
      </c>
      <c r="D30" s="44">
        <f t="shared" si="3"/>
        <v>468.95000000000073</v>
      </c>
      <c r="E30" s="44">
        <f t="shared" si="3"/>
        <v>-2175.1459999999997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-348.40399999999954</v>
      </c>
    </row>
    <row r="32" spans="2:16" x14ac:dyDescent="0.45">
      <c r="B32" s="62" t="s">
        <v>40</v>
      </c>
      <c r="C32" s="63">
        <v>792</v>
      </c>
      <c r="D32" s="63">
        <v>720</v>
      </c>
      <c r="E32" s="63">
        <v>504</v>
      </c>
      <c r="F32" s="63"/>
      <c r="G32" s="63"/>
      <c r="H32" s="63"/>
      <c r="I32" s="63"/>
      <c r="J32" s="63"/>
      <c r="K32" s="63"/>
      <c r="L32" s="63"/>
      <c r="M32" s="63"/>
      <c r="N32" s="63"/>
      <c r="P32" s="64">
        <f>SUM(C32:N32)</f>
        <v>2016</v>
      </c>
    </row>
    <row r="33" spans="2:16" x14ac:dyDescent="0.45">
      <c r="B33" s="62" t="s">
        <v>41</v>
      </c>
      <c r="C33" s="63">
        <v>412.048</v>
      </c>
      <c r="D33" s="63">
        <v>383.68</v>
      </c>
      <c r="E33" s="63">
        <v>298.57600000000002</v>
      </c>
      <c r="F33" s="63"/>
      <c r="G33" s="63"/>
      <c r="H33" s="63"/>
      <c r="I33" s="63"/>
      <c r="J33" s="63"/>
      <c r="K33" s="63"/>
      <c r="L33" s="63"/>
      <c r="M33" s="63"/>
      <c r="N33" s="63"/>
      <c r="P33" s="64">
        <f>SUM(C33:N33)</f>
        <v>1094.3040000000001</v>
      </c>
    </row>
    <row r="35" spans="2:16" x14ac:dyDescent="0.45">
      <c r="N35" s="63" t="s">
        <v>46</v>
      </c>
      <c r="P35" s="64">
        <f>(P32*0.394) + 1515</f>
        <v>2309.3040000000001</v>
      </c>
    </row>
    <row r="36" spans="2:16" x14ac:dyDescent="0.45">
      <c r="N36" s="63" t="s">
        <v>47</v>
      </c>
      <c r="P36" s="64">
        <f>P35-P33</f>
        <v>1215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D10" sqref="D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22</v>
      </c>
      <c r="C2" s="71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  <row r="6" spans="2:3" ht="35" customHeight="1" x14ac:dyDescent="0.45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2" t="s">
        <v>23</v>
      </c>
      <c r="C2" s="72"/>
    </row>
    <row r="3" spans="2:3" ht="17" customHeight="1" x14ac:dyDescent="0.45">
      <c r="B3" s="34" t="s">
        <v>24</v>
      </c>
      <c r="C3" s="35">
        <f>'2023'!P28+'2024'!P30+'2025'!P30</f>
        <v>-1934.7099999999978</v>
      </c>
    </row>
    <row r="4" spans="2:3" ht="17" customHeight="1" x14ac:dyDescent="0.45">
      <c r="B4" s="34" t="s">
        <v>26</v>
      </c>
      <c r="C4" s="36">
        <f>SUM('2023'!P12)+('2024'!P12)+'2025'!P12</f>
        <v>31</v>
      </c>
    </row>
    <row r="5" spans="2:3" x14ac:dyDescent="0.45">
      <c r="B5" t="s">
        <v>48</v>
      </c>
      <c r="C5">
        <f>(24*1)+(2.08*3)-C4</f>
        <v>-0.75999999999999801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2025-04-08T21:15:28Z</dcterms:modified>
</cp:coreProperties>
</file>