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3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'2025'!$B$31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'2025'!$B$30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E23" i="15" l="1"/>
  <c r="E26" i="15" s="1"/>
  <c r="D23" i="15"/>
  <c r="D26" i="15"/>
  <c r="E17" i="15"/>
  <c r="J26" i="14"/>
  <c r="I26" i="14"/>
  <c r="H26" i="14"/>
  <c r="G26" i="14"/>
  <c r="G28" i="14" s="1"/>
  <c r="F26" i="14"/>
  <c r="F28" i="14" s="1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P25" i="15"/>
  <c r="F26" i="15"/>
  <c r="G26" i="15"/>
  <c r="H26" i="15"/>
  <c r="I26" i="15"/>
  <c r="J26" i="15"/>
  <c r="K26" i="15"/>
  <c r="L26" i="15"/>
  <c r="M26" i="15"/>
  <c r="E28" i="14" l="1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D25" i="15"/>
  <c r="D17" i="15"/>
  <c r="D19" i="15" s="1"/>
  <c r="C4" i="13"/>
  <c r="C23" i="15"/>
  <c r="C26" i="15" s="1"/>
  <c r="C17" i="15"/>
  <c r="C19" i="15" s="1"/>
  <c r="F28" i="15"/>
  <c r="G28" i="15"/>
  <c r="H28" i="15"/>
  <c r="I28" i="15"/>
  <c r="J28" i="15"/>
  <c r="K28" i="15"/>
  <c r="E19" i="15"/>
  <c r="E28" i="15" s="1"/>
  <c r="F19" i="15"/>
  <c r="G19" i="15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1" i="15"/>
  <c r="P30" i="15"/>
  <c r="P24" i="15"/>
  <c r="N26" i="15"/>
  <c r="P22" i="15"/>
  <c r="P18" i="15"/>
  <c r="N19" i="15"/>
  <c r="M19" i="15"/>
  <c r="L19" i="15"/>
  <c r="P14" i="15"/>
  <c r="P13" i="15"/>
  <c r="P12" i="15"/>
  <c r="P11" i="15"/>
  <c r="N8" i="15"/>
  <c r="M8" i="15"/>
  <c r="C8" i="15"/>
  <c r="P7" i="15"/>
  <c r="P6" i="15"/>
  <c r="K28" i="14" l="1"/>
  <c r="P28" i="14" s="1"/>
  <c r="D28" i="15"/>
  <c r="P8" i="15"/>
  <c r="L28" i="15"/>
  <c r="N28" i="15"/>
  <c r="P23" i="15"/>
  <c r="M28" i="15"/>
  <c r="P26" i="15"/>
  <c r="C28" i="15"/>
  <c r="P19" i="15"/>
  <c r="P17" i="15"/>
  <c r="P28" i="15" l="1"/>
  <c r="C3" i="13" s="1"/>
</calcChain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<sst xmlns="http://schemas.openxmlformats.org/spreadsheetml/2006/main" count="84" uniqueCount="46">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</sst>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1" workbookViewId="0">
      <selection activeCell="M26" sqref="M26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7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4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45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45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45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4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45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45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45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45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45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45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45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45">
      <c r="N33" s="53" t="s">
        <v>35</v>
      </c>
      <c r="P33" s="60">
        <f>(P30*0.636)</f>
        <v>2086.08</v>
      </c>
    </row>
    <row r="34" spans="14:16" x14ac:dyDescent="0.45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B1" workbookViewId="0">
      <selection activeCell="D25" sqref="D25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7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4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45">
      <c r="B6" s="9" t="s">
        <v>20</v>
      </c>
      <c r="C6" s="36">
        <v>19</v>
      </c>
      <c r="D6" s="36">
        <v>19</v>
      </c>
      <c r="E6" s="36">
        <v>19</v>
      </c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57</v>
      </c>
    </row>
    <row r="7" spans="2:16" x14ac:dyDescent="0.45">
      <c r="B7" s="9" t="s">
        <v>21</v>
      </c>
      <c r="C7" s="36">
        <v>19</v>
      </c>
      <c r="D7" s="36">
        <v>20</v>
      </c>
      <c r="E7" s="36">
        <v>21</v>
      </c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60</v>
      </c>
    </row>
    <row r="8" spans="2:16" x14ac:dyDescent="0.45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4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45">
      <c r="B11" s="9" t="s">
        <v>14</v>
      </c>
      <c r="C11" s="11">
        <v>19</v>
      </c>
      <c r="D11" s="11">
        <v>20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60</v>
      </c>
    </row>
    <row r="12" spans="2:16" x14ac:dyDescent="0.45">
      <c r="B12" s="9" t="s">
        <v>16</v>
      </c>
      <c r="C12" s="12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45">
      <c r="B17" s="9" t="s">
        <v>6</v>
      </c>
      <c r="C17" s="10">
        <f>C11*Params!$C$5*(1-Params!$C$3)-Params!$C$4</f>
        <v>10063.4</v>
      </c>
      <c r="D17" s="10">
        <f>D11*Params!$C$5*(1-Params!$C$3)-Params!$C$4</f>
        <v>10597</v>
      </c>
      <c r="E17" s="10">
        <f>E11*Params!$C$5*(1-Params!$C$3)-Params!$C$4</f>
        <v>11130.6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31791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45">
      <c r="B19" s="27" t="s">
        <v>2</v>
      </c>
      <c r="C19" s="28">
        <f>SUM(C17:C18)</f>
        <v>10063.4</v>
      </c>
      <c r="D19" s="28">
        <f t="shared" ref="D19:K19" si="1">SUM(D17:D18)</f>
        <v>10597</v>
      </c>
      <c r="E19" s="28">
        <f t="shared" si="1"/>
        <v>11130.6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31791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45">
      <c r="B22" s="9" t="s">
        <v>7</v>
      </c>
      <c r="C22" s="10">
        <v>5877.35</v>
      </c>
      <c r="D22" s="10">
        <v>5877.35</v>
      </c>
      <c r="E22" s="10">
        <v>5877.35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17632.050000000003</v>
      </c>
    </row>
    <row r="23" spans="2:16" x14ac:dyDescent="0.45">
      <c r="B23" s="9" t="s">
        <v>8</v>
      </c>
      <c r="C23" s="10">
        <f>1227.39+2472.73</f>
        <v>3700.12</v>
      </c>
      <c r="D23" s="10">
        <f>1227.39+2475.37</f>
        <v>3702.76</v>
      </c>
      <c r="E23" s="10">
        <f>1227.39+2467.48</f>
        <v>3694.87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11097.75</v>
      </c>
    </row>
    <row r="24" spans="2:16" x14ac:dyDescent="0.45">
      <c r="B24" s="54" t="s">
        <v>32</v>
      </c>
      <c r="C24" s="10">
        <v>371.32</v>
      </c>
      <c r="D24" s="10">
        <v>385.6</v>
      </c>
      <c r="E24" s="10">
        <v>399.88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1156.8000000000002</v>
      </c>
    </row>
    <row r="25" spans="2:16" x14ac:dyDescent="0.45">
      <c r="B25" s="54" t="s">
        <v>34</v>
      </c>
      <c r="C25" s="63"/>
      <c r="D25" s="63">
        <f>91.54+99.99</f>
        <v>191.53</v>
      </c>
      <c r="E25" s="63">
        <v>69.83</v>
      </c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42">
        <f>SUM(C25:N25)</f>
        <v>261.36</v>
      </c>
    </row>
    <row r="26" spans="2:16" x14ac:dyDescent="0.45">
      <c r="B26" s="8" t="s">
        <v>3</v>
      </c>
      <c r="C26" s="43">
        <f>SUM(C22:C24)</f>
        <v>9948.7900000000009</v>
      </c>
      <c r="D26" s="43">
        <f>SUM(D22:D25)</f>
        <v>10157.240000000002</v>
      </c>
      <c r="E26" s="43">
        <f t="shared" ref="E26:M26" si="2">SUM(E22:E25)</f>
        <v>10041.93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 t="shared" si="2"/>
        <v>0</v>
      </c>
      <c r="M26" s="43">
        <f t="shared" si="2"/>
        <v>0</v>
      </c>
      <c r="N26" s="43">
        <f>SUM(N22:N25)</f>
        <v>0</v>
      </c>
      <c r="O26" s="4"/>
      <c r="P26" s="59">
        <f>SUM(C26:N26)</f>
        <v>30147.960000000003</v>
      </c>
    </row>
    <row r="27" spans="2:16" x14ac:dyDescent="0.45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5" t="s">
        <v>28</v>
      </c>
      <c r="C28" s="46">
        <f>C19-C26</f>
        <v>114.60999999999876</v>
      </c>
      <c r="D28" s="46">
        <f t="shared" ref="D28:K28" si="3">D19-D26</f>
        <v>439.7599999999984</v>
      </c>
      <c r="E28" s="46">
        <f t="shared" si="3"/>
        <v>1088.67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>L19-L26</f>
        <v>0</v>
      </c>
      <c r="M28" s="46">
        <f>M19-M26</f>
        <v>0</v>
      </c>
      <c r="N28" s="46">
        <f>N19-N26</f>
        <v>0</v>
      </c>
      <c r="P28" s="58">
        <f>SUM(C28:O28)</f>
        <v>1643.0399999999972</v>
      </c>
    </row>
    <row r="30" spans="2:16" x14ac:dyDescent="0.45">
      <c r="B30" s="61" t="s">
        <v>29</v>
      </c>
      <c r="C30" s="53">
        <v>760</v>
      </c>
      <c r="D30" s="53">
        <v>800</v>
      </c>
      <c r="E30" s="53">
        <v>840</v>
      </c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2400</v>
      </c>
    </row>
    <row r="31" spans="2:16" x14ac:dyDescent="0.45">
      <c r="B31" s="61" t="s">
        <v>30</v>
      </c>
      <c r="C31" s="53">
        <v>371.32</v>
      </c>
      <c r="D31" s="53">
        <v>385.6</v>
      </c>
      <c r="E31" s="53">
        <v>399.88</v>
      </c>
      <c r="F31" s="53"/>
      <c r="G31" s="53"/>
      <c r="H31" s="53"/>
      <c r="I31" s="53"/>
      <c r="J31" s="53"/>
      <c r="K31" s="53"/>
      <c r="L31" s="53"/>
      <c r="M31" s="53"/>
      <c r="N31" s="53"/>
      <c r="P31" s="60">
        <f>SUM(C31:N31)</f>
        <v>1156.8000000000002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8" t="s">
        <v>26</v>
      </c>
      <c r="C2" s="68"/>
    </row>
    <row r="3" spans="2:3" ht="17" customHeight="1" x14ac:dyDescent="0.45">
      <c r="B3" s="37" t="s">
        <v>27</v>
      </c>
      <c r="C3" s="38">
        <f>'2024'!P28+'2025'!P28</f>
        <v>4595.6299999999937</v>
      </c>
    </row>
    <row r="4" spans="2:3" ht="17" customHeight="1" x14ac:dyDescent="0.45">
      <c r="B4" s="37" t="s">
        <v>31</v>
      </c>
      <c r="C4" s="39">
        <f>'2024'!P12+'2025'!P12</f>
        <v>5</v>
      </c>
    </row>
    <row r="5" spans="2:3" x14ac:dyDescent="0.45">
      <c r="B5" t="s">
        <v>45</v>
      </c>
      <c r="C5">
        <f>(2.08*7)-C4</f>
        <v>9.56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2025-04-08T20:47:01Z</dcterms:modified>
</cp:coreProperties>
</file>