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1" i="16"/>
  <c r="P30" i="16"/>
  <c r="P33" i="16" s="1"/>
  <c r="P34" i="16" s="1"/>
  <c r="G28" i="16"/>
  <c r="N26" i="16"/>
  <c r="N28" i="16" s="1"/>
  <c r="M26" i="16"/>
  <c r="L26" i="16"/>
  <c r="K26" i="16"/>
  <c r="J26" i="16"/>
  <c r="I26" i="16"/>
  <c r="H26" i="16"/>
  <c r="G26" i="16"/>
  <c r="F26" i="16"/>
  <c r="F28" i="16" s="1"/>
  <c r="E26" i="16"/>
  <c r="D26" i="16"/>
  <c r="P25" i="16"/>
  <c r="P24" i="16"/>
  <c r="E23" i="16"/>
  <c r="D23" i="16"/>
  <c r="C23" i="16"/>
  <c r="C26" i="16" s="1"/>
  <c r="P26" i="16" s="1"/>
  <c r="P22" i="16"/>
  <c r="N19" i="16"/>
  <c r="M19" i="16"/>
  <c r="M28" i="16" s="1"/>
  <c r="L19" i="16"/>
  <c r="L28" i="16" s="1"/>
  <c r="K19" i="16"/>
  <c r="K28" i="16" s="1"/>
  <c r="J19" i="16"/>
  <c r="J28" i="16" s="1"/>
  <c r="I19" i="16"/>
  <c r="I28" i="16" s="1"/>
  <c r="H19" i="16"/>
  <c r="H28" i="16" s="1"/>
  <c r="G19" i="16"/>
  <c r="F19" i="16"/>
  <c r="D19" i="16"/>
  <c r="D28" i="16" s="1"/>
  <c r="C19" i="16"/>
  <c r="P19" i="16" s="1"/>
  <c r="P18" i="16"/>
  <c r="E17" i="16"/>
  <c r="E19" i="16" s="1"/>
  <c r="E28" i="16" s="1"/>
  <c r="D17" i="16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P33" i="15"/>
  <c r="P34" i="15" s="1"/>
  <c r="P31" i="15"/>
  <c r="P30" i="15"/>
  <c r="N26" i="15"/>
  <c r="K26" i="15"/>
  <c r="J26" i="15"/>
  <c r="I26" i="15"/>
  <c r="H26" i="15"/>
  <c r="G26" i="15"/>
  <c r="F26" i="15"/>
  <c r="C26" i="15"/>
  <c r="P25" i="15"/>
  <c r="P24" i="15"/>
  <c r="N23" i="15"/>
  <c r="M23" i="15"/>
  <c r="M26" i="15" s="1"/>
  <c r="L23" i="15"/>
  <c r="L26" i="15" s="1"/>
  <c r="K23" i="15"/>
  <c r="J23" i="15"/>
  <c r="I23" i="15"/>
  <c r="H23" i="15"/>
  <c r="G23" i="15"/>
  <c r="F23" i="15"/>
  <c r="E23" i="15"/>
  <c r="E26" i="15" s="1"/>
  <c r="D23" i="15"/>
  <c r="D26" i="15" s="1"/>
  <c r="P26" i="15" s="1"/>
  <c r="C23" i="15"/>
  <c r="P22" i="15"/>
  <c r="N19" i="15"/>
  <c r="N28" i="15" s="1"/>
  <c r="M19" i="15"/>
  <c r="L19" i="15"/>
  <c r="K19" i="15"/>
  <c r="K28" i="15" s="1"/>
  <c r="G19" i="15"/>
  <c r="G28" i="15" s="1"/>
  <c r="F19" i="15"/>
  <c r="F28" i="15" s="1"/>
  <c r="E19" i="15"/>
  <c r="E28" i="15" s="1"/>
  <c r="D19" i="15"/>
  <c r="D28" i="15" s="1"/>
  <c r="C19" i="15"/>
  <c r="P19" i="15" s="1"/>
  <c r="P18" i="15"/>
  <c r="N17" i="15"/>
  <c r="M17" i="15"/>
  <c r="L17" i="15"/>
  <c r="K17" i="15"/>
  <c r="J17" i="15"/>
  <c r="J19" i="15" s="1"/>
  <c r="J28" i="15" s="1"/>
  <c r="I17" i="15"/>
  <c r="I19" i="15" s="1"/>
  <c r="I28" i="15" s="1"/>
  <c r="H17" i="15"/>
  <c r="H19" i="15" s="1"/>
  <c r="H28" i="15" s="1"/>
  <c r="G17" i="15"/>
  <c r="F17" i="15"/>
  <c r="E17" i="15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M26" i="14"/>
  <c r="L26" i="14"/>
  <c r="K26" i="14"/>
  <c r="J26" i="14"/>
  <c r="I26" i="14"/>
  <c r="H26" i="14"/>
  <c r="E26" i="14"/>
  <c r="D26" i="14"/>
  <c r="C26" i="14"/>
  <c r="P25" i="14"/>
  <c r="P24" i="14"/>
  <c r="N23" i="14"/>
  <c r="N26" i="14" s="1"/>
  <c r="M23" i="14"/>
  <c r="L23" i="14"/>
  <c r="K23" i="14"/>
  <c r="J23" i="14"/>
  <c r="I23" i="14"/>
  <c r="H23" i="14"/>
  <c r="G23" i="14"/>
  <c r="G26" i="14" s="1"/>
  <c r="F23" i="14"/>
  <c r="F26" i="14" s="1"/>
  <c r="E23" i="14"/>
  <c r="D23" i="14"/>
  <c r="P22" i="14"/>
  <c r="N19" i="14"/>
  <c r="M19" i="14"/>
  <c r="M28" i="14" s="1"/>
  <c r="L19" i="14"/>
  <c r="L28" i="14" s="1"/>
  <c r="K19" i="14"/>
  <c r="K28" i="14" s="1"/>
  <c r="H19" i="14"/>
  <c r="H28" i="14" s="1"/>
  <c r="G19" i="14"/>
  <c r="G28" i="14" s="1"/>
  <c r="F19" i="14"/>
  <c r="F28" i="14" s="1"/>
  <c r="E19" i="14"/>
  <c r="E28" i="14" s="1"/>
  <c r="D19" i="14"/>
  <c r="D28" i="14" s="1"/>
  <c r="C19" i="14"/>
  <c r="P18" i="14"/>
  <c r="N17" i="14"/>
  <c r="M17" i="14"/>
  <c r="L17" i="14"/>
  <c r="K17" i="14"/>
  <c r="J17" i="14"/>
  <c r="J19" i="14" s="1"/>
  <c r="J28" i="14" s="1"/>
  <c r="I17" i="14"/>
  <c r="I19" i="14" s="1"/>
  <c r="I28" i="14" s="1"/>
  <c r="H17" i="14"/>
  <c r="G17" i="14"/>
  <c r="F17" i="14"/>
  <c r="E17" i="14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P26" i="14"/>
  <c r="L28" i="15"/>
  <c r="N28" i="14"/>
  <c r="M28" i="15"/>
  <c r="P23" i="14"/>
  <c r="C28" i="14"/>
  <c r="P28" i="14" s="1"/>
  <c r="P17" i="16"/>
  <c r="P23" i="15"/>
  <c r="C28" i="15"/>
  <c r="P23" i="16"/>
  <c r="C28" i="16"/>
  <c r="P28" i="16" s="1"/>
  <c r="P28" i="15" l="1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<sst xmlns="http://schemas.openxmlformats.org/spreadsheetml/2006/main" count="124" uniqueCount="47">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</sst>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4"/>
  <sheetViews>
    <sheetView topLeftCell="A3" workbookViewId="0">
      <selection activeCell="O17" sqref="O17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45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45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45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45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45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45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45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45">
      <c r="P32"/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3" workbookViewId="0">
      <selection activeCell="P17" sqref="P17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45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45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45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45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45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45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45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45">
      <c r="N33" s="54" t="s">
        <v>44</v>
      </c>
      <c r="P33" s="61">
        <f>(P30*0.357) + 1395</f>
        <v>3714.0720000000001</v>
      </c>
    </row>
    <row r="34" spans="14:16" x14ac:dyDescent="0.45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16" workbookViewId="0">
      <selection activeCell="E24" sqref="E24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20</v>
      </c>
      <c r="E7" s="37">
        <v>19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61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19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61</v>
      </c>
    </row>
    <row r="12" spans="2:16" x14ac:dyDescent="0.45">
      <c r="B12" s="9" t="s">
        <v>16</v>
      </c>
      <c r="C12" s="12"/>
      <c r="D12" s="12"/>
      <c r="E12" s="12">
        <v>2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10854.6</v>
      </c>
      <c r="D17" s="10">
        <f>D11*Params!$C$6*(1-Params!$C$3)-Params!$C$4</f>
        <v>9861</v>
      </c>
      <c r="E17" s="10">
        <f>E11*Params!$C$6*(1-Params!$C$3)-Params!$C$4</f>
        <v>9364.2000000000007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30079.8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10854.6</v>
      </c>
      <c r="D19" s="28">
        <f t="shared" si="1"/>
        <v>9861</v>
      </c>
      <c r="E19" s="28">
        <f t="shared" si="1"/>
        <v>9364.2000000000007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30079.8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5418.74</v>
      </c>
      <c r="D22" s="10">
        <v>5418.74</v>
      </c>
      <c r="E22" s="10">
        <v>5418.74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16256.22</v>
      </c>
    </row>
    <row r="23" spans="2:16" x14ac:dyDescent="0.45">
      <c r="B23" s="9" t="s">
        <v>8</v>
      </c>
      <c r="C23" s="10">
        <f>1314.1+2396.05</f>
        <v>3710.15</v>
      </c>
      <c r="D23" s="10">
        <f>1314.1+2396.05</f>
        <v>3710.15</v>
      </c>
      <c r="E23" s="10">
        <f>1314.1+2396.05</f>
        <v>3710.15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11130.45</v>
      </c>
    </row>
    <row r="24" spans="2:16" x14ac:dyDescent="0.45">
      <c r="B24" s="55" t="s">
        <v>40</v>
      </c>
      <c r="C24" s="10">
        <v>319.91199999999998</v>
      </c>
      <c r="D24" s="10">
        <v>299.92</v>
      </c>
      <c r="E24" s="10">
        <v>289.92399999999998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909.75599999999997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8" t="s">
        <v>3</v>
      </c>
      <c r="C26" s="44">
        <f t="shared" ref="C26:N26" si="2">SUM(C22:C25)</f>
        <v>9448.8019999999997</v>
      </c>
      <c r="D26" s="44">
        <f t="shared" si="2"/>
        <v>9428.81</v>
      </c>
      <c r="E26" s="44">
        <f t="shared" si="2"/>
        <v>9418.8139999999985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28296.425999999999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1405.7980000000007</v>
      </c>
      <c r="D28" s="47">
        <f t="shared" si="3"/>
        <v>432.19000000000051</v>
      </c>
      <c r="E28" s="47">
        <f t="shared" si="3"/>
        <v>-54.613999999997759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1783.3740000000034</v>
      </c>
    </row>
    <row r="30" spans="2:16" x14ac:dyDescent="0.45">
      <c r="B30" s="62" t="s">
        <v>37</v>
      </c>
      <c r="C30" s="54">
        <v>616</v>
      </c>
      <c r="D30" s="54">
        <v>560</v>
      </c>
      <c r="E30" s="54">
        <v>532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1708</v>
      </c>
    </row>
    <row r="31" spans="2:16" x14ac:dyDescent="0.45">
      <c r="B31" s="62" t="s">
        <v>38</v>
      </c>
      <c r="C31" s="54">
        <v>319.91199999999998</v>
      </c>
      <c r="D31" s="54">
        <v>299.92</v>
      </c>
      <c r="E31" s="54">
        <v>289.92399999999998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909.75599999999997</v>
      </c>
    </row>
    <row r="33" spans="14:16" x14ac:dyDescent="0.45">
      <c r="N33" s="54" t="s">
        <v>44</v>
      </c>
      <c r="P33" s="61">
        <f>(P30*0.357) + 1395</f>
        <v>2004.7559999999999</v>
      </c>
    </row>
    <row r="34" spans="14:16" x14ac:dyDescent="0.45">
      <c r="N34" s="54" t="s">
        <v>45</v>
      </c>
      <c r="P34" s="61">
        <f>P33-P31</f>
        <v>1095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580</v>
      </c>
    </row>
    <row r="6" spans="2:3" ht="23" customHeight="1" x14ac:dyDescent="0.45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9" t="s">
        <v>33</v>
      </c>
      <c r="C2" s="69"/>
    </row>
    <row r="3" spans="2:3" ht="17" customHeight="1" x14ac:dyDescent="0.45">
      <c r="B3" s="38" t="s">
        <v>34</v>
      </c>
      <c r="C3" s="39">
        <f>'2023'!P28+'2024'!P28+'2025'!P28</f>
        <v>3884.9120000000266</v>
      </c>
    </row>
    <row r="4" spans="2:3" ht="17" customHeight="1" x14ac:dyDescent="0.45">
      <c r="B4" s="38" t="s">
        <v>39</v>
      </c>
      <c r="C4" s="40">
        <f>'2023'!P12+'2024'!P12+'2025'!P12</f>
        <v>38</v>
      </c>
    </row>
    <row r="5" spans="2:3" x14ac:dyDescent="0.45">
      <c r="B5" t="s">
        <v>46</v>
      </c>
      <c r="C5">
        <f>(25*2.08)-C4</f>
        <v>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2025-04-08T13:35:56Z</dcterms:modified>
</cp:coreProperties>
</file>