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PC-HOUDA\Downloads\Suivi\"/>
    </mc:Choice>
  </mc:AlternateContent>
  <xr:revisionPtr revIDLastSave="0" documentId="13_ncr:1_{6D491EEF-81A8-4F93-8CC6-EFF83383F863}" xr6:coauthVersionLast="47" xr6:coauthVersionMax="47" xr10:uidLastSave="{00000000-0000-0000-0000-000000000000}"/>
  <bookViews>
    <workbookView xWindow="-108" yWindow="-108" windowWidth="23256" windowHeight="14856" xr2:uid="{00000000-000D-0000-FFFF-FFFF00000000}"/>
  </bookViews>
  <sheets>
    <sheet name="2025" sheetId="14" r:id="rId1"/>
    <sheet name="Params" sheetId="10" r:id="rId2"/>
    <sheet name="Synthése" sheetId="13" r:id="rId3"/>
  </sheets>
  <definedNames>
    <definedName name="AOUT" localSheetId="0">'2025'!$J$3</definedName>
    <definedName name="AOUT">#REF!</definedName>
    <definedName name="AVANCE_SUR_SALAIRE" localSheetId="0">'2025'!#REF!</definedName>
    <definedName name="AVANCE_SUR_SALAIRE">#REF!</definedName>
    <definedName name="AVRIL" localSheetId="0">'2025'!$F$3</definedName>
    <definedName name="AVRIL">#REF!</definedName>
    <definedName name="CRA" localSheetId="0">'2025'!$B$10</definedName>
    <definedName name="CRA">#REF!</definedName>
    <definedName name="CRA_ASTREINTE" localSheetId="0">'2025'!$B$14</definedName>
    <definedName name="CRA_ASTREINTE">#REF!</definedName>
    <definedName name="CRA_CP" localSheetId="0">'2025'!$B$12</definedName>
    <definedName name="CRA_CP">#REF!</definedName>
    <definedName name="CRA_PRODUCTION" localSheetId="0">'2025'!$B$11</definedName>
    <definedName name="CRA_PRODUCTION">#REF!</definedName>
    <definedName name="CRA_SANS_SOLDE" localSheetId="0">'2025'!$B$13</definedName>
    <definedName name="CRA_SANS_SOLDE">#REF!</definedName>
    <definedName name="DECEMBRE" localSheetId="0">'2025'!$N$3</definedName>
    <definedName name="DECEMBRE">#REF!</definedName>
    <definedName name="ENTREES" localSheetId="0">'2025'!$B$16</definedName>
    <definedName name="ENTREES">#REF!</definedName>
    <definedName name="ENTREES_ASTREINTE" localSheetId="0">'2025'!$B$18</definedName>
    <definedName name="ENTREES_ASTREINTE">#REF!</definedName>
    <definedName name="ENTREES_FACTURE" localSheetId="0">'2025'!$B$17</definedName>
    <definedName name="ENTREES_FACTURE">#REF!</definedName>
    <definedName name="FEVRIER" localSheetId="0">'2025'!$D$3</definedName>
    <definedName name="FEVRIER">#REF!</definedName>
    <definedName name="FRAIS_KM" localSheetId="0">'2025'!$B$30</definedName>
    <definedName name="JANVIER" localSheetId="0">'2025'!$C$3</definedName>
    <definedName name="JANVIER">#REF!</definedName>
    <definedName name="JUILLET" localSheetId="0">'2025'!$I$3</definedName>
    <definedName name="JUILLET">#REF!</definedName>
    <definedName name="JUIN" localSheetId="0">'2025'!$H$3</definedName>
    <definedName name="JUIN">#REF!</definedName>
    <definedName name="MAI" localSheetId="0">'2025'!$G$3</definedName>
    <definedName name="MAI">#REF!</definedName>
    <definedName name="MARS" localSheetId="0">'2025'!$E$3</definedName>
    <definedName name="MARS">#REF!</definedName>
    <definedName name="MOIS" localSheetId="0">'2025'!$B$3</definedName>
    <definedName name="MOIS">#REF!</definedName>
    <definedName name="NOMBRE_KM" localSheetId="0">'2025'!$B$29</definedName>
    <definedName name="NOVEMBRE" localSheetId="0">'2025'!$M$3</definedName>
    <definedName name="NOVEMBRE">#REF!</definedName>
    <definedName name="OCTOBRE" localSheetId="0">'2025'!$L$3</definedName>
    <definedName name="OCTOBRE">#REF!</definedName>
    <definedName name="REPAS" localSheetId="0">'2025'!$B$5</definedName>
    <definedName name="REPAS">#REF!</definedName>
    <definedName name="REPAS_ACQUIS" localSheetId="0">'2025'!$B$7</definedName>
    <definedName name="REPAS_ACQUIS">#REF!</definedName>
    <definedName name="REPAS_PRIS" localSheetId="0">'2025'!$B$6</definedName>
    <definedName name="REPAS_PRIS">#REF!</definedName>
    <definedName name="REPAS_SOLDE" localSheetId="0">'2025'!$B$8</definedName>
    <definedName name="REPAS_SOLDE">#REF!</definedName>
    <definedName name="SEPTEMBRE" localSheetId="0">'2025'!$K$3</definedName>
    <definedName name="SEPTEMBRE">#REF!</definedName>
    <definedName name="SOLDE" localSheetId="0">'2025'!$B$27</definedName>
    <definedName name="SORTIES" localSheetId="0">'2025'!$B$21</definedName>
    <definedName name="SORTIES">#REF!</definedName>
    <definedName name="SORTIES_ABONDEMENT" localSheetId="0">'2025'!#REF!</definedName>
    <definedName name="SORTIES_ABONDEMENT">#REF!</definedName>
    <definedName name="SORTIES_CHARGES_SOCIALES_PATRONALES" localSheetId="0">'2025'!$B$23</definedName>
    <definedName name="SORTIES_CHARGES_SOCIALES_PATRONALES">#REF!</definedName>
    <definedName name="SORTIES_FRAIS_KM" localSheetId="0">'2025'!$B$24</definedName>
    <definedName name="SORTIES_FRAIS_PEE_AMUNDI" localSheetId="0">'2025'!#REF!</definedName>
    <definedName name="SORTIES_FRAIS_PEE_AMUNDI">#REF!</definedName>
    <definedName name="SORTIES_INTERESSEMENT" localSheetId="0">'2025'!#REF!</definedName>
    <definedName name="SORTIES_INTERESSEMENT">#REF!</definedName>
    <definedName name="SORTIES_SALAIRE_NET" localSheetId="0">'2025'!$B$22</definedName>
    <definedName name="SORTIES_SALAIRE_NET">#REF!</definedName>
    <definedName name="TOTAL" localSheetId="0">'2025'!$P$3</definedName>
    <definedName name="TOTAL">#REF!</definedName>
    <definedName name="TOTAL_ENTREES" localSheetId="0">'2025'!$B$19</definedName>
    <definedName name="TOTAL_ENTREES">#REF!</definedName>
    <definedName name="TOTAL_SORTIES" localSheetId="0">'2025'!$B$25</definedName>
    <definedName name="TOTAL_SORTI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D23" i="14" l="1"/>
  <c r="D25" i="14" s="1"/>
  <c r="D17" i="14"/>
  <c r="D19" i="14" s="1"/>
  <c r="D8" i="14"/>
  <c r="P30" i="14"/>
  <c r="P29" i="14"/>
  <c r="N25" i="14"/>
  <c r="M25" i="14"/>
  <c r="L25" i="14"/>
  <c r="K25" i="14"/>
  <c r="J25" i="14"/>
  <c r="I25" i="14"/>
  <c r="H25" i="14"/>
  <c r="G25" i="14"/>
  <c r="F25" i="14"/>
  <c r="P24" i="14"/>
  <c r="E23" i="14"/>
  <c r="E25" i="14" s="1"/>
  <c r="C25" i="14"/>
  <c r="P22" i="14"/>
  <c r="N19" i="14"/>
  <c r="M19" i="14"/>
  <c r="L19" i="14"/>
  <c r="K19" i="14"/>
  <c r="J19" i="14"/>
  <c r="J27" i="14" s="1"/>
  <c r="I19" i="14"/>
  <c r="H19" i="14"/>
  <c r="G19" i="14"/>
  <c r="G27" i="14" s="1"/>
  <c r="F19" i="14"/>
  <c r="F27" i="14" s="1"/>
  <c r="P18" i="14"/>
  <c r="E17" i="14"/>
  <c r="E19" i="14" s="1"/>
  <c r="C19" i="14"/>
  <c r="P14" i="14"/>
  <c r="P13" i="14"/>
  <c r="P12" i="14"/>
  <c r="C4" i="13" s="1"/>
  <c r="P11" i="14"/>
  <c r="N8" i="14"/>
  <c r="M8" i="14"/>
  <c r="L8" i="14"/>
  <c r="K8" i="14"/>
  <c r="J8" i="14"/>
  <c r="I8" i="14"/>
  <c r="H8" i="14"/>
  <c r="G8" i="14"/>
  <c r="F8" i="14"/>
  <c r="E8" i="14"/>
  <c r="C8" i="14"/>
  <c r="P7" i="14"/>
  <c r="P6" i="14"/>
  <c r="C27" i="14" l="1"/>
  <c r="K27" i="14"/>
  <c r="D27" i="14"/>
  <c r="M27" i="14"/>
  <c r="E27" i="14"/>
  <c r="N27" i="14"/>
  <c r="P8" i="14"/>
  <c r="L27" i="14"/>
  <c r="H27" i="14"/>
  <c r="P27" i="14" s="1"/>
  <c r="C3" i="13" s="1"/>
  <c r="P25" i="14"/>
  <c r="I27" i="14"/>
  <c r="P17" i="14"/>
  <c r="P23" i="14"/>
  <c r="P19" i="14"/>
</calcChain>
</file>

<file path=xl/sharedStrings.xml><?xml version="1.0" encoding="utf-8"?>
<sst xmlns="http://schemas.openxmlformats.org/spreadsheetml/2006/main" count="43" uniqueCount="42">
  <si>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</si>
  <si>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</si>
  <si>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</si>
  <si>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</si>
  <si>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</si>
  <si>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</si>
  <si>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</si>
  <si>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</si>
  <si>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</si>
  <si>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</si>
  <si>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</si>
  <si>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</si>
  <si>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</si>
  <si>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</si>
  <si>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</si>
  <si>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</si>
  <si>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</si>
  <si>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</si>
  <si>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</si>
  <si>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</si>
  <si>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</si>
  <si>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</si>
  <si>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</si>
  <si>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</si>
  <si>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</si>
  <si>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</si>
  <si>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</si>
  <si>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</si>
  <si>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</si>
  <si>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</si>
  <si>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</si>
  <si>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</si>
  <si>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</si>
  <si>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</si>
  <si>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</si>
  <si>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</si>
  <si>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</si>
  <si>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</si>
  <si>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</si>
  <si>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</si>
  <si>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</si>
  <si>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(Février 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</si>
</sst>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444444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4" xfId="0" applyFont="1" applyFill="1" applyBorder="1"/>
    <xf numFmtId="0" fontId="0" fillId="2" borderId="3" xfId="0" applyFill="1" applyBorder="1"/>
    <xf numFmtId="0" fontId="1" fillId="3" borderId="6" xfId="0" applyFont="1" applyFill="1" applyBorder="1"/>
    <xf numFmtId="0" fontId="0" fillId="0" borderId="5" xfId="0" applyBorder="1" applyProtection="1">
      <protection locked="0"/>
    </xf>
    <xf numFmtId="4" fontId="4" fillId="4" borderId="5" xfId="0" applyNumberFormat="1" applyFont="1" applyFill="1" applyBorder="1"/>
    <xf numFmtId="0" fontId="0" fillId="0" borderId="9" xfId="0" applyBorder="1"/>
    <xf numFmtId="0" fontId="0" fillId="0" borderId="5" xfId="0" applyBorder="1"/>
    <xf numFmtId="0" fontId="1" fillId="6" borderId="1" xfId="0" applyFont="1" applyFill="1" applyBorder="1" applyAlignment="1">
      <alignment horizontal="center" vertical="center"/>
    </xf>
    <xf numFmtId="0" fontId="1" fillId="7" borderId="4" xfId="0" applyFont="1" applyFill="1" applyBorder="1"/>
    <xf numFmtId="0" fontId="0" fillId="7" borderId="3" xfId="0" applyFill="1" applyBorder="1"/>
    <xf numFmtId="0" fontId="1" fillId="0" borderId="3" xfId="0" applyFont="1" applyBorder="1" applyAlignment="1">
      <alignment horizontal="center" vertical="center"/>
    </xf>
    <xf numFmtId="0" fontId="1" fillId="8" borderId="4" xfId="0" applyFont="1" applyFill="1" applyBorder="1"/>
    <xf numFmtId="0" fontId="0" fillId="0" borderId="10" xfId="0" applyBorder="1" applyProtection="1">
      <protection locked="0"/>
    </xf>
    <xf numFmtId="0" fontId="0" fillId="8" borderId="3" xfId="0" applyFill="1" applyBorder="1"/>
    <xf numFmtId="0" fontId="0" fillId="8" borderId="8" xfId="0" applyFill="1" applyBorder="1"/>
    <xf numFmtId="4" fontId="4" fillId="4" borderId="7" xfId="0" applyNumberFormat="1" applyFont="1" applyFill="1" applyBorder="1"/>
    <xf numFmtId="0" fontId="0" fillId="7" borderId="8" xfId="0" applyFill="1" applyBorder="1"/>
    <xf numFmtId="0" fontId="0" fillId="0" borderId="10" xfId="0" applyBorder="1"/>
    <xf numFmtId="0" fontId="0" fillId="0" borderId="3" xfId="0" applyBorder="1"/>
    <xf numFmtId="0" fontId="0" fillId="2" borderId="8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4" xfId="0" applyFont="1" applyFill="1" applyBorder="1"/>
    <xf numFmtId="4" fontId="0" fillId="3" borderId="3" xfId="0" applyNumberFormat="1" applyFill="1" applyBorder="1"/>
    <xf numFmtId="0" fontId="0" fillId="0" borderId="3" xfId="0" applyBorder="1" applyProtection="1">
      <protection locked="0"/>
    </xf>
    <xf numFmtId="4" fontId="0" fillId="3" borderId="8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4" fillId="4" borderId="5" xfId="0" applyNumberFormat="1" applyFont="1" applyFill="1" applyBorder="1"/>
    <xf numFmtId="1" fontId="1" fillId="0" borderId="0" xfId="0" applyNumberFormat="1" applyFont="1"/>
    <xf numFmtId="1" fontId="4" fillId="0" borderId="5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5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0" fontId="0" fillId="0" borderId="11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4" fillId="11" borderId="1" xfId="0" applyNumberFormat="1" applyFont="1" applyFill="1" applyBorder="1"/>
    <xf numFmtId="0" fontId="0" fillId="0" borderId="2" xfId="0" applyBorder="1" applyProtection="1">
      <protection locked="0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4" fontId="1" fillId="3" borderId="6" xfId="0" applyNumberFormat="1" applyFont="1" applyFill="1" applyBorder="1" applyAlignment="1">
      <alignment horizontal="center" vertical="center"/>
    </xf>
    <xf numFmtId="4" fontId="1" fillId="11" borderId="1" xfId="0" applyNumberFormat="1" applyFont="1" applyFill="1" applyBorder="1" applyAlignment="1">
      <alignment horizontal="center"/>
    </xf>
    <xf numFmtId="0" fontId="0" fillId="11" borderId="1" xfId="0" applyFill="1" applyBorder="1" applyProtection="1">
      <protection locked="0"/>
    </xf>
    <xf numFmtId="1" fontId="9" fillId="0" borderId="10" xfId="0" applyNumberFormat="1" applyFont="1" applyBorder="1"/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B60558-8047-4236-B4D6-E5834EFB7B8C}">
  <dimension ref="B1:P30"/>
  <sheetViews>
    <sheetView tabSelected="1" topLeftCell="B1" workbookViewId="0">
      <selection activeCell="C30" sqref="C30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1" style="48" customWidth="1"/>
  </cols>
  <sheetData>
    <row r="1" spans="2:16" x14ac:dyDescent="0.3">
      <c r="B1" s="64" t="s">
        <v>9</v>
      </c>
    </row>
    <row r="2" spans="2:16" x14ac:dyDescent="0.3">
      <c r="B2" s="65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/>
      <c r="D6" s="35">
        <v>13</v>
      </c>
      <c r="E6" s="35">
        <v>19</v>
      </c>
      <c r="F6" s="37"/>
      <c r="G6" s="37"/>
      <c r="H6" s="37"/>
      <c r="I6" s="37"/>
      <c r="J6" s="37"/>
      <c r="K6" s="37"/>
      <c r="L6" s="37"/>
      <c r="M6" s="37"/>
      <c r="N6" s="37"/>
      <c r="O6" s="36"/>
      <c r="P6" s="57">
        <f>SUM(C6:N6)</f>
        <v>32</v>
      </c>
    </row>
    <row r="7" spans="2:16" x14ac:dyDescent="0.3">
      <c r="B7" s="9" t="s">
        <v>21</v>
      </c>
      <c r="C7" s="37"/>
      <c r="D7" s="37">
        <v>13</v>
      </c>
      <c r="E7" s="37">
        <v>21</v>
      </c>
      <c r="F7" s="37"/>
      <c r="G7" s="37"/>
      <c r="H7" s="37"/>
      <c r="I7" s="37"/>
      <c r="J7" s="37"/>
      <c r="K7" s="37"/>
      <c r="L7" s="37"/>
      <c r="M7" s="37"/>
      <c r="N7" s="37"/>
      <c r="O7" s="36"/>
      <c r="P7" s="57">
        <f>SUM(C7:N7)</f>
        <v>34</v>
      </c>
    </row>
    <row r="8" spans="2:16" x14ac:dyDescent="0.3">
      <c r="B8" s="18" t="s">
        <v>22</v>
      </c>
      <c r="C8" s="63">
        <f>C7-C6</f>
        <v>0</v>
      </c>
      <c r="D8" s="63">
        <f>D7-D6</f>
        <v>0</v>
      </c>
      <c r="E8" s="63">
        <f t="shared" ref="D8:N8" si="0">E7-E6</f>
        <v>2</v>
      </c>
      <c r="F8" s="63">
        <f t="shared" si="0"/>
        <v>0</v>
      </c>
      <c r="G8" s="63">
        <f t="shared" si="0"/>
        <v>0</v>
      </c>
      <c r="H8" s="63">
        <f t="shared" si="0"/>
        <v>0</v>
      </c>
      <c r="I8" s="63">
        <f t="shared" si="0"/>
        <v>0</v>
      </c>
      <c r="J8" s="63">
        <f t="shared" si="0"/>
        <v>0</v>
      </c>
      <c r="K8" s="63">
        <f t="shared" si="0"/>
        <v>0</v>
      </c>
      <c r="L8" s="63">
        <f t="shared" si="0"/>
        <v>0</v>
      </c>
      <c r="M8" s="63">
        <f t="shared" si="0"/>
        <v>0</v>
      </c>
      <c r="N8" s="63">
        <f t="shared" si="0"/>
        <v>0</v>
      </c>
      <c r="O8" s="36"/>
      <c r="P8" s="57">
        <f>SUM(C8:N8)</f>
        <v>2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/>
      <c r="D11" s="11">
        <v>13</v>
      </c>
      <c r="E11" s="11">
        <v>21</v>
      </c>
      <c r="F11" s="11"/>
      <c r="G11" s="11"/>
      <c r="H11" s="11"/>
      <c r="I11" s="11"/>
      <c r="J11" s="11"/>
      <c r="K11" s="11"/>
      <c r="L11" s="11"/>
      <c r="M11" s="11"/>
      <c r="N11" s="11"/>
      <c r="P11" s="58">
        <f>SUM(C11:N11)</f>
        <v>34</v>
      </c>
    </row>
    <row r="12" spans="2:16" x14ac:dyDescent="0.3">
      <c r="B12" s="9" t="s">
        <v>16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P12" s="58">
        <f>SUM(C12:N12)</f>
        <v>0</v>
      </c>
    </row>
    <row r="13" spans="2:16" x14ac:dyDescent="0.3">
      <c r="B13" s="9" t="s">
        <v>17</v>
      </c>
      <c r="C13" s="12"/>
      <c r="D13" s="12">
        <v>2</v>
      </c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8">
        <f>SUM(C13:N13)</f>
        <v>2</v>
      </c>
    </row>
    <row r="14" spans="2:16" x14ac:dyDescent="0.3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8">
        <f>SUM(C14:N14)</f>
        <v>0</v>
      </c>
    </row>
    <row r="15" spans="2:16" x14ac:dyDescent="0.3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3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3">
      <c r="B17" s="9" t="s">
        <v>6</v>
      </c>
      <c r="C17" s="10"/>
      <c r="D17" s="10">
        <f>D11*Params!$C$5*(1-Params!$C$3)-Params!$C$4</f>
        <v>6981.4000000000005</v>
      </c>
      <c r="E17" s="10">
        <f>E11*Params!$C$5*(1-Params!$C$3)-Params!$C$4</f>
        <v>11323.800000000001</v>
      </c>
      <c r="F17" s="10"/>
      <c r="G17" s="10"/>
      <c r="H17" s="10"/>
      <c r="I17" s="10"/>
      <c r="J17" s="10"/>
      <c r="K17" s="10"/>
      <c r="L17" s="10"/>
      <c r="M17" s="10"/>
      <c r="N17" s="10"/>
      <c r="O17" s="4"/>
      <c r="P17" s="41">
        <f>SUM(C17:N17)</f>
        <v>18305.2</v>
      </c>
    </row>
    <row r="18" spans="2:16" x14ac:dyDescent="0.3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3">
      <c r="B19" s="27" t="s">
        <v>2</v>
      </c>
      <c r="C19" s="28">
        <f>SUM(C17:C18)</f>
        <v>0</v>
      </c>
      <c r="D19" s="28">
        <f>SUM(D17:D18)</f>
        <v>6981.4000000000005</v>
      </c>
      <c r="E19" s="28">
        <f t="shared" ref="D19:N19" si="1">SUM(E17:E18)</f>
        <v>11323.800000000001</v>
      </c>
      <c r="F19" s="28">
        <f t="shared" si="1"/>
        <v>0</v>
      </c>
      <c r="G19" s="28">
        <f t="shared" si="1"/>
        <v>0</v>
      </c>
      <c r="H19" s="28">
        <f t="shared" si="1"/>
        <v>0</v>
      </c>
      <c r="I19" s="28">
        <f t="shared" si="1"/>
        <v>0</v>
      </c>
      <c r="J19" s="28">
        <f t="shared" si="1"/>
        <v>0</v>
      </c>
      <c r="K19" s="28">
        <f t="shared" si="1"/>
        <v>0</v>
      </c>
      <c r="L19" s="28">
        <f t="shared" si="1"/>
        <v>0</v>
      </c>
      <c r="M19" s="28">
        <f t="shared" si="1"/>
        <v>0</v>
      </c>
      <c r="N19" s="28">
        <f t="shared" si="1"/>
        <v>0</v>
      </c>
      <c r="O19" s="5"/>
      <c r="P19" s="42">
        <f>SUM(C19:O19)</f>
        <v>18305.2</v>
      </c>
    </row>
    <row r="20" spans="2:16" x14ac:dyDescent="0.3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3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3">
      <c r="B22" s="9" t="s">
        <v>7</v>
      </c>
      <c r="C22" s="10"/>
      <c r="D22" s="10">
        <v>3538.19</v>
      </c>
      <c r="E22" s="10">
        <v>5901.37</v>
      </c>
      <c r="F22" s="10"/>
      <c r="G22" s="10"/>
      <c r="H22" s="10"/>
      <c r="I22" s="10"/>
      <c r="J22" s="10"/>
      <c r="K22" s="10"/>
      <c r="L22" s="10"/>
      <c r="M22" s="10"/>
      <c r="N22" s="10"/>
      <c r="O22" s="4"/>
      <c r="P22" s="43">
        <f>SUM(C22:N22)</f>
        <v>9439.56</v>
      </c>
    </row>
    <row r="23" spans="2:16" x14ac:dyDescent="0.3">
      <c r="B23" s="9" t="s">
        <v>8</v>
      </c>
      <c r="C23" s="10"/>
      <c r="D23" s="10">
        <f>765.3+1515.71</f>
        <v>2281.0100000000002</v>
      </c>
      <c r="E23" s="10">
        <f>1231.96+2477.33</f>
        <v>3709.29</v>
      </c>
      <c r="F23" s="10"/>
      <c r="G23" s="10"/>
      <c r="H23" s="10"/>
      <c r="I23" s="10"/>
      <c r="J23" s="10"/>
      <c r="K23" s="10"/>
      <c r="L23" s="10"/>
      <c r="M23" s="10"/>
      <c r="N23" s="10"/>
      <c r="O23" s="4"/>
      <c r="P23" s="43">
        <f>SUM(C23:N23)</f>
        <v>5990.3</v>
      </c>
    </row>
    <row r="24" spans="2:16" x14ac:dyDescent="0.3">
      <c r="B24" s="55" t="s">
        <v>40</v>
      </c>
      <c r="C24" s="10"/>
      <c r="D24" s="10">
        <v>446.97</v>
      </c>
      <c r="E24" s="10">
        <v>660.49</v>
      </c>
      <c r="F24" s="10"/>
      <c r="G24" s="10"/>
      <c r="H24" s="10"/>
      <c r="I24" s="10"/>
      <c r="J24" s="10"/>
      <c r="K24" s="10"/>
      <c r="L24" s="10"/>
      <c r="M24" s="10"/>
      <c r="N24" s="10"/>
      <c r="O24" s="4"/>
      <c r="P24" s="43">
        <f>SUM(C24:N24)</f>
        <v>1107.46</v>
      </c>
    </row>
    <row r="25" spans="2:16" x14ac:dyDescent="0.3">
      <c r="B25" s="8" t="s">
        <v>3</v>
      </c>
      <c r="C25" s="44">
        <f>SUM(C22:C24)</f>
        <v>0</v>
      </c>
      <c r="D25" s="44">
        <f>SUM(D22:D24)</f>
        <v>6266.170000000001</v>
      </c>
      <c r="E25" s="44">
        <f t="shared" ref="E25:N25" si="2">SUM(E22:E24)</f>
        <v>10271.15</v>
      </c>
      <c r="F25" s="44">
        <f t="shared" si="2"/>
        <v>0</v>
      </c>
      <c r="G25" s="44">
        <f t="shared" si="2"/>
        <v>0</v>
      </c>
      <c r="H25" s="44">
        <f t="shared" si="2"/>
        <v>0</v>
      </c>
      <c r="I25" s="44">
        <f t="shared" si="2"/>
        <v>0</v>
      </c>
      <c r="J25" s="44">
        <f t="shared" si="2"/>
        <v>0</v>
      </c>
      <c r="K25" s="44">
        <f t="shared" si="2"/>
        <v>0</v>
      </c>
      <c r="L25" s="44">
        <f t="shared" si="2"/>
        <v>0</v>
      </c>
      <c r="M25" s="44">
        <f t="shared" si="2"/>
        <v>0</v>
      </c>
      <c r="N25" s="44">
        <f t="shared" si="2"/>
        <v>0</v>
      </c>
      <c r="O25" s="4"/>
      <c r="P25" s="60">
        <f>SUM(C25:N25)</f>
        <v>16537.32</v>
      </c>
    </row>
    <row r="26" spans="2:16" x14ac:dyDescent="0.3">
      <c r="B26" s="45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5"/>
    </row>
    <row r="27" spans="2:16" x14ac:dyDescent="0.3">
      <c r="B27" s="46" t="s">
        <v>36</v>
      </c>
      <c r="C27" s="47">
        <f>C19-C25</f>
        <v>0</v>
      </c>
      <c r="D27" s="47">
        <f>D19-D25</f>
        <v>715.22999999999956</v>
      </c>
      <c r="E27" s="47">
        <f t="shared" ref="E27:N27" si="3">E19-E25</f>
        <v>1052.6500000000015</v>
      </c>
      <c r="F27" s="47">
        <f t="shared" si="3"/>
        <v>0</v>
      </c>
      <c r="G27" s="47">
        <f t="shared" si="3"/>
        <v>0</v>
      </c>
      <c r="H27" s="47">
        <f t="shared" si="3"/>
        <v>0</v>
      </c>
      <c r="I27" s="47">
        <f t="shared" si="3"/>
        <v>0</v>
      </c>
      <c r="J27" s="47">
        <f t="shared" si="3"/>
        <v>0</v>
      </c>
      <c r="K27" s="47">
        <f t="shared" si="3"/>
        <v>0</v>
      </c>
      <c r="L27" s="47">
        <f t="shared" si="3"/>
        <v>0</v>
      </c>
      <c r="M27" s="47">
        <f t="shared" si="3"/>
        <v>0</v>
      </c>
      <c r="N27" s="47">
        <f t="shared" si="3"/>
        <v>0</v>
      </c>
      <c r="P27" s="59">
        <f>SUM(C27:O27)</f>
        <v>1767.880000000001</v>
      </c>
    </row>
    <row r="29" spans="2:16" x14ac:dyDescent="0.3">
      <c r="B29" s="62" t="s">
        <v>37</v>
      </c>
      <c r="C29" s="54"/>
      <c r="D29" s="54">
        <v>1020.5</v>
      </c>
      <c r="E29" s="54">
        <v>1648.5</v>
      </c>
      <c r="F29" s="54"/>
      <c r="G29" s="54"/>
      <c r="H29" s="54"/>
      <c r="I29" s="54"/>
      <c r="J29" s="54"/>
      <c r="K29" s="54"/>
      <c r="L29" s="54"/>
      <c r="M29" s="54"/>
      <c r="N29" s="54"/>
      <c r="P29" s="61">
        <f>SUM(C29:N29)</f>
        <v>2669</v>
      </c>
    </row>
    <row r="30" spans="2:16" x14ac:dyDescent="0.3">
      <c r="B30" s="62" t="s">
        <v>38</v>
      </c>
      <c r="C30" s="54"/>
      <c r="D30" s="54">
        <v>446.97</v>
      </c>
      <c r="E30" s="54">
        <v>660.49</v>
      </c>
      <c r="F30" s="54"/>
      <c r="G30" s="54"/>
      <c r="H30" s="54"/>
      <c r="I30" s="54"/>
      <c r="J30" s="54"/>
      <c r="K30" s="54"/>
      <c r="L30" s="54"/>
      <c r="M30" s="54"/>
      <c r="N30" s="54"/>
      <c r="P30" s="61">
        <f>SUM(C30:N30)</f>
        <v>1107.46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5"/>
  <sheetViews>
    <sheetView workbookViewId="0">
      <selection activeCell="C6" sqref="C6"/>
    </sheetView>
  </sheetViews>
  <sheetFormatPr baseColWidth="10" defaultRowHeight="14.4" x14ac:dyDescent="0.3"/>
  <cols>
    <col min="1" max="1" width="2" customWidth="1"/>
    <col min="2" max="2" width="32" customWidth="1"/>
    <col min="3" max="3" width="28.77734375" customWidth="1"/>
  </cols>
  <sheetData>
    <row r="2" spans="2:3" ht="30" customHeight="1" x14ac:dyDescent="0.3">
      <c r="B2" s="66" t="s">
        <v>23</v>
      </c>
      <c r="C2" s="67"/>
    </row>
    <row r="3" spans="2:3" ht="30" customHeight="1" x14ac:dyDescent="0.3">
      <c r="B3" s="33" t="s">
        <v>12</v>
      </c>
      <c r="C3" s="34">
        <v>0.08</v>
      </c>
    </row>
    <row r="4" spans="2:3" ht="30" customHeight="1" x14ac:dyDescent="0.3">
      <c r="B4" s="33" t="s">
        <v>13</v>
      </c>
      <c r="C4" s="33">
        <v>75</v>
      </c>
    </row>
    <row r="5" spans="2:3" ht="30" customHeight="1" x14ac:dyDescent="0.3">
      <c r="B5" s="33" t="s">
        <v>41</v>
      </c>
      <c r="C5" s="33">
        <v>590</v>
      </c>
    </row>
  </sheetData>
  <mergeCells count="1">
    <mergeCell ref="B2:C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4"/>
  <sheetViews>
    <sheetView workbookViewId="0">
      <selection activeCell="C4" sqref="C4"/>
    </sheetView>
  </sheetViews>
  <sheetFormatPr baseColWidth="10" defaultRowHeight="14.4" x14ac:dyDescent="0.3"/>
  <cols>
    <col min="2" max="2" width="20.33203125" customWidth="1"/>
  </cols>
  <sheetData>
    <row r="2" spans="2:3" ht="16.95" customHeight="1" x14ac:dyDescent="0.3">
      <c r="B2" s="68" t="s">
        <v>33</v>
      </c>
      <c r="C2" s="68"/>
    </row>
    <row r="3" spans="2:3" ht="16.95" customHeight="1" x14ac:dyDescent="0.3">
      <c r="B3" s="38" t="s">
        <v>34</v>
      </c>
      <c r="C3" s="39">
        <f>'2025'!P27</f>
        <v>1767.880000000001</v>
      </c>
    </row>
    <row r="4" spans="2:3" ht="16.95" customHeight="1" x14ac:dyDescent="0.3">
      <c r="B4" s="38" t="s">
        <v>39</v>
      </c>
      <c r="C4" s="40">
        <f>'2025'!P12</f>
        <v>0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35</vt:i4>
      </vt:variant>
    </vt:vector>
  </HeadingPairs>
  <TitlesOfParts>
    <vt:vector size="38" baseType="lpstr">
      <vt:lpstr>2025</vt:lpstr>
      <vt:lpstr>Params</vt:lpstr>
      <vt:lpstr>Synthése</vt:lpstr>
      <vt:lpstr>'2025'!AOUT</vt:lpstr>
      <vt:lpstr>'2025'!AVRIL</vt:lpstr>
      <vt:lpstr>'2025'!CRA</vt:lpstr>
      <vt:lpstr>'2025'!CRA_ASTREINTE</vt:lpstr>
      <vt:lpstr>'2025'!CRA_CP</vt:lpstr>
      <vt:lpstr>'2025'!CRA_PRODUCTION</vt:lpstr>
      <vt:lpstr>'2025'!CRA_SANS_SOLDE</vt:lpstr>
      <vt:lpstr>'2025'!DECEMBRE</vt:lpstr>
      <vt:lpstr>'2025'!ENTREES</vt:lpstr>
      <vt:lpstr>'2025'!ENTREES_ASTREINTE</vt:lpstr>
      <vt:lpstr>'2025'!ENTREES_FACTURE</vt:lpstr>
      <vt:lpstr>'2025'!FEVRIER</vt:lpstr>
      <vt:lpstr>'2025'!FRAIS_KM</vt:lpstr>
      <vt:lpstr>'2025'!JANVIER</vt:lpstr>
      <vt:lpstr>'2025'!JUILLET</vt:lpstr>
      <vt:lpstr>'2025'!JUIN</vt:lpstr>
      <vt:lpstr>'2025'!MAI</vt:lpstr>
      <vt:lpstr>'2025'!MARS</vt:lpstr>
      <vt:lpstr>'2025'!MOIS</vt:lpstr>
      <vt:lpstr>'2025'!NOMBRE_KM</vt:lpstr>
      <vt:lpstr>'2025'!NOVEMBRE</vt:lpstr>
      <vt:lpstr>'2025'!OCTOBRE</vt:lpstr>
      <vt:lpstr>'2025'!REPAS</vt:lpstr>
      <vt:lpstr>'2025'!REPAS_ACQUIS</vt:lpstr>
      <vt:lpstr>'2025'!REPAS_PRIS</vt:lpstr>
      <vt:lpstr>'2025'!REPAS_SOLDE</vt:lpstr>
      <vt:lpstr>'2025'!SEPTEMBRE</vt:lpstr>
      <vt:lpstr>'2025'!SOLDE</vt:lpstr>
      <vt:lpstr>'2025'!SORTIES</vt:lpstr>
      <vt:lpstr>'2025'!SORTIES_CHARGES_SOCIALES_PATRONALES</vt:lpstr>
      <vt:lpstr>'2025'!SORTIES_FRAIS_KM</vt:lpstr>
      <vt:lpstr>'2025'!SORTIES_SALAIRE_NET</vt:lpstr>
      <vt:lpstr>'2025'!TOTAL</vt:lpstr>
      <vt:lpstr>'2025'!TOTAL_ENTREES</vt:lpstr>
      <vt:lpstr>'2025'!TOTAL_SORTIES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2025-04-08T00:12:39Z</dcterms:modified>
</cp:coreProperties>
</file>