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46CF36E3-3618-478C-885C-5755900A36DC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7"/>
  <c r="D25" i="17" s="1"/>
  <c r="D17" i="17"/>
  <c r="D19" i="17" s="1"/>
  <c r="C4" i="13"/>
  <c r="K25" i="17"/>
  <c r="H25" i="17"/>
  <c r="F25" i="17"/>
  <c r="P24" i="17"/>
  <c r="N25" i="17"/>
  <c r="M25" i="17"/>
  <c r="L25" i="17"/>
  <c r="J25" i="17"/>
  <c r="I25" i="17"/>
  <c r="G25" i="17"/>
  <c r="E25" i="17"/>
  <c r="P22" i="17"/>
  <c r="J19" i="17"/>
  <c r="J27" i="17" s="1"/>
  <c r="P18" i="17"/>
  <c r="N19" i="17"/>
  <c r="M19" i="17"/>
  <c r="L19" i="17"/>
  <c r="K19" i="17"/>
  <c r="K27" i="17" s="1"/>
  <c r="I19" i="17"/>
  <c r="I27" i="17" s="1"/>
  <c r="H19" i="17"/>
  <c r="H27" i="17" s="1"/>
  <c r="G19" i="17"/>
  <c r="F19" i="17"/>
  <c r="E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7" i="16"/>
  <c r="G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F23" i="16"/>
  <c r="F25" i="16" s="1"/>
  <c r="E23" i="16"/>
  <c r="E25" i="16" s="1"/>
  <c r="D23" i="16"/>
  <c r="D25" i="16" s="1"/>
  <c r="C23" i="16"/>
  <c r="C25" i="16" s="1"/>
  <c r="P22" i="16"/>
  <c r="K19" i="16"/>
  <c r="K27" i="16" s="1"/>
  <c r="C19" i="16"/>
  <c r="P18" i="16"/>
  <c r="N17" i="16"/>
  <c r="N19" i="16" s="1"/>
  <c r="M17" i="16"/>
  <c r="M19" i="16" s="1"/>
  <c r="M27" i="16" s="1"/>
  <c r="L17" i="16"/>
  <c r="L19" i="16" s="1"/>
  <c r="L27" i="16" s="1"/>
  <c r="K17" i="16"/>
  <c r="J17" i="16"/>
  <c r="J19" i="16" s="1"/>
  <c r="J27" i="16" s="1"/>
  <c r="I17" i="16"/>
  <c r="I19" i="16" s="1"/>
  <c r="H17" i="16"/>
  <c r="H19" i="16" s="1"/>
  <c r="G17" i="16"/>
  <c r="G19" i="16" s="1"/>
  <c r="F17" i="16"/>
  <c r="F19" i="16" s="1"/>
  <c r="F27" i="16" s="1"/>
  <c r="E17" i="16"/>
  <c r="E19" i="16" s="1"/>
  <c r="E27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I27" i="15"/>
  <c r="N25" i="15"/>
  <c r="I25" i="15"/>
  <c r="H25" i="15"/>
  <c r="G25" i="15"/>
  <c r="F25" i="15"/>
  <c r="E25" i="15"/>
  <c r="D25" i="15"/>
  <c r="C25" i="15"/>
  <c r="P24" i="15"/>
  <c r="N23" i="15"/>
  <c r="M23" i="15"/>
  <c r="M25" i="15" s="1"/>
  <c r="L23" i="15"/>
  <c r="L25" i="15" s="1"/>
  <c r="K23" i="15"/>
  <c r="K25" i="15" s="1"/>
  <c r="J23" i="15"/>
  <c r="J25" i="15" s="1"/>
  <c r="P22" i="15"/>
  <c r="I19" i="15"/>
  <c r="H19" i="15"/>
  <c r="H27" i="15" s="1"/>
  <c r="G19" i="15"/>
  <c r="F19" i="15"/>
  <c r="F27" i="15" s="1"/>
  <c r="E19" i="15"/>
  <c r="D19" i="15"/>
  <c r="C19" i="15"/>
  <c r="P18" i="15"/>
  <c r="N17" i="15"/>
  <c r="N19" i="15" s="1"/>
  <c r="N27" i="15" s="1"/>
  <c r="M17" i="15"/>
  <c r="M19" i="15" s="1"/>
  <c r="M27" i="15" s="1"/>
  <c r="L17" i="15"/>
  <c r="L19" i="15" s="1"/>
  <c r="K17" i="15"/>
  <c r="K19" i="15" s="1"/>
  <c r="J17" i="15"/>
  <c r="J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J27" i="15"/>
  <c r="E27" i="15"/>
  <c r="P8" i="16"/>
  <c r="G27" i="15"/>
  <c r="P19" i="15"/>
  <c r="H27" i="16"/>
  <c r="D27" i="15"/>
  <c r="I27" i="16"/>
  <c r="P17" i="16"/>
  <c r="G27" i="16"/>
  <c r="N27" i="17"/>
  <c r="F27" i="17"/>
  <c r="P8" i="17"/>
  <c r="D27" i="17"/>
  <c r="G27" i="17"/>
  <c r="L27" i="17"/>
  <c r="E27" i="17"/>
  <c r="M27" i="17"/>
  <c r="P25" i="16"/>
  <c r="L27" i="15"/>
  <c r="K27" i="15"/>
  <c r="P25" i="15"/>
  <c r="P19" i="16"/>
  <c r="C27" i="16"/>
  <c r="P27" i="16" s="1"/>
  <c r="C27" i="15"/>
  <c r="P23" i="16"/>
  <c r="P23" i="15"/>
  <c r="P17" i="15"/>
  <c r="P27" i="15" l="1"/>
  <c r="C23" i="17"/>
  <c r="C17" i="17"/>
  <c r="C19" i="17" l="1"/>
  <c r="P17" i="17"/>
  <c r="C25" i="17"/>
  <c r="P25" i="17" s="1"/>
  <c r="P23" i="17"/>
  <c r="P19" i="17" l="1"/>
  <c r="C27" i="17"/>
  <c r="P27" i="17" s="1"/>
  <c r="C3" i="13" s="1"/>
</calcChain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<sst xmlns="http://schemas.openxmlformats.org/spreadsheetml/2006/main" count="110" uniqueCount="41">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</sst>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tabSelected="1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202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>
        <v>16</v>
      </c>
      <c r="O7" s="31"/>
      <c r="P7" s="52">
        <f>SUM(C7:N7)</f>
        <v>198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-3</v>
      </c>
      <c r="O8" s="31"/>
      <c r="P8" s="52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>
        <v>16</v>
      </c>
      <c r="P11" s="53">
        <f>SUM(C11:N11)</f>
        <v>197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>
        <v>3</v>
      </c>
      <c r="P12" s="53">
        <f>SUM(C12:N12)</f>
        <v>19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>
        <v>2</v>
      </c>
      <c r="P13" s="53">
        <f>SUM(C13:N13)</f>
        <v>36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>
        <f>N11*Params!$C$5*(1-Params!$C$3)-Params!$C$4</f>
        <v>8021</v>
      </c>
      <c r="O17" s="4"/>
      <c r="P17" s="37">
        <f>SUM(C17:N17)</f>
        <v>98782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8021</v>
      </c>
      <c r="O19" s="5"/>
      <c r="P19" s="38">
        <f>SUM(C19:O19)</f>
        <v>98782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>
        <v>5464.03</v>
      </c>
      <c r="O22" s="4"/>
      <c r="P22" s="39">
        <f>SUM(C22:N22)</f>
        <v>62216.569999999992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>
        <f>1095.27+2202.87</f>
        <v>3298.14</v>
      </c>
      <c r="O23" s="4"/>
      <c r="P23" s="39">
        <f>SUM(C23:N23)</f>
        <v>37526.61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8762.17</v>
      </c>
      <c r="O25" s="4"/>
      <c r="P25" s="41">
        <f>SUM(C25:N25)</f>
        <v>99743.180000000008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-741.17000000000007</v>
      </c>
      <c r="P27" s="54">
        <f>SUM(C27:O27)</f>
        <v>-961.18000000000211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096B-5E10-4A47-9A35-6B3D95909AF2}">
  <dimension ref="B1:P27"/>
  <sheetViews>
    <sheetView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22</v>
      </c>
      <c r="D7" s="33">
        <v>14.5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36.5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-4.5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14.5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36.5</v>
      </c>
    </row>
    <row r="12" spans="2:16" x14ac:dyDescent="0.3">
      <c r="B12" s="8" t="s">
        <v>15</v>
      </c>
      <c r="C12" s="11"/>
      <c r="D12" s="11">
        <v>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3</v>
      </c>
    </row>
    <row r="13" spans="2:16" x14ac:dyDescent="0.3">
      <c r="B13" s="8" t="s">
        <v>16</v>
      </c>
      <c r="C13" s="11"/>
      <c r="D13" s="11">
        <v>2.5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2.5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11057</v>
      </c>
      <c r="D17" s="9">
        <f>D11*Params!$C$5*(1-Params!$C$3)-Params!$C$4</f>
        <v>7262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18319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11057</v>
      </c>
      <c r="D19" s="25">
        <f t="shared" si="1"/>
        <v>7262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18319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5983.68</v>
      </c>
      <c r="D22" s="9">
        <v>5341.16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11324.84</v>
      </c>
    </row>
    <row r="23" spans="2:16" x14ac:dyDescent="0.3">
      <c r="B23" s="8" t="s">
        <v>8</v>
      </c>
      <c r="C23" s="9">
        <f>1203.8+2424.92</f>
        <v>3628.7200000000003</v>
      </c>
      <c r="D23" s="9">
        <f>1073.95+2154.27</f>
        <v>3228.2200000000003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6856.9400000000005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9612.4000000000015</v>
      </c>
      <c r="D25" s="40">
        <f t="shared" si="2"/>
        <v>8569.380000000001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18181.780000000002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1444.5999999999985</v>
      </c>
      <c r="D27" s="44">
        <f t="shared" si="3"/>
        <v>-1307.380000000001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137.21999999999753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'2023'!P27+'2024'!P27+'2025'!P27</f>
        <v>-1494.4800000000048</v>
      </c>
    </row>
    <row r="4" spans="2:3" ht="16.95" customHeight="1" x14ac:dyDescent="0.3">
      <c r="B4" s="34" t="s">
        <v>26</v>
      </c>
      <c r="C4" s="36">
        <f>SUM('2023'!P12)+('2024'!P12)+'2025'!P12</f>
        <v>29</v>
      </c>
    </row>
    <row r="5" spans="2:3" x14ac:dyDescent="0.3">
      <c r="B5" t="s">
        <v>40</v>
      </c>
      <c r="C5">
        <f>(18*2.08)-C4</f>
        <v>8.4399999999999977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2025-03-06T02:18:33Z</dcterms:modified>
</cp:coreProperties>
</file>