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84011D2-56F3-4260-ACD8-C643BCABB7F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'2025'!$B$31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'2025'!$B$30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'2025'!$B$28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'2025'!$B$24</definedName>
    <definedName name="SORTIES_CHARGES_SOCIALES_PATRONALES">#REF!</definedName>
    <definedName name="SORTIES_FRAIS_KM" localSheetId="0">'2025'!$B$25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6" i="14"/>
  <c r="D24" i="14"/>
  <c r="D17" i="14"/>
  <c r="D20" i="14" s="1"/>
  <c r="C20" i="14"/>
  <c r="E26" i="14"/>
  <c r="F26" i="14"/>
  <c r="G26" i="14"/>
  <c r="H26" i="14"/>
  <c r="I26" i="14"/>
  <c r="J26" i="14"/>
  <c r="K26" i="14"/>
  <c r="L26" i="14"/>
  <c r="M26" i="14"/>
  <c r="N26" i="14"/>
  <c r="P31" i="14"/>
  <c r="P30" i="14"/>
  <c r="P25" i="14"/>
  <c r="P23" i="14"/>
  <c r="L20" i="14"/>
  <c r="K20" i="14"/>
  <c r="J20" i="14"/>
  <c r="I20" i="14"/>
  <c r="H20" i="14"/>
  <c r="G20" i="14"/>
  <c r="F20" i="14"/>
  <c r="E20" i="14"/>
  <c r="P18" i="14"/>
  <c r="N20" i="14"/>
  <c r="M20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P8" i="14"/>
  <c r="H28" i="14"/>
  <c r="K28" i="14"/>
  <c r="D28" i="14"/>
  <c r="L28" i="14"/>
  <c r="J28" i="14"/>
  <c r="F28" i="14"/>
  <c r="G28" i="14"/>
  <c r="I28" i="14"/>
  <c r="M28" i="14"/>
  <c r="N28" i="14"/>
  <c r="C24" i="14" l="1"/>
  <c r="C17" i="14"/>
  <c r="P17" i="14" l="1"/>
  <c r="C26" i="14"/>
  <c r="P26" i="14" s="1"/>
  <c r="P24" i="14"/>
  <c r="C28" i="14" l="1"/>
  <c r="P28" i="14" s="1"/>
  <c r="C3" i="13" s="1"/>
  <c r="P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3" authorId="0" shapeId="0" xr:uid="{6076D442-ABA4-4C1B-ACF0-B5E69EC48DB2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- 8675 : solde de netpower Consulting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<sst xmlns="http://schemas.openxmlformats.org/spreadsheetml/2006/main" count="45" uniqueCount="44">
  <si>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</si>
  <si>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</si>
  <si>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</si>
  <si>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</si>
  <si>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</si>
  <si>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</si>
  <si>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</si>
  <si>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</si>
  <si>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</si>
  <si>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</si>
  <si>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</si>
  <si>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</si>
  <si>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</si>
  <si>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</si>
  <si>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</si>
  <si>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</si>
  <si>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</si>
  <si>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</si>
  <si>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</si>
  <si>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</si>
  <si>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</si>
  <si>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</si>
  <si>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</si>
  <si>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</si>
  <si>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</si>
  <si>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</si>
  <si>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</si>
  <si>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</si>
  <si>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</si>
  <si>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</si>
  <si>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</si>
  <si>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</si>
  <si>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</si>
  <si>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</si>
  <si>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</si>
  <si>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</si>
  <si>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</si>
  <si>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</si>
  <si>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</si>
  <si>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</si>
  <si>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</si>
  <si>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</si>
  <si>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Congé</t>
  </si>
  <si>
    <t>Solde Netpower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</si>
</sst>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opLeftCell="B1" workbookViewId="0">
      <selection activeCell="D26" sqref="D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21.5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41.5</v>
      </c>
    </row>
    <row r="8" spans="2:16" x14ac:dyDescent="0.3">
      <c r="B8" s="18" t="s">
        <v>22</v>
      </c>
      <c r="C8" s="63">
        <f t="shared" ref="C8:N8" si="0">C7-C6</f>
        <v>2.5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41.5</v>
      </c>
    </row>
    <row r="12" spans="2:16" x14ac:dyDescent="0.3">
      <c r="B12" s="9" t="s">
        <v>16</v>
      </c>
      <c r="C12" s="12">
        <v>0.5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12683.1</v>
      </c>
      <c r="D17" s="10">
        <f>D11*Params!$C$5*(1-Params!$C$3)-Params!$C$4</f>
        <v>11793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24476.1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43</v>
      </c>
      <c r="C19" s="64">
        <v>-8675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4008.1000000000004</v>
      </c>
      <c r="D20" s="28">
        <f t="shared" ref="D20:N20" si="1">SUM(D17:D18)</f>
        <v>11793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15801.1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6677.47</v>
      </c>
      <c r="D23" s="10">
        <v>4566.66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11244.130000000001</v>
      </c>
    </row>
    <row r="24" spans="2:16" x14ac:dyDescent="0.3">
      <c r="B24" s="9" t="s">
        <v>8</v>
      </c>
      <c r="C24" s="10">
        <f>1379.89+2795.87</f>
        <v>4175.76</v>
      </c>
      <c r="D24" s="10">
        <f>961.15+1936.81</f>
        <v>2897.96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7073.72</v>
      </c>
    </row>
    <row r="25" spans="2:16" x14ac:dyDescent="0.3">
      <c r="B25" s="55" t="s">
        <v>40</v>
      </c>
      <c r="C25" s="10">
        <v>446.72</v>
      </c>
      <c r="D25" s="10">
        <v>415.2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861.92000000000007</v>
      </c>
    </row>
    <row r="26" spans="2:16" x14ac:dyDescent="0.3">
      <c r="B26" s="8" t="s">
        <v>3</v>
      </c>
      <c r="C26" s="44">
        <f t="shared" ref="C26:N26" si="2">SUM(C23:C25)</f>
        <v>11299.949999999999</v>
      </c>
      <c r="D26" s="44">
        <f t="shared" si="2"/>
        <v>7879.82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19179.769999999997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C20-C26</f>
        <v>-7291.8499999999985</v>
      </c>
      <c r="D28" s="47">
        <f t="shared" si="3"/>
        <v>3913.1800000000003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-3378.6699999999983</v>
      </c>
    </row>
    <row r="30" spans="2:16" x14ac:dyDescent="0.3">
      <c r="B30" s="62" t="s">
        <v>37</v>
      </c>
      <c r="C30" s="54">
        <v>880</v>
      </c>
      <c r="D30" s="54">
        <v>800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1680</v>
      </c>
    </row>
    <row r="31" spans="2:16" x14ac:dyDescent="0.3">
      <c r="B31" s="62" t="s">
        <v>38</v>
      </c>
      <c r="C31" s="54">
        <v>446.72</v>
      </c>
      <c r="D31" s="54">
        <v>415.2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861.92000000000007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645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'2025'!P28</f>
        <v>-3378.6699999999983</v>
      </c>
    </row>
    <row r="4" spans="2:3" ht="16.95" customHeight="1" x14ac:dyDescent="0.3">
      <c r="B4" s="38" t="s">
        <v>39</v>
      </c>
      <c r="C4" s="40">
        <f>'2025'!P12</f>
        <v>0.5</v>
      </c>
    </row>
    <row r="5" spans="2:3" x14ac:dyDescent="0.3">
      <c r="B5" t="s">
        <v>42</v>
      </c>
      <c r="C5">
        <f>(2.08*2)-C4</f>
        <v>3.66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2025-03-06T03:05:49Z</dcterms:modified>
</cp:coreProperties>
</file>