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54026890-9DA7-4B40-8135-A8256297DAC8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'2024'!$F$3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'2025'!$B$31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'2025'!$B$30</definedName>
    <definedName name="NOVEMBRE" localSheetId="0">'2024'!$E$3</definedName>
    <definedName name="NOVEMBRE" localSheetId="1">'2025'!$M$3</definedName>
    <definedName name="NOVEMBRE">#REF!</definedName>
    <definedName name="OCTOBRE" localSheetId="0">'2024'!$D$3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'2024'!$C$3</definedName>
    <definedName name="SEPTEMBRE" localSheetId="1">'2025'!$C$3</definedName>
    <definedName name="SEPTEMBRE">#REF!</definedName>
    <definedName name="SOLDE" localSheetId="0">'2024'!$B$28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'2024'!$H$3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5"/>
  <c r="D26" i="15"/>
  <c r="D17" i="15"/>
  <c r="D19" i="15" s="1"/>
  <c r="C4" i="13"/>
  <c r="C23" i="15"/>
  <c r="C26" i="15" s="1"/>
  <c r="C17" i="15"/>
  <c r="C19" i="15" s="1"/>
  <c r="F17" i="14"/>
  <c r="F19" i="14" s="1"/>
  <c r="F28" i="14" s="1"/>
  <c r="E28" i="15"/>
  <c r="F28" i="15"/>
  <c r="G28" i="15"/>
  <c r="H28" i="15"/>
  <c r="I28" i="15"/>
  <c r="J28" i="15"/>
  <c r="K28" i="15"/>
  <c r="E26" i="15"/>
  <c r="F26" i="15"/>
  <c r="G26" i="15"/>
  <c r="H26" i="15"/>
  <c r="I26" i="15"/>
  <c r="J26" i="15"/>
  <c r="K26" i="15"/>
  <c r="E19" i="15"/>
  <c r="F19" i="15"/>
  <c r="G19" i="15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1" i="15"/>
  <c r="P30" i="15"/>
  <c r="P24" i="15"/>
  <c r="N26" i="15"/>
  <c r="M26" i="15"/>
  <c r="L26" i="15"/>
  <c r="P22" i="15"/>
  <c r="P18" i="15"/>
  <c r="N19" i="15"/>
  <c r="M19" i="15"/>
  <c r="L19" i="15"/>
  <c r="P14" i="15"/>
  <c r="P13" i="15"/>
  <c r="P12" i="15"/>
  <c r="P11" i="15"/>
  <c r="N8" i="15"/>
  <c r="M8" i="15"/>
  <c r="C8" i="15"/>
  <c r="P7" i="15"/>
  <c r="P6" i="15"/>
  <c r="H33" i="14"/>
  <c r="H34" i="14" s="1"/>
  <c r="H31" i="14"/>
  <c r="H30" i="14"/>
  <c r="D26" i="14"/>
  <c r="C26" i="14"/>
  <c r="H24" i="14"/>
  <c r="F23" i="14"/>
  <c r="F26" i="14" s="1"/>
  <c r="E23" i="14"/>
  <c r="E26" i="14" s="1"/>
  <c r="D23" i="14"/>
  <c r="C23" i="14"/>
  <c r="H23" i="14" s="1"/>
  <c r="H22" i="14"/>
  <c r="H18" i="14"/>
  <c r="E17" i="14"/>
  <c r="E19" i="14" s="1"/>
  <c r="E28" i="14" s="1"/>
  <c r="D17" i="14"/>
  <c r="D19" i="14" s="1"/>
  <c r="D28" i="14" s="1"/>
  <c r="C17" i="14"/>
  <c r="C19" i="14" s="1"/>
  <c r="H14" i="14"/>
  <c r="H13" i="14"/>
  <c r="H12" i="14"/>
  <c r="H11" i="14"/>
  <c r="F8" i="14"/>
  <c r="H8" i="14" s="1"/>
  <c r="E8" i="14"/>
  <c r="D8" i="14"/>
  <c r="C8" i="14"/>
  <c r="H7" i="14"/>
  <c r="H6" i="14"/>
  <c r="D28" i="15" l="1"/>
  <c r="P8" i="15"/>
  <c r="L28" i="15"/>
  <c r="N28" i="15"/>
  <c r="P23" i="15"/>
  <c r="M28" i="15"/>
  <c r="P26" i="15"/>
  <c r="C28" i="15"/>
  <c r="P19" i="15"/>
  <c r="P17" i="15"/>
  <c r="C28" i="14"/>
  <c r="H28" i="14" s="1"/>
  <c r="H19" i="14"/>
  <c r="H26" i="14"/>
  <c r="H17" i="14"/>
  <c r="P28" i="15" l="1"/>
  <c r="C3" i="13" s="1"/>
</calcChain>
</file>

<file path=xl/sharedStrings.xml><?xml version="1.0" encoding="utf-8"?>
<sst xmlns="http://schemas.openxmlformats.org/spreadsheetml/2006/main" count="76" uniqueCount="46">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</sst>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H34"/>
  <sheetViews>
    <sheetView topLeftCell="B1" workbookViewId="0">
      <selection activeCell="E26" sqref="E26"/>
    </sheetView>
  </sheetViews>
  <sheetFormatPr baseColWidth="10" defaultRowHeight="14.4" x14ac:dyDescent="0.3"/>
  <cols>
    <col min="1" max="1" width="3" customWidth="1"/>
    <col min="2" max="2" width="28" customWidth="1"/>
    <col min="6" max="6" width="20.21875" bestFit="1" customWidth="1"/>
    <col min="7" max="7" width="4" customWidth="1"/>
    <col min="8" max="8" width="11" style="47" customWidth="1"/>
  </cols>
  <sheetData>
    <row r="1" spans="2:8" x14ac:dyDescent="0.3">
      <c r="B1" s="64" t="s">
        <v>9</v>
      </c>
    </row>
    <row r="2" spans="2:8" x14ac:dyDescent="0.3">
      <c r="B2" s="65"/>
      <c r="C2" s="2"/>
      <c r="D2" s="2"/>
      <c r="E2" s="2"/>
      <c r="F2" s="2"/>
      <c r="H2" s="3"/>
    </row>
    <row r="3" spans="2:8" x14ac:dyDescent="0.3">
      <c r="B3" s="13" t="s">
        <v>5</v>
      </c>
      <c r="C3" s="13" t="s">
        <v>24</v>
      </c>
      <c r="D3" s="13" t="s">
        <v>25</v>
      </c>
      <c r="E3" s="13" t="s">
        <v>10</v>
      </c>
      <c r="F3" s="13" t="s">
        <v>11</v>
      </c>
      <c r="G3" s="1"/>
      <c r="H3" s="13" t="s">
        <v>4</v>
      </c>
    </row>
    <row r="4" spans="2:8" x14ac:dyDescent="0.3">
      <c r="B4" s="31"/>
      <c r="C4" s="16"/>
      <c r="D4" s="16"/>
      <c r="E4" s="16"/>
      <c r="F4" s="16"/>
      <c r="G4" s="1"/>
      <c r="H4" s="55"/>
    </row>
    <row r="5" spans="2:8" x14ac:dyDescent="0.3">
      <c r="B5" s="17" t="s">
        <v>19</v>
      </c>
      <c r="C5" s="19"/>
      <c r="D5" s="20"/>
      <c r="E5" s="19"/>
      <c r="F5" s="20"/>
      <c r="G5" s="1"/>
      <c r="H5" s="48"/>
    </row>
    <row r="6" spans="2:8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5"/>
      <c r="H6" s="56">
        <f>SUM(C6:F6)</f>
        <v>76</v>
      </c>
    </row>
    <row r="7" spans="2:8" x14ac:dyDescent="0.3">
      <c r="B7" s="9" t="s">
        <v>21</v>
      </c>
      <c r="C7" s="36">
        <v>21</v>
      </c>
      <c r="D7" s="36">
        <v>23</v>
      </c>
      <c r="E7" s="36">
        <v>19</v>
      </c>
      <c r="F7" s="36">
        <v>19</v>
      </c>
      <c r="G7" s="35"/>
      <c r="H7" s="56">
        <f>SUM(C7:F7)</f>
        <v>82</v>
      </c>
    </row>
    <row r="8" spans="2:8" x14ac:dyDescent="0.3">
      <c r="B8" s="18" t="s">
        <v>22</v>
      </c>
      <c r="C8" s="62">
        <f>C7-C6</f>
        <v>2</v>
      </c>
      <c r="D8" s="62">
        <f>D7-D6</f>
        <v>4</v>
      </c>
      <c r="E8" s="62">
        <f>E7-E6</f>
        <v>0</v>
      </c>
      <c r="F8" s="62">
        <f>F7-F6</f>
        <v>0</v>
      </c>
      <c r="G8" s="35"/>
      <c r="H8" s="56">
        <f>SUM(C8:F8)</f>
        <v>6</v>
      </c>
    </row>
    <row r="9" spans="2:8" x14ac:dyDescent="0.3">
      <c r="B9" s="31"/>
      <c r="C9" s="21"/>
      <c r="D9" s="21"/>
      <c r="E9" s="21"/>
      <c r="F9" s="21"/>
      <c r="G9" s="1"/>
      <c r="H9" s="55"/>
    </row>
    <row r="10" spans="2:8" x14ac:dyDescent="0.3">
      <c r="B10" s="14" t="s">
        <v>18</v>
      </c>
      <c r="C10" s="15"/>
      <c r="D10" s="22"/>
      <c r="E10" s="15"/>
      <c r="F10" s="22"/>
      <c r="H10" s="49"/>
    </row>
    <row r="11" spans="2:8" x14ac:dyDescent="0.3">
      <c r="B11" s="9" t="s">
        <v>14</v>
      </c>
      <c r="C11" s="11">
        <v>21</v>
      </c>
      <c r="D11" s="11">
        <v>23</v>
      </c>
      <c r="E11" s="11">
        <v>19</v>
      </c>
      <c r="F11" s="11">
        <v>19</v>
      </c>
      <c r="H11" s="57">
        <f>SUM(C11:F11)</f>
        <v>82</v>
      </c>
    </row>
    <row r="12" spans="2:8" x14ac:dyDescent="0.3">
      <c r="B12" s="9" t="s">
        <v>16</v>
      </c>
      <c r="C12" s="12"/>
      <c r="D12" s="12"/>
      <c r="E12" s="12"/>
      <c r="F12" s="12">
        <v>2</v>
      </c>
      <c r="H12" s="57">
        <f>SUM(C12:F12)</f>
        <v>2</v>
      </c>
    </row>
    <row r="13" spans="2:8" x14ac:dyDescent="0.3">
      <c r="B13" s="9" t="s">
        <v>17</v>
      </c>
      <c r="C13" s="12"/>
      <c r="D13" s="12"/>
      <c r="E13" s="12"/>
      <c r="F13" s="12"/>
      <c r="H13" s="57">
        <f>SUM(C13:F13)</f>
        <v>0</v>
      </c>
    </row>
    <row r="14" spans="2:8" x14ac:dyDescent="0.3">
      <c r="B14" s="18" t="s">
        <v>15</v>
      </c>
      <c r="C14" s="23"/>
      <c r="D14" s="23"/>
      <c r="E14" s="23"/>
      <c r="F14" s="23"/>
      <c r="H14" s="57">
        <f>SUM(C14:F14)</f>
        <v>0</v>
      </c>
    </row>
    <row r="15" spans="2:8" x14ac:dyDescent="0.3">
      <c r="B15" s="31"/>
      <c r="C15" s="24"/>
      <c r="D15" s="24"/>
      <c r="E15" s="24"/>
      <c r="F15" s="24"/>
      <c r="H15" s="50"/>
    </row>
    <row r="16" spans="2:8" x14ac:dyDescent="0.3">
      <c r="B16" s="6" t="s">
        <v>0</v>
      </c>
      <c r="C16" s="7"/>
      <c r="D16" s="25"/>
      <c r="E16" s="7"/>
      <c r="F16" s="25"/>
      <c r="H16" s="51"/>
    </row>
    <row r="17" spans="2:8" x14ac:dyDescent="0.3">
      <c r="B17" s="9" t="s">
        <v>6</v>
      </c>
      <c r="C17" s="10">
        <f>C11*Params!$C$5*(1-Params!$C$3)-Params!$C$4</f>
        <v>11130.6</v>
      </c>
      <c r="D17" s="10">
        <f>D11*Params!$C$5*(1-Params!$C$3)-Params!$C$4</f>
        <v>12197.800000000001</v>
      </c>
      <c r="E17" s="10">
        <f>E11*Params!$C$5*(1-Params!$C$3)-Params!$C$4</f>
        <v>10063.4</v>
      </c>
      <c r="F17" s="10">
        <f>F11*Params!$C$5*(1-Params!$C$3)-Params!$C$4</f>
        <v>10063.4</v>
      </c>
      <c r="G17" s="4"/>
      <c r="H17" s="40">
        <f>SUM(C17:F17)</f>
        <v>43455.200000000004</v>
      </c>
    </row>
    <row r="18" spans="2:8" x14ac:dyDescent="0.3">
      <c r="B18" s="9" t="s">
        <v>15</v>
      </c>
      <c r="C18" s="10"/>
      <c r="D18" s="10"/>
      <c r="E18" s="10"/>
      <c r="F18" s="10"/>
      <c r="G18" s="4"/>
      <c r="H18" s="40">
        <f>SUM(C18:F18)</f>
        <v>0</v>
      </c>
    </row>
    <row r="19" spans="2:8" x14ac:dyDescent="0.3">
      <c r="B19" s="27" t="s">
        <v>2</v>
      </c>
      <c r="C19" s="28">
        <f>SUM(C17:C18)</f>
        <v>11130.6</v>
      </c>
      <c r="D19" s="28">
        <f>SUM(D17:D18)</f>
        <v>12197.800000000001</v>
      </c>
      <c r="E19" s="28">
        <f>SUM(E17:E18)</f>
        <v>10063.4</v>
      </c>
      <c r="F19" s="28">
        <f>SUM(F17:F18)</f>
        <v>10063.4</v>
      </c>
      <c r="G19" s="5"/>
      <c r="H19" s="41">
        <f>SUM(C19:G19)</f>
        <v>43455.200000000004</v>
      </c>
    </row>
    <row r="20" spans="2:8" x14ac:dyDescent="0.3">
      <c r="B20" s="31"/>
      <c r="C20" s="26"/>
      <c r="D20" s="26"/>
      <c r="E20" s="26"/>
      <c r="F20" s="26"/>
      <c r="G20" s="5"/>
    </row>
    <row r="21" spans="2:8" x14ac:dyDescent="0.3">
      <c r="B21" s="29" t="s">
        <v>1</v>
      </c>
      <c r="C21" s="30"/>
      <c r="D21" s="32"/>
      <c r="E21" s="30"/>
      <c r="F21" s="32"/>
      <c r="G21" s="4"/>
      <c r="H21" s="52"/>
    </row>
    <row r="22" spans="2:8" x14ac:dyDescent="0.3">
      <c r="B22" s="9" t="s">
        <v>7</v>
      </c>
      <c r="C22" s="10">
        <v>5879.96</v>
      </c>
      <c r="D22" s="10">
        <v>5878.8</v>
      </c>
      <c r="E22" s="10">
        <v>5878.8</v>
      </c>
      <c r="F22" s="10">
        <v>5878.8</v>
      </c>
      <c r="G22" s="4"/>
      <c r="H22" s="42">
        <f>SUM(C22:F22)</f>
        <v>23516.36</v>
      </c>
    </row>
    <row r="23" spans="2:8" x14ac:dyDescent="0.3">
      <c r="B23" s="9" t="s">
        <v>8</v>
      </c>
      <c r="C23" s="10">
        <f>1220.22+2460.53</f>
        <v>3680.75</v>
      </c>
      <c r="D23" s="10">
        <f>1221.38+2461.13</f>
        <v>3682.51</v>
      </c>
      <c r="E23" s="10">
        <f>1221.38+2461.13</f>
        <v>3682.51</v>
      </c>
      <c r="F23" s="10">
        <f>1221.38+2461.13</f>
        <v>3682.51</v>
      </c>
      <c r="G23" s="4"/>
      <c r="H23" s="42">
        <f>SUM(C23:F23)</f>
        <v>14728.28</v>
      </c>
    </row>
    <row r="24" spans="2:8" x14ac:dyDescent="0.3">
      <c r="B24" s="54" t="s">
        <v>32</v>
      </c>
      <c r="C24" s="10">
        <v>534.24</v>
      </c>
      <c r="D24" s="10">
        <v>585.12</v>
      </c>
      <c r="E24" s="10">
        <v>483.36</v>
      </c>
      <c r="F24" s="10">
        <v>483.36</v>
      </c>
      <c r="G24" s="4"/>
      <c r="H24" s="42">
        <f>SUM(C24:F24)</f>
        <v>2086.0800000000004</v>
      </c>
    </row>
    <row r="25" spans="2:8" x14ac:dyDescent="0.3">
      <c r="B25" s="54" t="s">
        <v>34</v>
      </c>
      <c r="C25" s="63"/>
      <c r="D25" s="63"/>
      <c r="E25" s="63">
        <v>171.89</v>
      </c>
      <c r="F25" s="63"/>
      <c r="G25" s="4"/>
      <c r="H25" s="42"/>
    </row>
    <row r="26" spans="2:8" x14ac:dyDescent="0.3">
      <c r="B26" s="8" t="s">
        <v>3</v>
      </c>
      <c r="C26" s="43">
        <f>SUM(C22:C24)</f>
        <v>10094.949999999999</v>
      </c>
      <c r="D26" s="43">
        <f>SUM(D22:D24)</f>
        <v>10146.430000000002</v>
      </c>
      <c r="E26" s="43">
        <f>SUM(E22:E25)</f>
        <v>10216.560000000001</v>
      </c>
      <c r="F26" s="43">
        <f>SUM(F22:F25)</f>
        <v>10044.670000000002</v>
      </c>
      <c r="G26" s="4"/>
      <c r="H26" s="59">
        <f>SUM(C26:F26)</f>
        <v>40502.61</v>
      </c>
    </row>
    <row r="27" spans="2:8" x14ac:dyDescent="0.3">
      <c r="B27" s="44"/>
      <c r="C27" s="26"/>
      <c r="D27" s="26"/>
      <c r="E27" s="26"/>
      <c r="F27" s="26"/>
      <c r="G27" s="5"/>
    </row>
    <row r="28" spans="2:8" x14ac:dyDescent="0.3">
      <c r="B28" s="45" t="s">
        <v>28</v>
      </c>
      <c r="C28" s="46">
        <f>C19-C26</f>
        <v>1035.6500000000015</v>
      </c>
      <c r="D28" s="46">
        <f>D19-D26</f>
        <v>2051.369999999999</v>
      </c>
      <c r="E28" s="46">
        <f>E19-E26</f>
        <v>-153.16000000000167</v>
      </c>
      <c r="F28" s="46">
        <f>F19-F26</f>
        <v>18.729999999997744</v>
      </c>
      <c r="H28" s="58">
        <f>SUM(C28:G28)</f>
        <v>2952.5899999999965</v>
      </c>
    </row>
    <row r="30" spans="2:8" x14ac:dyDescent="0.3">
      <c r="B30" s="61" t="s">
        <v>29</v>
      </c>
      <c r="C30" s="53">
        <v>840</v>
      </c>
      <c r="D30" s="53">
        <v>920</v>
      </c>
      <c r="E30" s="53">
        <v>760</v>
      </c>
      <c r="F30" s="53">
        <v>760</v>
      </c>
      <c r="H30" s="60">
        <f>SUM(C30:F30)</f>
        <v>3280</v>
      </c>
    </row>
    <row r="31" spans="2:8" x14ac:dyDescent="0.3">
      <c r="B31" s="61" t="s">
        <v>30</v>
      </c>
      <c r="C31" s="53">
        <v>534.24</v>
      </c>
      <c r="D31" s="53">
        <v>585.12</v>
      </c>
      <c r="E31" s="53">
        <v>483.36</v>
      </c>
      <c r="F31" s="53">
        <v>483.36</v>
      </c>
      <c r="H31" s="60">
        <f>SUM(C31:F31)</f>
        <v>2086.0800000000004</v>
      </c>
    </row>
    <row r="33" spans="6:8" x14ac:dyDescent="0.3">
      <c r="F33" s="53" t="s">
        <v>35</v>
      </c>
      <c r="H33" s="60">
        <f>(H30*0.636)</f>
        <v>2086.08</v>
      </c>
    </row>
    <row r="34" spans="6:8" x14ac:dyDescent="0.3">
      <c r="F34" s="53" t="s">
        <v>36</v>
      </c>
      <c r="H34" s="60">
        <f>H33-H31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6F99-97D7-4515-988F-CAE08F63A534}">
  <dimension ref="B1:P31"/>
  <sheetViews>
    <sheetView tabSelected="1" topLeftCell="B1" workbookViewId="0">
      <selection activeCell="C32" sqref="C32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38</v>
      </c>
    </row>
    <row r="7" spans="2:16" x14ac:dyDescent="0.3">
      <c r="B7" s="9" t="s">
        <v>21</v>
      </c>
      <c r="C7" s="36">
        <v>19</v>
      </c>
      <c r="D7" s="36">
        <v>20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39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39</v>
      </c>
    </row>
    <row r="12" spans="2:16" x14ac:dyDescent="0.3">
      <c r="B12" s="9" t="s">
        <v>16</v>
      </c>
      <c r="C12" s="12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10063.4</v>
      </c>
      <c r="D17" s="10">
        <f>D11*Params!$C$5*(1-Params!$C$3)-Params!$C$4</f>
        <v>10597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20660.400000000001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10063.4</v>
      </c>
      <c r="D19" s="28">
        <f t="shared" ref="D19:K19" si="1">SUM(D17:D18)</f>
        <v>10597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20660.400000000001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>
        <v>5877.35</v>
      </c>
      <c r="D22" s="10">
        <v>5877.35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11754.7</v>
      </c>
    </row>
    <row r="23" spans="2:16" x14ac:dyDescent="0.3">
      <c r="B23" s="9" t="s">
        <v>8</v>
      </c>
      <c r="C23" s="10">
        <f>1227.39+2472.73</f>
        <v>3700.12</v>
      </c>
      <c r="D23" s="10">
        <f>1227.39+2475.37</f>
        <v>3702.76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7402.88</v>
      </c>
    </row>
    <row r="24" spans="2:16" x14ac:dyDescent="0.3">
      <c r="B24" s="54" t="s">
        <v>32</v>
      </c>
      <c r="C24" s="10">
        <v>371.32</v>
      </c>
      <c r="D24" s="10">
        <v>385.6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756.92000000000007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42"/>
    </row>
    <row r="26" spans="2:16" x14ac:dyDescent="0.3">
      <c r="B26" s="8" t="s">
        <v>3</v>
      </c>
      <c r="C26" s="43">
        <f>SUM(C22:C24)</f>
        <v>9948.7900000000009</v>
      </c>
      <c r="D26" s="43">
        <f t="shared" ref="D26:K26" si="2">SUM(D22:D24)</f>
        <v>9965.7100000000009</v>
      </c>
      <c r="E26" s="43">
        <f t="shared" si="2"/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>SUM(L22:L24)</f>
        <v>0</v>
      </c>
      <c r="M26" s="43">
        <f>SUM(M22:M25)</f>
        <v>0</v>
      </c>
      <c r="N26" s="43">
        <f>SUM(N22:N25)</f>
        <v>0</v>
      </c>
      <c r="O26" s="4"/>
      <c r="P26" s="59">
        <f>SUM(C26:N26)</f>
        <v>19914.5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114.60999999999876</v>
      </c>
      <c r="D28" s="46">
        <f t="shared" ref="D28:K28" si="3">D19-D26</f>
        <v>631.28999999999905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>L19-L26</f>
        <v>0</v>
      </c>
      <c r="M28" s="46">
        <f>M19-M26</f>
        <v>0</v>
      </c>
      <c r="N28" s="46">
        <f>N19-N26</f>
        <v>0</v>
      </c>
      <c r="P28" s="58">
        <f>SUM(C28:O28)</f>
        <v>745.89999999999782</v>
      </c>
    </row>
    <row r="30" spans="2:16" x14ac:dyDescent="0.3">
      <c r="B30" s="61" t="s">
        <v>29</v>
      </c>
      <c r="C30" s="53">
        <v>760</v>
      </c>
      <c r="D30" s="53">
        <v>800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1560</v>
      </c>
    </row>
    <row r="31" spans="2:16" x14ac:dyDescent="0.3">
      <c r="B31" s="61" t="s">
        <v>30</v>
      </c>
      <c r="C31" s="53">
        <v>371.32</v>
      </c>
      <c r="D31" s="53">
        <v>385.6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P31" s="60">
        <f>SUM(C31:N31)</f>
        <v>756.92000000000007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26</v>
      </c>
      <c r="C2" s="68"/>
    </row>
    <row r="3" spans="2:3" ht="16.95" customHeight="1" x14ac:dyDescent="0.3">
      <c r="B3" s="37" t="s">
        <v>27</v>
      </c>
      <c r="C3" s="38">
        <f>'2024'!H28+'2025'!P28</f>
        <v>3698.4899999999943</v>
      </c>
    </row>
    <row r="4" spans="2:3" ht="16.95" customHeight="1" x14ac:dyDescent="0.3">
      <c r="B4" s="37" t="s">
        <v>31</v>
      </c>
      <c r="C4" s="39">
        <f>'2024'!H12+'2025'!P12</f>
        <v>5</v>
      </c>
    </row>
    <row r="5" spans="2:3" x14ac:dyDescent="0.3">
      <c r="B5" t="s">
        <v>45</v>
      </c>
      <c r="C5">
        <f>(2.08*6)-C4</f>
        <v>7.48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2025-03-06T02:48:38Z</dcterms:modified>
</cp:coreProperties>
</file>