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B58925D5-E8BE-42D9-B0A8-C2BDF1ADC026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3" i="16" l="1"/>
  <c r="D17" i="16"/>
  <c r="D19" i="16" s="1"/>
  <c r="C4" i="13"/>
  <c r="C5" i="13" s="1"/>
  <c r="N24" i="16"/>
  <c r="M24" i="16"/>
  <c r="G24" i="16"/>
  <c r="F24" i="16"/>
  <c r="E24" i="16"/>
  <c r="D24" i="16"/>
  <c r="L24" i="16"/>
  <c r="K24" i="16"/>
  <c r="J24" i="16"/>
  <c r="I24" i="16"/>
  <c r="P22" i="16"/>
  <c r="F19" i="16"/>
  <c r="F26" i="16" s="1"/>
  <c r="E19" i="16"/>
  <c r="E26" i="16" s="1"/>
  <c r="P18" i="16"/>
  <c r="N19" i="16"/>
  <c r="M19" i="16"/>
  <c r="M26" i="16" s="1"/>
  <c r="L19" i="16"/>
  <c r="K19" i="16"/>
  <c r="J19" i="16"/>
  <c r="J26" i="16" s="1"/>
  <c r="I19" i="16"/>
  <c r="I26" i="16" s="1"/>
  <c r="H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M24" i="15"/>
  <c r="G24" i="15"/>
  <c r="F24" i="15"/>
  <c r="E24" i="15"/>
  <c r="D24" i="15"/>
  <c r="C24" i="15"/>
  <c r="N23" i="15"/>
  <c r="M23" i="15"/>
  <c r="L23" i="15"/>
  <c r="L24" i="15" s="1"/>
  <c r="K23" i="15"/>
  <c r="K24" i="15" s="1"/>
  <c r="J23" i="15"/>
  <c r="J24" i="15" s="1"/>
  <c r="I23" i="15"/>
  <c r="I24" i="15" s="1"/>
  <c r="H23" i="15"/>
  <c r="H24" i="15" s="1"/>
  <c r="P22" i="15"/>
  <c r="L19" i="15"/>
  <c r="K19" i="15"/>
  <c r="F19" i="15"/>
  <c r="F26" i="15" s="1"/>
  <c r="E19" i="15"/>
  <c r="E26" i="15" s="1"/>
  <c r="D19" i="15"/>
  <c r="D26" i="15" s="1"/>
  <c r="C19" i="15"/>
  <c r="P18" i="15"/>
  <c r="N17" i="15"/>
  <c r="N19" i="15" s="1"/>
  <c r="N26" i="15" s="1"/>
  <c r="M17" i="15"/>
  <c r="M19" i="15" s="1"/>
  <c r="M26" i="15" s="1"/>
  <c r="L17" i="15"/>
  <c r="K17" i="15"/>
  <c r="J17" i="15"/>
  <c r="J19" i="15" s="1"/>
  <c r="I17" i="15"/>
  <c r="I19" i="15" s="1"/>
  <c r="I26" i="15" s="1"/>
  <c r="H17" i="15"/>
  <c r="H19" i="15" s="1"/>
  <c r="G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D26" i="16" l="1"/>
  <c r="P8" i="15"/>
  <c r="N26" i="16"/>
  <c r="K26" i="16"/>
  <c r="P8" i="16"/>
  <c r="L26" i="16"/>
  <c r="H24" i="16"/>
  <c r="G19" i="16"/>
  <c r="G26" i="16" s="1"/>
  <c r="P17" i="15"/>
  <c r="J26" i="15"/>
  <c r="K26" i="15"/>
  <c r="L26" i="15"/>
  <c r="P24" i="15"/>
  <c r="H26" i="15"/>
  <c r="C26" i="15"/>
  <c r="G19" i="15"/>
  <c r="G26" i="15" s="1"/>
  <c r="P23" i="15"/>
  <c r="H26" i="16" l="1"/>
  <c r="P26" i="15"/>
  <c r="P19" i="15"/>
  <c r="C23" i="16"/>
  <c r="C17" i="16"/>
  <c r="P17" i="16" l="1"/>
  <c r="C19" i="16"/>
  <c r="P23" i="16"/>
  <c r="C24" i="16"/>
  <c r="P24" i="16" s="1"/>
  <c r="C26" i="16" l="1"/>
  <c r="P26" i="16" s="1"/>
  <c r="C3" i="13" s="1"/>
  <c r="P1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E3B978AD-CBCA-49D6-A594-C0991F9E624D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le salaire de Novembre</t>
        </r>
      </text>
    </comment>
    <comment ref="N18" authorId="0" shapeId="0" xr:uid="{5ECBF147-9123-418D-87CF-CBD52C6FB44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Monrant à verifier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<sst xmlns="http://schemas.openxmlformats.org/spreadsheetml/2006/main" count="74" uniqueCount="40">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</sst>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O6" sqref="O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19</v>
      </c>
      <c r="I6" s="32">
        <v>19</v>
      </c>
      <c r="J6" s="32">
        <v>19</v>
      </c>
      <c r="K6" s="32">
        <v>19</v>
      </c>
      <c r="L6" s="32">
        <v>19</v>
      </c>
      <c r="M6" s="32">
        <v>19</v>
      </c>
      <c r="N6" s="32">
        <v>19</v>
      </c>
      <c r="O6" s="30"/>
      <c r="P6" s="51">
        <f>SUM(C6:N6)</f>
        <v>133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-9</v>
      </c>
      <c r="I8" s="31">
        <f t="shared" si="0"/>
        <v>4</v>
      </c>
      <c r="J8" s="31">
        <f t="shared" si="0"/>
        <v>2</v>
      </c>
      <c r="K8" s="31">
        <f t="shared" si="0"/>
        <v>0</v>
      </c>
      <c r="L8" s="31">
        <f t="shared" si="0"/>
        <v>2</v>
      </c>
      <c r="M8" s="31">
        <f t="shared" si="0"/>
        <v>-5</v>
      </c>
      <c r="N8" s="31">
        <f t="shared" si="0"/>
        <v>2</v>
      </c>
      <c r="O8" s="30"/>
      <c r="P8" s="51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991</v>
      </c>
      <c r="M18" s="9"/>
      <c r="N18" s="9"/>
      <c r="O18" s="4"/>
      <c r="P18" s="36">
        <f>SUM(C18:N18)</f>
        <v>991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11322.550000000001</v>
      </c>
      <c r="M19" s="25">
        <f t="shared" si="1"/>
        <v>6862.7000000000007</v>
      </c>
      <c r="N19" s="25">
        <f t="shared" si="1"/>
        <v>10331.550000000001</v>
      </c>
      <c r="O19" s="5"/>
      <c r="P19" s="37">
        <f>SUM(C19:O19)</f>
        <v>68776.900000000009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1974.380000000001</v>
      </c>
      <c r="M26" s="43">
        <f t="shared" si="3"/>
        <v>-3467.2799999999988</v>
      </c>
      <c r="N26" s="43">
        <f t="shared" si="3"/>
        <v>975.4900000000016</v>
      </c>
      <c r="P26" s="53">
        <f>SUM(C26:O26)</f>
        <v>1537.8100000000095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3CF9-7846-4EA0-AE70-33530A63B9DF}">
  <dimension ref="B1:P26"/>
  <sheetViews>
    <sheetView workbookViewId="0">
      <selection activeCell="D24" sqref="D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>
        <v>19</v>
      </c>
      <c r="D6" s="55">
        <v>19</v>
      </c>
      <c r="E6" s="55"/>
      <c r="F6" s="32"/>
      <c r="G6" s="32"/>
      <c r="H6" s="32"/>
      <c r="I6" s="32"/>
      <c r="J6" s="32"/>
      <c r="K6" s="32"/>
      <c r="L6" s="32"/>
      <c r="M6" s="32"/>
      <c r="N6" s="32"/>
      <c r="O6" s="30"/>
      <c r="P6" s="51">
        <f>SUM(C6:N6)</f>
        <v>38</v>
      </c>
    </row>
    <row r="7" spans="2:16" x14ac:dyDescent="0.3">
      <c r="B7" s="8" t="s">
        <v>20</v>
      </c>
      <c r="C7" s="32">
        <v>20</v>
      </c>
      <c r="D7" s="32">
        <v>20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0"/>
      <c r="P7" s="51">
        <f>SUM(C7:N7)</f>
        <v>40</v>
      </c>
    </row>
    <row r="8" spans="2:16" x14ac:dyDescent="0.3">
      <c r="B8" s="16" t="s">
        <v>21</v>
      </c>
      <c r="C8" s="31">
        <f t="shared" ref="C8:N8" si="0">C7-C6</f>
        <v>1</v>
      </c>
      <c r="D8" s="31">
        <f t="shared" si="0"/>
        <v>1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>
        <v>20</v>
      </c>
      <c r="D11" s="10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2">
        <f>SUM(C11:N11)</f>
        <v>40</v>
      </c>
    </row>
    <row r="12" spans="2:16" x14ac:dyDescent="0.3">
      <c r="B12" s="8" t="s">
        <v>15</v>
      </c>
      <c r="C12" s="11">
        <v>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>
        <f>C11*Params!$C$5*(1-Params!$C$3)-Params!$C$4</f>
        <v>9836</v>
      </c>
      <c r="D17" s="9">
        <f>D11*Params!$C$5*(1-Params!$C$3)-Params!$C$4</f>
        <v>9836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6">
        <f>SUM(C17:N17)</f>
        <v>19672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0</v>
      </c>
    </row>
    <row r="19" spans="2:16" x14ac:dyDescent="0.3">
      <c r="B19" s="24" t="s">
        <v>2</v>
      </c>
      <c r="C19" s="25">
        <f t="shared" ref="C19:N19" si="1">SUM(C17:C18)</f>
        <v>9836</v>
      </c>
      <c r="D19" s="25">
        <f t="shared" si="1"/>
        <v>9836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7">
        <f>SUM(C19:O19)</f>
        <v>19672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>
        <v>6516.42</v>
      </c>
      <c r="D22" s="9">
        <v>6516.42</v>
      </c>
      <c r="E22" s="9"/>
      <c r="F22" s="9"/>
      <c r="G22" s="9"/>
      <c r="H22" s="9"/>
      <c r="J22" s="9"/>
      <c r="K22" s="9"/>
      <c r="L22" s="9"/>
      <c r="M22" s="9"/>
      <c r="N22" s="9"/>
      <c r="O22" s="4"/>
      <c r="P22" s="38">
        <f>SUM(C22:N22)</f>
        <v>13032.84</v>
      </c>
    </row>
    <row r="23" spans="2:16" x14ac:dyDescent="0.3">
      <c r="B23" s="8" t="s">
        <v>8</v>
      </c>
      <c r="C23" s="9">
        <f>1065.88+1791.99</f>
        <v>2857.87</v>
      </c>
      <c r="D23" s="9">
        <f>1065.88+1797.24</f>
        <v>2863.12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8">
        <f>SUM(C23:N23)</f>
        <v>5720.99</v>
      </c>
    </row>
    <row r="24" spans="2:16" x14ac:dyDescent="0.3">
      <c r="B24" s="7" t="s">
        <v>3</v>
      </c>
      <c r="C24" s="39">
        <f t="shared" ref="C24:N24" si="2">SUM(C22:C23)</f>
        <v>9374.2900000000009</v>
      </c>
      <c r="D24" s="39">
        <f t="shared" si="2"/>
        <v>9379.5400000000009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0</v>
      </c>
      <c r="I24" s="39">
        <f t="shared" si="2"/>
        <v>0</v>
      </c>
      <c r="J24" s="39">
        <f t="shared" si="2"/>
        <v>0</v>
      </c>
      <c r="K24" s="39">
        <f t="shared" si="2"/>
        <v>0</v>
      </c>
      <c r="L24" s="39">
        <f t="shared" si="2"/>
        <v>0</v>
      </c>
      <c r="M24" s="39">
        <f t="shared" si="2"/>
        <v>0</v>
      </c>
      <c r="N24" s="39">
        <f t="shared" si="2"/>
        <v>0</v>
      </c>
      <c r="O24" s="4"/>
      <c r="P24" s="40">
        <f>SUM(C24:N24)</f>
        <v>18753.830000000002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461.70999999999913</v>
      </c>
      <c r="D26" s="43">
        <f t="shared" si="3"/>
        <v>456.45999999999913</v>
      </c>
      <c r="E26" s="43">
        <f t="shared" si="3"/>
        <v>0</v>
      </c>
      <c r="F26" s="43">
        <f t="shared" si="3"/>
        <v>0</v>
      </c>
      <c r="G26" s="43">
        <f t="shared" si="3"/>
        <v>0</v>
      </c>
      <c r="H26" s="43">
        <f t="shared" si="3"/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43">
        <f t="shared" si="3"/>
        <v>0</v>
      </c>
      <c r="N26" s="43">
        <f t="shared" si="3"/>
        <v>0</v>
      </c>
      <c r="P26" s="53">
        <f>SUM(C26:O26)</f>
        <v>918.16999999999825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'2024'!P26+'2025'!P26</f>
        <v>2455.9800000000077</v>
      </c>
    </row>
    <row r="4" spans="2:3" ht="16.95" customHeight="1" x14ac:dyDescent="0.3">
      <c r="B4" s="33" t="s">
        <v>26</v>
      </c>
      <c r="C4" s="35">
        <f>SUM('2024'!P12)+'2025'!P12</f>
        <v>12</v>
      </c>
    </row>
    <row r="5" spans="2:3" x14ac:dyDescent="0.3">
      <c r="B5" t="s">
        <v>39</v>
      </c>
      <c r="C5">
        <f>(8*2.08)-C4</f>
        <v>4.6400000000000006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2025-03-06T02:40:27Z</dcterms:modified>
</cp:coreProperties>
</file>