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CA5C17EE-6662-4563-B5A2-ADF295EF80B7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5" i="17" l="1"/>
  <c r="C5" i="13"/>
  <c r="C4" i="13"/>
  <c r="N25" i="17"/>
  <c r="G25" i="17"/>
  <c r="F25" i="17"/>
  <c r="P24" i="17"/>
  <c r="M25" i="17"/>
  <c r="L25" i="17"/>
  <c r="K25" i="17"/>
  <c r="J25" i="17"/>
  <c r="I25" i="17"/>
  <c r="H25" i="17"/>
  <c r="E25" i="17"/>
  <c r="D25" i="17"/>
  <c r="P22" i="17"/>
  <c r="P18" i="17"/>
  <c r="N19" i="17"/>
  <c r="M19" i="17"/>
  <c r="L19" i="17"/>
  <c r="K19" i="17"/>
  <c r="J19" i="17"/>
  <c r="I19" i="17"/>
  <c r="H19" i="17"/>
  <c r="G19" i="17"/>
  <c r="G27" i="17" s="1"/>
  <c r="F19" i="17"/>
  <c r="F27" i="17" s="1"/>
  <c r="E19" i="17"/>
  <c r="D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J25" i="16"/>
  <c r="P24" i="16"/>
  <c r="N23" i="16"/>
  <c r="N25" i="16" s="1"/>
  <c r="M23" i="16"/>
  <c r="M25" i="16" s="1"/>
  <c r="L23" i="16"/>
  <c r="L25" i="16" s="1"/>
  <c r="K23" i="16"/>
  <c r="K25" i="16" s="1"/>
  <c r="J23" i="16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N19" i="16"/>
  <c r="N27" i="16" s="1"/>
  <c r="K19" i="16"/>
  <c r="F19" i="16"/>
  <c r="C19" i="16"/>
  <c r="P18" i="16"/>
  <c r="N17" i="16"/>
  <c r="M17" i="16"/>
  <c r="M19" i="16" s="1"/>
  <c r="L17" i="16"/>
  <c r="L19" i="16" s="1"/>
  <c r="L27" i="16" s="1"/>
  <c r="K17" i="16"/>
  <c r="J17" i="16"/>
  <c r="J19" i="16" s="1"/>
  <c r="J27" i="16" s="1"/>
  <c r="I17" i="16"/>
  <c r="I19" i="16" s="1"/>
  <c r="I27" i="16" s="1"/>
  <c r="H17" i="16"/>
  <c r="H19" i="16" s="1"/>
  <c r="G17" i="16"/>
  <c r="G19" i="16" s="1"/>
  <c r="F17" i="16"/>
  <c r="E17" i="16"/>
  <c r="E19" i="16" s="1"/>
  <c r="D17" i="16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D24" i="15"/>
  <c r="N23" i="15"/>
  <c r="M23" i="15"/>
  <c r="M24" i="15" s="1"/>
  <c r="L23" i="15"/>
  <c r="L24" i="15" s="1"/>
  <c r="L26" i="15" s="1"/>
  <c r="K23" i="15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E23" i="15"/>
  <c r="E24" i="15" s="1"/>
  <c r="D23" i="15"/>
  <c r="C23" i="15"/>
  <c r="C24" i="15" s="1"/>
  <c r="P22" i="15"/>
  <c r="L19" i="15"/>
  <c r="D19" i="15"/>
  <c r="D26" i="15" s="1"/>
  <c r="P18" i="15"/>
  <c r="N17" i="15"/>
  <c r="N19" i="15" s="1"/>
  <c r="N26" i="15" s="1"/>
  <c r="M17" i="15"/>
  <c r="M19" i="15" s="1"/>
  <c r="L17" i="15"/>
  <c r="K17" i="15"/>
  <c r="K19" i="15" s="1"/>
  <c r="K26" i="15" s="1"/>
  <c r="J17" i="15"/>
  <c r="J19" i="15" s="1"/>
  <c r="I17" i="15"/>
  <c r="I19" i="15" s="1"/>
  <c r="I26" i="15" s="1"/>
  <c r="H17" i="15"/>
  <c r="H19" i="15" s="1"/>
  <c r="H26" i="15" s="1"/>
  <c r="G17" i="15"/>
  <c r="G19" i="15" s="1"/>
  <c r="F17" i="15"/>
  <c r="F19" i="15" s="1"/>
  <c r="E17" i="15"/>
  <c r="E19" i="15" s="1"/>
  <c r="D17" i="15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6" i="15" l="1"/>
  <c r="N27" i="17"/>
  <c r="H27" i="17"/>
  <c r="P8" i="15"/>
  <c r="E27" i="16"/>
  <c r="M27" i="16"/>
  <c r="P25" i="16"/>
  <c r="I27" i="17"/>
  <c r="G26" i="15"/>
  <c r="P8" i="16"/>
  <c r="P17" i="16"/>
  <c r="E26" i="15"/>
  <c r="M26" i="15"/>
  <c r="G27" i="16"/>
  <c r="H27" i="16"/>
  <c r="J27" i="17"/>
  <c r="D27" i="17"/>
  <c r="L27" i="17"/>
  <c r="E27" i="17"/>
  <c r="M27" i="17"/>
  <c r="P8" i="17"/>
  <c r="K27" i="17"/>
  <c r="J26" i="15"/>
  <c r="P24" i="15"/>
  <c r="P19" i="16"/>
  <c r="P19" i="15"/>
  <c r="C26" i="15"/>
  <c r="P26" i="15" s="1"/>
  <c r="F27" i="16"/>
  <c r="K27" i="16"/>
  <c r="D19" i="16"/>
  <c r="D27" i="16" s="1"/>
  <c r="C27" i="16"/>
  <c r="P23" i="16"/>
  <c r="P17" i="15"/>
  <c r="P23" i="15"/>
  <c r="P27" i="16" l="1"/>
  <c r="C23" i="17"/>
  <c r="C17" i="17"/>
  <c r="C19" i="17" l="1"/>
  <c r="P17" i="17"/>
  <c r="P25" i="17"/>
  <c r="P23" i="17"/>
  <c r="P19" i="17" l="1"/>
  <c r="C27" i="17"/>
  <c r="P27" i="17" s="1"/>
  <c r="C3" i="13" s="1"/>
</calcChain>
</file>

<file path=xl/sharedStrings.xml><?xml version="1.0" encoding="utf-8"?>
<sst xmlns="http://schemas.openxmlformats.org/spreadsheetml/2006/main" count="110" uniqueCount="42">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</sst>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M22" sqref="M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F960-30A2-4F85-9787-0761D92B56D8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5</v>
      </c>
      <c r="L6" s="33">
        <v>20</v>
      </c>
      <c r="M6" s="33">
        <v>17</v>
      </c>
      <c r="N6" s="33">
        <v>10</v>
      </c>
      <c r="O6" s="31"/>
      <c r="P6" s="52">
        <f>SUM(C6:N6)</f>
        <v>212</v>
      </c>
    </row>
    <row r="7" spans="2:16" x14ac:dyDescent="0.3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>
        <v>20</v>
      </c>
      <c r="K7" s="33">
        <v>9</v>
      </c>
      <c r="L7" s="33">
        <v>23</v>
      </c>
      <c r="M7" s="33">
        <v>14</v>
      </c>
      <c r="N7" s="33">
        <v>10</v>
      </c>
      <c r="O7" s="31"/>
      <c r="P7" s="52">
        <f>SUM(C7:N7)</f>
        <v>212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4</v>
      </c>
      <c r="L8" s="32">
        <f t="shared" si="0"/>
        <v>3</v>
      </c>
      <c r="M8" s="32">
        <f t="shared" si="0"/>
        <v>-3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>
        <v>20</v>
      </c>
      <c r="K11" s="10">
        <v>9</v>
      </c>
      <c r="L11" s="10">
        <v>23</v>
      </c>
      <c r="M11" s="10">
        <v>14</v>
      </c>
      <c r="N11" s="10">
        <v>10</v>
      </c>
      <c r="P11" s="53">
        <f>SUM(C11:N11)</f>
        <v>212</v>
      </c>
    </row>
    <row r="12" spans="2:16" x14ac:dyDescent="0.3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/>
      <c r="M12" s="11">
        <v>0</v>
      </c>
      <c r="N12" s="11">
        <v>7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>
        <v>1</v>
      </c>
      <c r="K13" s="11">
        <v>12</v>
      </c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>
        <f>J11*Params!$C$6*(1-Params!$C$3)-Params!$C$4</f>
        <v>9309</v>
      </c>
      <c r="K17" s="9">
        <f>K11*Params!$C$6*(1-Params!$C$3)-Params!$C$4</f>
        <v>4147.8</v>
      </c>
      <c r="L17" s="9">
        <f>L11*Params!$C$6*(1-Params!$C$3)-Params!$C$4</f>
        <v>10716.6</v>
      </c>
      <c r="M17" s="9">
        <f>M11*Params!$C$6*(1-Params!$C$3)-Params!$C$4</f>
        <v>6493.8</v>
      </c>
      <c r="N17" s="9">
        <f>N11*Params!$C$6*(1-Params!$C$3)-Params!$C$4</f>
        <v>4617</v>
      </c>
      <c r="O17" s="4"/>
      <c r="P17" s="37">
        <f>SUM(C17:N17)</f>
        <v>98018.400000000009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9309</v>
      </c>
      <c r="K19" s="25">
        <f t="shared" si="1"/>
        <v>4147.8</v>
      </c>
      <c r="L19" s="25">
        <f t="shared" si="1"/>
        <v>10716.6</v>
      </c>
      <c r="M19" s="25">
        <f t="shared" si="1"/>
        <v>6493.8</v>
      </c>
      <c r="N19" s="25">
        <f t="shared" si="1"/>
        <v>4617</v>
      </c>
      <c r="O19" s="5"/>
      <c r="P19" s="38">
        <f>SUM(C19:N19)</f>
        <v>98018.400000000009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>
        <v>5525.33</v>
      </c>
      <c r="K22" s="9">
        <v>2571.3200000000002</v>
      </c>
      <c r="L22" s="9">
        <v>5793.04</v>
      </c>
      <c r="M22" s="9">
        <v>5417.76</v>
      </c>
      <c r="N22" s="9">
        <v>5534.9</v>
      </c>
      <c r="O22" s="4"/>
      <c r="P22" s="39">
        <f>SUM(C22:N22)</f>
        <v>63751.26</v>
      </c>
    </row>
    <row r="23" spans="2:16" x14ac:dyDescent="0.3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>
        <f>1124.94+2165.57</f>
        <v>3290.51</v>
      </c>
      <c r="K23" s="9">
        <f>547.03+1020.04</f>
        <v>1567.07</v>
      </c>
      <c r="L23" s="9">
        <f>1169.32+2240.99</f>
        <v>3410.3099999999995</v>
      </c>
      <c r="M23" s="9">
        <f>1099.56+2084.78</f>
        <v>3184.34</v>
      </c>
      <c r="N23" s="9">
        <f>1134.33+2156.52</f>
        <v>3290.85</v>
      </c>
      <c r="O23" s="4"/>
      <c r="P23" s="39">
        <f>SUM(C23:N23)</f>
        <v>37789.79</v>
      </c>
    </row>
    <row r="24" spans="2:16" x14ac:dyDescent="0.3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3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 t="shared" ref="F25:N25" si="2">SUM(F22:F24)</f>
        <v>9531.74</v>
      </c>
      <c r="G25" s="40">
        <f t="shared" si="2"/>
        <v>8813.27</v>
      </c>
      <c r="H25" s="40">
        <f t="shared" si="2"/>
        <v>9197.61</v>
      </c>
      <c r="I25" s="40">
        <f t="shared" si="2"/>
        <v>9589.92</v>
      </c>
      <c r="J25" s="40">
        <f t="shared" si="2"/>
        <v>8815.84</v>
      </c>
      <c r="K25" s="40">
        <f t="shared" si="2"/>
        <v>4138.3900000000003</v>
      </c>
      <c r="L25" s="40">
        <f t="shared" si="2"/>
        <v>9203.3499999999985</v>
      </c>
      <c r="M25" s="40">
        <f t="shared" si="2"/>
        <v>8602.1</v>
      </c>
      <c r="N25" s="40">
        <f t="shared" si="2"/>
        <v>8825.75</v>
      </c>
      <c r="O25" s="4"/>
      <c r="P25" s="41">
        <f>SUM(C25:N25)</f>
        <v>102706.79000000001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246.46000000000095</v>
      </c>
      <c r="G27" s="44">
        <f t="shared" si="3"/>
        <v>-442.67000000000007</v>
      </c>
      <c r="H27" s="44">
        <f t="shared" si="3"/>
        <v>111.38999999999942</v>
      </c>
      <c r="I27" s="44">
        <f t="shared" si="3"/>
        <v>-1688.5199999999995</v>
      </c>
      <c r="J27" s="44">
        <f t="shared" si="3"/>
        <v>493.15999999999985</v>
      </c>
      <c r="K27" s="44">
        <f t="shared" si="3"/>
        <v>9.4099999999998545</v>
      </c>
      <c r="L27" s="44">
        <f t="shared" si="3"/>
        <v>1513.2500000000018</v>
      </c>
      <c r="M27" s="44">
        <f t="shared" si="3"/>
        <v>-2108.3000000000002</v>
      </c>
      <c r="N27" s="44">
        <f t="shared" si="3"/>
        <v>-4208.75</v>
      </c>
      <c r="P27" s="54">
        <f>SUM(C27:N27)</f>
        <v>-4688.3899999999985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6F43-8807-47C3-BD26-797A1AF1FE58}">
  <dimension ref="B1:P27"/>
  <sheetViews>
    <sheetView workbookViewId="0">
      <selection activeCell="C31" sqref="C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C11*Params!$C$6*(1-Params!$C$3)-Params!$C$4</f>
        <v>10247.4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10247.4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10247.4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10247.4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5463.62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5463.62</v>
      </c>
    </row>
    <row r="23" spans="2:16" x14ac:dyDescent="0.3">
      <c r="B23" s="8" t="s">
        <v>8</v>
      </c>
      <c r="C23" s="9">
        <f>1142.72+2142.6</f>
        <v>3285.3199999999997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3285.3199999999997</v>
      </c>
    </row>
    <row r="24" spans="2:16" x14ac:dyDescent="0.3">
      <c r="B24" s="60" t="s">
        <v>39</v>
      </c>
      <c r="C24" s="61">
        <v>28.34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28.34</v>
      </c>
    </row>
    <row r="25" spans="2:16" x14ac:dyDescent="0.3">
      <c r="B25" s="7" t="s">
        <v>3</v>
      </c>
      <c r="C25" s="40">
        <f>SUM(C22:C24)</f>
        <v>8777.2799999999988</v>
      </c>
      <c r="D25" s="40">
        <f>SUM(D22:D23)</f>
        <v>0</v>
      </c>
      <c r="E25" s="40">
        <f>SUM(E22:E23)</f>
        <v>0</v>
      </c>
      <c r="F25" s="40">
        <f t="shared" ref="F25:N25" si="2">SUM(F22:F24)</f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8777.2799999999988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1470.1200000000008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1470.1200000000008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10" sqref="C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  <row r="6" spans="2:3" x14ac:dyDescent="0.3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'2023'!P26+'2024'!P27+'2025'!P27</f>
        <v>-5712.09</v>
      </c>
    </row>
    <row r="4" spans="2:3" ht="16.95" customHeight="1" x14ac:dyDescent="0.3">
      <c r="B4" s="34" t="s">
        <v>26</v>
      </c>
      <c r="C4" s="36">
        <f>'2023'!P12+'2024'!P12+'2025'!P12</f>
        <v>29</v>
      </c>
    </row>
    <row r="5" spans="2:3" x14ac:dyDescent="0.3">
      <c r="B5" t="s">
        <v>41</v>
      </c>
      <c r="C5">
        <f>(24*1)+(2.08*1)-C4</f>
        <v>-2.9200000000000017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2025-02-06T13:44:39Z</dcterms:modified>
</cp:coreProperties>
</file>